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_Pública\FES\2. METODOLOGÍAS\Metodologias-2018\3. Cambio modal\ex ante\"/>
    </mc:Choice>
  </mc:AlternateContent>
  <bookViews>
    <workbookView xWindow="120" yWindow="135" windowWidth="9420" windowHeight="4500" tabRatio="599"/>
  </bookViews>
  <sheets>
    <sheet name="Instrucciones" sheetId="4" r:id="rId1"/>
    <sheet name="Diagrama de flujo" sheetId="19" r:id="rId2"/>
    <sheet name="Escenario base" sheetId="2" r:id="rId3"/>
    <sheet name="Escenario proyecto " sheetId="21" r:id="rId4"/>
    <sheet name="Resumen Emisiones" sheetId="6" r:id="rId5"/>
    <sheet name="Información combustibles" sheetId="5" state="hidden" r:id="rId6"/>
    <sheet name="Factores de emisión Pesados" sheetId="8" state="hidden" r:id="rId7"/>
    <sheet name="CAPÍTULOS NST" sheetId="14" state="hidden" r:id="rId8"/>
    <sheet name="GRUPOS NST" sheetId="15" state="hidden" r:id="rId9"/>
  </sheets>
  <definedNames>
    <definedName name="DOM_A">'Información combustibles'!$J$2:$J$3</definedName>
    <definedName name="DOM_COMB">'Información combustibles'!$A$2:$A$5</definedName>
    <definedName name="DOM_MET">'Información combustibles'!$N$2:$N$3</definedName>
    <definedName name="DOM_NOR">'Información combustibles'!$K$2:$K$7</definedName>
    <definedName name="DOMINIO_ARTICULADOS">'Información combustibles'!$M$2:$M$7</definedName>
    <definedName name="DOMINIO_RIGIDOS">'Información combustibles'!$L$2:$L$9</definedName>
  </definedNames>
  <calcPr calcId="152511"/>
</workbook>
</file>

<file path=xl/calcChain.xml><?xml version="1.0" encoding="utf-8"?>
<calcChain xmlns="http://schemas.openxmlformats.org/spreadsheetml/2006/main">
  <c r="M209" i="21" l="1"/>
  <c r="M210" i="21"/>
  <c r="M211" i="21"/>
  <c r="M212" i="21"/>
  <c r="M213" i="21"/>
  <c r="M214" i="21"/>
  <c r="M215" i="21"/>
  <c r="M216" i="21"/>
  <c r="M217" i="21"/>
  <c r="M218" i="21"/>
  <c r="M219" i="21"/>
  <c r="M220" i="21"/>
  <c r="M221" i="21"/>
  <c r="M222" i="21"/>
  <c r="M223" i="21"/>
  <c r="M224" i="21"/>
  <c r="M225" i="21"/>
  <c r="M226" i="21"/>
  <c r="M227" i="21"/>
  <c r="M228" i="21"/>
  <c r="M229" i="21"/>
  <c r="M230" i="21"/>
  <c r="M231" i="21"/>
  <c r="M232" i="21"/>
  <c r="M233" i="21"/>
  <c r="M234" i="21"/>
  <c r="M235" i="21"/>
  <c r="M236" i="21"/>
  <c r="M237" i="21"/>
  <c r="M238" i="21"/>
  <c r="M239" i="21"/>
  <c r="M240" i="21"/>
  <c r="M241" i="21"/>
  <c r="M242" i="21"/>
  <c r="M243" i="21"/>
  <c r="M244" i="21"/>
  <c r="M245" i="21"/>
  <c r="M246" i="21"/>
  <c r="M247" i="21"/>
  <c r="M248" i="21"/>
  <c r="M249" i="21"/>
  <c r="M250" i="21"/>
  <c r="M251" i="21"/>
  <c r="M252" i="21"/>
  <c r="M253" i="21"/>
  <c r="M254" i="21"/>
  <c r="M255" i="21"/>
  <c r="M256" i="21"/>
  <c r="M257" i="21"/>
  <c r="M258" i="21"/>
  <c r="M259" i="21"/>
  <c r="M260" i="21"/>
  <c r="M261" i="21"/>
  <c r="M262" i="21"/>
  <c r="M263" i="21"/>
  <c r="M264" i="21"/>
  <c r="M265" i="21"/>
  <c r="M266" i="21"/>
  <c r="M267" i="21"/>
  <c r="M268" i="21"/>
  <c r="M269" i="21"/>
  <c r="M270" i="21"/>
  <c r="M271" i="21"/>
  <c r="M272" i="21"/>
  <c r="M273" i="21"/>
  <c r="M274" i="21"/>
  <c r="M275" i="21"/>
  <c r="M276" i="21"/>
  <c r="M277" i="21"/>
  <c r="M278" i="21"/>
  <c r="M279" i="21"/>
  <c r="M280" i="21"/>
  <c r="M281" i="21"/>
  <c r="M282" i="21"/>
  <c r="M283" i="21"/>
  <c r="M284" i="21"/>
  <c r="M285" i="21"/>
  <c r="M286" i="21"/>
  <c r="M287" i="21"/>
  <c r="M288" i="21"/>
  <c r="M289" i="21"/>
  <c r="M290" i="21"/>
  <c r="M291" i="21"/>
  <c r="M292" i="21"/>
  <c r="M293" i="21"/>
  <c r="M294" i="21"/>
  <c r="M295" i="21"/>
  <c r="M296" i="21"/>
  <c r="M297" i="21"/>
  <c r="M298" i="21"/>
  <c r="M299" i="21"/>
  <c r="M300" i="21"/>
  <c r="M301" i="21"/>
  <c r="M302" i="21"/>
  <c r="M208" i="21"/>
  <c r="J219" i="21"/>
  <c r="F14" i="21"/>
  <c r="F12" i="21"/>
  <c r="G199" i="21"/>
  <c r="G212" i="21"/>
  <c r="J212" i="21" s="1"/>
  <c r="F212" i="21"/>
  <c r="G108" i="21"/>
  <c r="F209" i="21"/>
  <c r="G209" i="21"/>
  <c r="L209" i="21" s="1"/>
  <c r="F210" i="21"/>
  <c r="G210" i="21"/>
  <c r="F211" i="21"/>
  <c r="G211" i="21"/>
  <c r="J211" i="21" s="1"/>
  <c r="F213" i="21"/>
  <c r="G213" i="21"/>
  <c r="F214" i="21"/>
  <c r="G214" i="21"/>
  <c r="L214" i="21" s="1"/>
  <c r="F215" i="21"/>
  <c r="G215" i="21"/>
  <c r="F216" i="21"/>
  <c r="G216" i="21"/>
  <c r="J216" i="21" s="1"/>
  <c r="F217" i="21"/>
  <c r="G217" i="21"/>
  <c r="F218" i="21"/>
  <c r="G218" i="21"/>
  <c r="L218" i="21" s="1"/>
  <c r="F219" i="21"/>
  <c r="G219" i="21"/>
  <c r="F220" i="21"/>
  <c r="G220" i="21"/>
  <c r="J220" i="21" s="1"/>
  <c r="F221" i="21"/>
  <c r="G221" i="21"/>
  <c r="F222" i="21"/>
  <c r="G222" i="21"/>
  <c r="J222" i="21" s="1"/>
  <c r="F223" i="21"/>
  <c r="G223" i="21"/>
  <c r="F224" i="21"/>
  <c r="G224" i="21"/>
  <c r="L224" i="21" s="1"/>
  <c r="F225" i="21"/>
  <c r="G225" i="21"/>
  <c r="F226" i="21"/>
  <c r="G226" i="21"/>
  <c r="J226" i="21" s="1"/>
  <c r="F227" i="21"/>
  <c r="G227" i="21"/>
  <c r="F228" i="21"/>
  <c r="G228" i="21"/>
  <c r="L228" i="21" s="1"/>
  <c r="F229" i="21"/>
  <c r="G229" i="21"/>
  <c r="F230" i="21"/>
  <c r="G230" i="21"/>
  <c r="L230" i="21" s="1"/>
  <c r="F231" i="21"/>
  <c r="G231" i="21"/>
  <c r="F232" i="21"/>
  <c r="G232" i="21"/>
  <c r="L232" i="21" s="1"/>
  <c r="F233" i="21"/>
  <c r="G233" i="21"/>
  <c r="F234" i="21"/>
  <c r="G234" i="21"/>
  <c r="L234" i="21" s="1"/>
  <c r="F235" i="21"/>
  <c r="G235" i="21"/>
  <c r="F236" i="21"/>
  <c r="G236" i="21"/>
  <c r="J236" i="21" s="1"/>
  <c r="F237" i="21"/>
  <c r="G237" i="21" s="1"/>
  <c r="F238" i="21"/>
  <c r="G238" i="21"/>
  <c r="F239" i="21"/>
  <c r="G239" i="21"/>
  <c r="J239" i="21" s="1"/>
  <c r="F240" i="21"/>
  <c r="G240" i="21" s="1"/>
  <c r="F241" i="21"/>
  <c r="G241" i="21"/>
  <c r="F242" i="21"/>
  <c r="G242" i="21" s="1"/>
  <c r="F243" i="21"/>
  <c r="G243" i="21"/>
  <c r="F244" i="21"/>
  <c r="G244" i="21" s="1"/>
  <c r="L244" i="21" s="1"/>
  <c r="F245" i="21"/>
  <c r="G245" i="21" s="1"/>
  <c r="F246" i="21"/>
  <c r="G246" i="21" s="1"/>
  <c r="F247" i="21"/>
  <c r="G247" i="21"/>
  <c r="F248" i="21"/>
  <c r="G248" i="21" s="1"/>
  <c r="F249" i="21"/>
  <c r="G249" i="21"/>
  <c r="F250" i="21"/>
  <c r="G250" i="21" s="1"/>
  <c r="J250" i="21" s="1"/>
  <c r="F251" i="21"/>
  <c r="G251" i="21"/>
  <c r="F252" i="21"/>
  <c r="G252" i="21"/>
  <c r="F253" i="21"/>
  <c r="G253" i="21"/>
  <c r="F254" i="21"/>
  <c r="G254" i="21"/>
  <c r="F255" i="21"/>
  <c r="G255" i="21"/>
  <c r="J255" i="21" s="1"/>
  <c r="F256" i="21"/>
  <c r="G256" i="21" s="1"/>
  <c r="F257" i="21"/>
  <c r="G257" i="21" s="1"/>
  <c r="L257" i="21" s="1"/>
  <c r="F258" i="21"/>
  <c r="G258" i="21" s="1"/>
  <c r="F259" i="21"/>
  <c r="G259" i="21" s="1"/>
  <c r="F260" i="21"/>
  <c r="G260" i="21" s="1"/>
  <c r="F261" i="21"/>
  <c r="G261" i="21" s="1"/>
  <c r="L261" i="21" s="1"/>
  <c r="F262" i="21"/>
  <c r="G262" i="21" s="1"/>
  <c r="F263" i="21"/>
  <c r="G263" i="21" s="1"/>
  <c r="F264" i="21"/>
  <c r="G264" i="21"/>
  <c r="F265" i="21"/>
  <c r="G265" i="21" s="1"/>
  <c r="F266" i="21"/>
  <c r="G266" i="21"/>
  <c r="J266" i="21"/>
  <c r="F267" i="21"/>
  <c r="G267" i="21" s="1"/>
  <c r="F268" i="21"/>
  <c r="G268" i="21"/>
  <c r="F269" i="21"/>
  <c r="G269" i="21" s="1"/>
  <c r="L269" i="21" s="1"/>
  <c r="F270" i="21"/>
  <c r="G270" i="21"/>
  <c r="F271" i="21"/>
  <c r="G271" i="21" s="1"/>
  <c r="J271" i="21" s="1"/>
  <c r="F272" i="21"/>
  <c r="G272" i="21" s="1"/>
  <c r="L272" i="21" s="1"/>
  <c r="F273" i="21"/>
  <c r="G273" i="21" s="1"/>
  <c r="F274" i="21"/>
  <c r="G274" i="21" s="1"/>
  <c r="F275" i="21"/>
  <c r="G275" i="21" s="1"/>
  <c r="F276" i="21"/>
  <c r="G276" i="21" s="1"/>
  <c r="L276" i="21" s="1"/>
  <c r="F277" i="21"/>
  <c r="G277" i="21" s="1"/>
  <c r="F278" i="21"/>
  <c r="G278" i="21" s="1"/>
  <c r="F279" i="21"/>
  <c r="G279" i="21"/>
  <c r="F280" i="21"/>
  <c r="G280" i="21" s="1"/>
  <c r="F281" i="21"/>
  <c r="G281" i="21"/>
  <c r="F282" i="21"/>
  <c r="G282" i="21" s="1"/>
  <c r="J282" i="21" s="1"/>
  <c r="F283" i="21"/>
  <c r="G283" i="21"/>
  <c r="F284" i="21"/>
  <c r="G284" i="21"/>
  <c r="F285" i="21"/>
  <c r="G285" i="21"/>
  <c r="F286" i="21"/>
  <c r="G286" i="21"/>
  <c r="F287" i="21"/>
  <c r="G287" i="21"/>
  <c r="J287" i="21" s="1"/>
  <c r="F288" i="21"/>
  <c r="G288" i="21" s="1"/>
  <c r="F289" i="21"/>
  <c r="G289" i="21" s="1"/>
  <c r="L289" i="21" s="1"/>
  <c r="F290" i="21"/>
  <c r="G290" i="21" s="1"/>
  <c r="F291" i="21"/>
  <c r="G291" i="21" s="1"/>
  <c r="F292" i="21"/>
  <c r="G292" i="21"/>
  <c r="F293" i="21"/>
  <c r="G293" i="21" s="1"/>
  <c r="F294" i="21"/>
  <c r="G294" i="21"/>
  <c r="F295" i="21"/>
  <c r="G295" i="21" s="1"/>
  <c r="J295" i="21" s="1"/>
  <c r="F296" i="21"/>
  <c r="G296" i="21"/>
  <c r="F297" i="21"/>
  <c r="G297" i="21" s="1"/>
  <c r="F298" i="21"/>
  <c r="G298" i="21" s="1"/>
  <c r="J298" i="21" s="1"/>
  <c r="F299" i="21"/>
  <c r="G299" i="21"/>
  <c r="F300" i="21"/>
  <c r="G300" i="21"/>
  <c r="F301" i="21"/>
  <c r="G301" i="21"/>
  <c r="F302" i="21"/>
  <c r="G302" i="21"/>
  <c r="F208" i="21"/>
  <c r="G208" i="21" s="1"/>
  <c r="J208" i="21" s="1"/>
  <c r="K209" i="21"/>
  <c r="K210" i="21"/>
  <c r="K211" i="21"/>
  <c r="K212" i="21"/>
  <c r="K213" i="21"/>
  <c r="K214" i="21"/>
  <c r="K215" i="21"/>
  <c r="K216" i="21"/>
  <c r="K217" i="21"/>
  <c r="K218" i="21"/>
  <c r="K219" i="21"/>
  <c r="K220" i="21"/>
  <c r="K221" i="21"/>
  <c r="K222" i="21"/>
  <c r="K223" i="21"/>
  <c r="K224" i="21"/>
  <c r="K225" i="21"/>
  <c r="K226" i="21"/>
  <c r="K227" i="21"/>
  <c r="K228" i="21"/>
  <c r="K229" i="21"/>
  <c r="K230" i="21"/>
  <c r="K231" i="21"/>
  <c r="K232" i="21"/>
  <c r="K233" i="21"/>
  <c r="K234" i="21"/>
  <c r="K235" i="21"/>
  <c r="K236" i="21"/>
  <c r="K237" i="21"/>
  <c r="K238" i="21"/>
  <c r="K239" i="21"/>
  <c r="K240" i="21"/>
  <c r="K241" i="21"/>
  <c r="K242" i="21"/>
  <c r="K243" i="21"/>
  <c r="K244" i="21"/>
  <c r="K245" i="21"/>
  <c r="K246" i="21"/>
  <c r="K247" i="21"/>
  <c r="K248" i="21"/>
  <c r="K249" i="21"/>
  <c r="K250" i="21"/>
  <c r="K251" i="21"/>
  <c r="K252" i="21"/>
  <c r="K253" i="21"/>
  <c r="K254" i="21"/>
  <c r="K255" i="21"/>
  <c r="K256" i="21"/>
  <c r="K257" i="21"/>
  <c r="K258" i="21"/>
  <c r="K259" i="21"/>
  <c r="K260" i="21"/>
  <c r="K261" i="21"/>
  <c r="K262" i="21"/>
  <c r="K263" i="21"/>
  <c r="K264" i="21"/>
  <c r="K265" i="21"/>
  <c r="K266" i="21"/>
  <c r="K267" i="21"/>
  <c r="K268" i="21"/>
  <c r="K269" i="21"/>
  <c r="K270" i="21"/>
  <c r="K271" i="21"/>
  <c r="K272" i="21"/>
  <c r="K273" i="21"/>
  <c r="K274" i="21"/>
  <c r="K275" i="21"/>
  <c r="K276" i="21"/>
  <c r="K277" i="21"/>
  <c r="K278" i="21"/>
  <c r="K279" i="21"/>
  <c r="K280" i="21"/>
  <c r="K281" i="21"/>
  <c r="K282" i="21"/>
  <c r="K283" i="21"/>
  <c r="K284" i="21"/>
  <c r="K285" i="21"/>
  <c r="K286" i="21"/>
  <c r="K287" i="21"/>
  <c r="K288" i="21"/>
  <c r="K289" i="21"/>
  <c r="K290" i="21"/>
  <c r="K291" i="21"/>
  <c r="K292" i="21"/>
  <c r="K293" i="21"/>
  <c r="K294" i="21"/>
  <c r="K295" i="21"/>
  <c r="K296" i="21"/>
  <c r="K297" i="21"/>
  <c r="K298" i="21"/>
  <c r="K299" i="21"/>
  <c r="K300" i="21"/>
  <c r="K301" i="21"/>
  <c r="K302" i="21"/>
  <c r="K208" i="21"/>
  <c r="G109" i="21"/>
  <c r="J109" i="21"/>
  <c r="O109" i="21" s="1"/>
  <c r="G201" i="21"/>
  <c r="J201" i="21"/>
  <c r="O201" i="21"/>
  <c r="G202" i="21"/>
  <c r="J202" i="21" s="1"/>
  <c r="O202" i="21" s="1"/>
  <c r="G110" i="21"/>
  <c r="G111" i="21"/>
  <c r="J111" i="21"/>
  <c r="O111" i="21" s="1"/>
  <c r="G112" i="21"/>
  <c r="J112" i="21"/>
  <c r="O112" i="21"/>
  <c r="G113" i="21"/>
  <c r="J113" i="21" s="1"/>
  <c r="O113" i="21" s="1"/>
  <c r="G114" i="21"/>
  <c r="J114" i="21" s="1"/>
  <c r="O114" i="21" s="1"/>
  <c r="G115" i="21"/>
  <c r="J115" i="21"/>
  <c r="O115" i="21" s="1"/>
  <c r="G116" i="21"/>
  <c r="J116" i="21" s="1"/>
  <c r="O116" i="21" s="1"/>
  <c r="G117" i="21"/>
  <c r="J117" i="21" s="1"/>
  <c r="O117" i="21" s="1"/>
  <c r="G118" i="21"/>
  <c r="J118" i="21" s="1"/>
  <c r="O118" i="21" s="1"/>
  <c r="G119" i="21"/>
  <c r="J119" i="21"/>
  <c r="O119" i="21" s="1"/>
  <c r="G120" i="21"/>
  <c r="J120" i="21" s="1"/>
  <c r="O120" i="21" s="1"/>
  <c r="G121" i="21"/>
  <c r="J121" i="21"/>
  <c r="O121" i="21" s="1"/>
  <c r="G122" i="21"/>
  <c r="J122" i="21" s="1"/>
  <c r="O122" i="21" s="1"/>
  <c r="G123" i="21"/>
  <c r="J123" i="21"/>
  <c r="O123" i="21" s="1"/>
  <c r="G124" i="21"/>
  <c r="J124" i="21" s="1"/>
  <c r="O124" i="21"/>
  <c r="G125" i="21"/>
  <c r="J125" i="21" s="1"/>
  <c r="O125" i="21" s="1"/>
  <c r="G126" i="21"/>
  <c r="J126" i="21" s="1"/>
  <c r="O126" i="21" s="1"/>
  <c r="G127" i="21"/>
  <c r="J127" i="21"/>
  <c r="O127" i="21" s="1"/>
  <c r="G128" i="21"/>
  <c r="J128" i="21"/>
  <c r="O128" i="21"/>
  <c r="G129" i="21"/>
  <c r="J129" i="21"/>
  <c r="O129" i="21" s="1"/>
  <c r="G130" i="21"/>
  <c r="J130" i="21" s="1"/>
  <c r="O130" i="21" s="1"/>
  <c r="G131" i="21"/>
  <c r="J131" i="21"/>
  <c r="O131" i="21" s="1"/>
  <c r="G132" i="21"/>
  <c r="J132" i="21" s="1"/>
  <c r="O132" i="21" s="1"/>
  <c r="G133" i="21"/>
  <c r="J133" i="21" s="1"/>
  <c r="O133" i="21" s="1"/>
  <c r="G134" i="21"/>
  <c r="G135" i="21"/>
  <c r="J135" i="21"/>
  <c r="O135" i="21" s="1"/>
  <c r="G136" i="21"/>
  <c r="J136" i="21" s="1"/>
  <c r="O136" i="21"/>
  <c r="G137" i="21"/>
  <c r="J137" i="21" s="1"/>
  <c r="O137" i="21" s="1"/>
  <c r="G138" i="21"/>
  <c r="J138" i="21" s="1"/>
  <c r="O138" i="21" s="1"/>
  <c r="G139" i="21"/>
  <c r="N139" i="21"/>
  <c r="G140" i="21"/>
  <c r="J140" i="21"/>
  <c r="O140" i="21" s="1"/>
  <c r="G141" i="21"/>
  <c r="J141" i="21" s="1"/>
  <c r="O141" i="21" s="1"/>
  <c r="G142" i="21"/>
  <c r="J142" i="21"/>
  <c r="O142" i="21" s="1"/>
  <c r="G143" i="21"/>
  <c r="J143" i="21" s="1"/>
  <c r="O143" i="21" s="1"/>
  <c r="G144" i="21"/>
  <c r="J144" i="21" s="1"/>
  <c r="O144" i="21" s="1"/>
  <c r="G145" i="21"/>
  <c r="J145" i="21" s="1"/>
  <c r="O145" i="21" s="1"/>
  <c r="G146" i="21"/>
  <c r="J146" i="21"/>
  <c r="O146" i="21" s="1"/>
  <c r="G147" i="21"/>
  <c r="J147" i="21" s="1"/>
  <c r="O147" i="21" s="1"/>
  <c r="G148" i="21"/>
  <c r="J148" i="21" s="1"/>
  <c r="O148" i="21" s="1"/>
  <c r="G149" i="21"/>
  <c r="J149" i="21" s="1"/>
  <c r="O149" i="21" s="1"/>
  <c r="G150" i="21"/>
  <c r="J150" i="21"/>
  <c r="O150" i="21" s="1"/>
  <c r="G151" i="21"/>
  <c r="J151" i="21" s="1"/>
  <c r="O151" i="21" s="1"/>
  <c r="G152" i="21"/>
  <c r="J152" i="21" s="1"/>
  <c r="O152" i="21" s="1"/>
  <c r="G153" i="21"/>
  <c r="J153" i="21" s="1"/>
  <c r="O153" i="21" s="1"/>
  <c r="G154" i="21"/>
  <c r="J154" i="21"/>
  <c r="O154" i="21" s="1"/>
  <c r="G155" i="21"/>
  <c r="J155" i="21" s="1"/>
  <c r="O155" i="21" s="1"/>
  <c r="G156" i="21"/>
  <c r="J156" i="21" s="1"/>
  <c r="O156" i="21" s="1"/>
  <c r="G157" i="21"/>
  <c r="J157" i="21" s="1"/>
  <c r="O157" i="21" s="1"/>
  <c r="G158" i="21"/>
  <c r="J158" i="21"/>
  <c r="O158" i="21" s="1"/>
  <c r="G159" i="21"/>
  <c r="J159" i="21" s="1"/>
  <c r="O159" i="21" s="1"/>
  <c r="G160" i="21"/>
  <c r="J160" i="21"/>
  <c r="O160" i="21" s="1"/>
  <c r="G161" i="21"/>
  <c r="J161" i="21" s="1"/>
  <c r="O161" i="21" s="1"/>
  <c r="G162" i="21"/>
  <c r="J162" i="21"/>
  <c r="O162" i="21" s="1"/>
  <c r="G163" i="21"/>
  <c r="J163" i="21" s="1"/>
  <c r="O163" i="21" s="1"/>
  <c r="G164" i="21"/>
  <c r="L164" i="21" s="1"/>
  <c r="P164" i="21" s="1"/>
  <c r="G165" i="21"/>
  <c r="G166" i="21"/>
  <c r="J166" i="21"/>
  <c r="O166" i="21" s="1"/>
  <c r="G167" i="21"/>
  <c r="J167" i="21" s="1"/>
  <c r="O167" i="21"/>
  <c r="G168" i="21"/>
  <c r="J168" i="21"/>
  <c r="O168" i="21" s="1"/>
  <c r="G169" i="21"/>
  <c r="J169" i="21" s="1"/>
  <c r="O169" i="21" s="1"/>
  <c r="G170" i="21"/>
  <c r="J170" i="21"/>
  <c r="O170" i="21" s="1"/>
  <c r="G171" i="21"/>
  <c r="J171" i="21" s="1"/>
  <c r="O171" i="21" s="1"/>
  <c r="G172" i="21"/>
  <c r="J172" i="21" s="1"/>
  <c r="O172" i="21" s="1"/>
  <c r="G173" i="21"/>
  <c r="J173" i="21" s="1"/>
  <c r="O173" i="21" s="1"/>
  <c r="G174" i="21"/>
  <c r="J174" i="21"/>
  <c r="O174" i="21" s="1"/>
  <c r="G175" i="21"/>
  <c r="N175" i="21" s="1"/>
  <c r="G176" i="21"/>
  <c r="J176" i="21" s="1"/>
  <c r="O176" i="21" s="1"/>
  <c r="G177" i="21"/>
  <c r="J177" i="21"/>
  <c r="O177" i="21" s="1"/>
  <c r="G178" i="21"/>
  <c r="J178" i="21" s="1"/>
  <c r="O178" i="21" s="1"/>
  <c r="G179" i="21"/>
  <c r="J179" i="21" s="1"/>
  <c r="O179" i="21" s="1"/>
  <c r="G180" i="21"/>
  <c r="J180" i="21" s="1"/>
  <c r="O180" i="21" s="1"/>
  <c r="G181" i="21"/>
  <c r="J181" i="21"/>
  <c r="O181" i="21" s="1"/>
  <c r="G182" i="21"/>
  <c r="J182" i="21"/>
  <c r="O182" i="21"/>
  <c r="G183" i="21"/>
  <c r="J183" i="21" s="1"/>
  <c r="O183" i="21" s="1"/>
  <c r="G184" i="21"/>
  <c r="J184" i="21" s="1"/>
  <c r="O184" i="21" s="1"/>
  <c r="G185" i="21"/>
  <c r="J185" i="21"/>
  <c r="O185" i="21" s="1"/>
  <c r="G186" i="21"/>
  <c r="J186" i="21" s="1"/>
  <c r="O186" i="21" s="1"/>
  <c r="G187" i="21"/>
  <c r="J187" i="21" s="1"/>
  <c r="O187" i="21" s="1"/>
  <c r="G188" i="21"/>
  <c r="G189" i="21"/>
  <c r="J189" i="21"/>
  <c r="O189" i="21" s="1"/>
  <c r="G190" i="21"/>
  <c r="J190" i="21"/>
  <c r="O190" i="21"/>
  <c r="G191" i="21"/>
  <c r="J191" i="21" s="1"/>
  <c r="O191" i="21" s="1"/>
  <c r="G192" i="21"/>
  <c r="J192" i="21" s="1"/>
  <c r="O192" i="21" s="1"/>
  <c r="G193" i="21"/>
  <c r="J193" i="21"/>
  <c r="O193" i="21" s="1"/>
  <c r="G194" i="21"/>
  <c r="J194" i="21" s="1"/>
  <c r="O194" i="21" s="1"/>
  <c r="G195" i="21"/>
  <c r="J195" i="21" s="1"/>
  <c r="O195" i="21" s="1"/>
  <c r="G196" i="21"/>
  <c r="J196" i="21" s="1"/>
  <c r="O196" i="21" s="1"/>
  <c r="G197" i="21"/>
  <c r="J197" i="21"/>
  <c r="O197" i="21" s="1"/>
  <c r="G198" i="21"/>
  <c r="J198" i="21" s="1"/>
  <c r="O198" i="21" s="1"/>
  <c r="J199" i="21"/>
  <c r="O199" i="21" s="1"/>
  <c r="G200" i="21"/>
  <c r="J200" i="21"/>
  <c r="O200" i="21" s="1"/>
  <c r="F6" i="21"/>
  <c r="J6" i="21" s="1"/>
  <c r="M6" i="21" s="1"/>
  <c r="F99" i="21"/>
  <c r="J99" i="21"/>
  <c r="M99" i="21" s="1"/>
  <c r="F7" i="21"/>
  <c r="J7" i="21" s="1"/>
  <c r="M7" i="21" s="1"/>
  <c r="F8" i="21"/>
  <c r="J8" i="21"/>
  <c r="M8" i="21" s="1"/>
  <c r="F9" i="21"/>
  <c r="J9" i="21" s="1"/>
  <c r="M9" i="21" s="1"/>
  <c r="F10" i="21"/>
  <c r="J10" i="21" s="1"/>
  <c r="M10" i="21" s="1"/>
  <c r="F11" i="21"/>
  <c r="J11" i="21" s="1"/>
  <c r="M11" i="21" s="1"/>
  <c r="J12" i="21"/>
  <c r="M12" i="21"/>
  <c r="F13" i="21"/>
  <c r="J13" i="21"/>
  <c r="M13" i="21" s="1"/>
  <c r="J14" i="21"/>
  <c r="M14" i="21" s="1"/>
  <c r="F15" i="21"/>
  <c r="J15" i="21" s="1"/>
  <c r="M15" i="21" s="1"/>
  <c r="F16" i="21"/>
  <c r="J16" i="21"/>
  <c r="M16" i="21" s="1"/>
  <c r="F17" i="21"/>
  <c r="J17" i="21" s="1"/>
  <c r="M17" i="21" s="1"/>
  <c r="F18" i="21"/>
  <c r="J18" i="21"/>
  <c r="M18" i="21" s="1"/>
  <c r="F19" i="21"/>
  <c r="J19" i="21" s="1"/>
  <c r="M19" i="21" s="1"/>
  <c r="F20" i="21"/>
  <c r="J20" i="21"/>
  <c r="M20" i="21" s="1"/>
  <c r="F21" i="21"/>
  <c r="J21" i="21" s="1"/>
  <c r="M21" i="21" s="1"/>
  <c r="F22" i="21"/>
  <c r="J22" i="21"/>
  <c r="M22" i="21" s="1"/>
  <c r="F23" i="21"/>
  <c r="J23" i="21" s="1"/>
  <c r="M23" i="21"/>
  <c r="F24" i="21"/>
  <c r="J24" i="21"/>
  <c r="M24" i="21" s="1"/>
  <c r="F25" i="21"/>
  <c r="J25" i="21" s="1"/>
  <c r="M25" i="21" s="1"/>
  <c r="F26" i="21"/>
  <c r="J26" i="21"/>
  <c r="M26" i="21" s="1"/>
  <c r="F27" i="21"/>
  <c r="J27" i="21" s="1"/>
  <c r="M27" i="21" s="1"/>
  <c r="F28" i="21"/>
  <c r="J28" i="21" s="1"/>
  <c r="M28" i="21" s="1"/>
  <c r="F29" i="21"/>
  <c r="J29" i="21" s="1"/>
  <c r="M29" i="21" s="1"/>
  <c r="F30" i="21"/>
  <c r="J30" i="21"/>
  <c r="M30" i="21" s="1"/>
  <c r="F31" i="21"/>
  <c r="J31" i="21" s="1"/>
  <c r="M31" i="21" s="1"/>
  <c r="F32" i="21"/>
  <c r="J32" i="21" s="1"/>
  <c r="M32" i="21" s="1"/>
  <c r="F33" i="21"/>
  <c r="J33" i="21" s="1"/>
  <c r="M33" i="21" s="1"/>
  <c r="F34" i="21"/>
  <c r="J34" i="21"/>
  <c r="M34" i="21" s="1"/>
  <c r="F35" i="21"/>
  <c r="J35" i="21" s="1"/>
  <c r="M35" i="21" s="1"/>
  <c r="F36" i="21"/>
  <c r="F37" i="21"/>
  <c r="J37" i="21"/>
  <c r="M37" i="21" s="1"/>
  <c r="F38" i="21"/>
  <c r="J38" i="21" s="1"/>
  <c r="M38" i="21" s="1"/>
  <c r="F39" i="21"/>
  <c r="J39" i="21" s="1"/>
  <c r="M39" i="21" s="1"/>
  <c r="F40" i="21"/>
  <c r="J40" i="21" s="1"/>
  <c r="M40" i="21" s="1"/>
  <c r="F41" i="21"/>
  <c r="J41" i="21"/>
  <c r="M41" i="21" s="1"/>
  <c r="F42" i="21"/>
  <c r="J42" i="21" s="1"/>
  <c r="M42" i="21"/>
  <c r="F43" i="21"/>
  <c r="J43" i="21" s="1"/>
  <c r="M43" i="21" s="1"/>
  <c r="F44" i="21"/>
  <c r="F45" i="21"/>
  <c r="J45" i="21"/>
  <c r="M45" i="21" s="1"/>
  <c r="F46" i="21"/>
  <c r="J46" i="21" s="1"/>
  <c r="M46" i="21" s="1"/>
  <c r="F47" i="21"/>
  <c r="J47" i="21" s="1"/>
  <c r="M47" i="21" s="1"/>
  <c r="F48" i="21"/>
  <c r="J48" i="21" s="1"/>
  <c r="M48" i="21" s="1"/>
  <c r="F49" i="21"/>
  <c r="J49" i="21"/>
  <c r="M49" i="21" s="1"/>
  <c r="F50" i="21"/>
  <c r="J50" i="21"/>
  <c r="M50" i="21"/>
  <c r="F51" i="21"/>
  <c r="J51" i="21" s="1"/>
  <c r="M51" i="21" s="1"/>
  <c r="F52" i="21"/>
  <c r="J52" i="21" s="1"/>
  <c r="M52" i="21" s="1"/>
  <c r="F53" i="21"/>
  <c r="J53" i="21"/>
  <c r="M53" i="21" s="1"/>
  <c r="F54" i="21"/>
  <c r="J54" i="21"/>
  <c r="M54" i="21"/>
  <c r="F55" i="21"/>
  <c r="J55" i="21" s="1"/>
  <c r="M55" i="21" s="1"/>
  <c r="F56" i="21"/>
  <c r="F57" i="21"/>
  <c r="J57" i="21"/>
  <c r="M57" i="21" s="1"/>
  <c r="F58" i="21"/>
  <c r="J58" i="21" s="1"/>
  <c r="M58" i="21" s="1"/>
  <c r="F59" i="21"/>
  <c r="J59" i="21" s="1"/>
  <c r="M59" i="21" s="1"/>
  <c r="F60" i="21"/>
  <c r="J60" i="21" s="1"/>
  <c r="M60" i="21" s="1"/>
  <c r="F61" i="21"/>
  <c r="J61" i="21"/>
  <c r="M61" i="21" s="1"/>
  <c r="F62" i="21"/>
  <c r="J62" i="21" s="1"/>
  <c r="M62" i="21"/>
  <c r="F63" i="21"/>
  <c r="J63" i="21" s="1"/>
  <c r="M63" i="21" s="1"/>
  <c r="F64" i="21"/>
  <c r="L64" i="21" s="1"/>
  <c r="F65" i="21"/>
  <c r="J65" i="21" s="1"/>
  <c r="M65" i="21"/>
  <c r="F66" i="21"/>
  <c r="J66" i="21" s="1"/>
  <c r="M66" i="21" s="1"/>
  <c r="F67" i="21"/>
  <c r="J67" i="21" s="1"/>
  <c r="M67" i="21" s="1"/>
  <c r="F68" i="21"/>
  <c r="J68" i="21"/>
  <c r="M68" i="21" s="1"/>
  <c r="F69" i="21"/>
  <c r="J69" i="21" s="1"/>
  <c r="M69" i="21"/>
  <c r="F70" i="21"/>
  <c r="J70" i="21" s="1"/>
  <c r="M70" i="21" s="1"/>
  <c r="F71" i="21"/>
  <c r="F72" i="21"/>
  <c r="J72" i="21"/>
  <c r="M72" i="21" s="1"/>
  <c r="F73" i="21"/>
  <c r="J73" i="21"/>
  <c r="M73" i="21"/>
  <c r="F74" i="21"/>
  <c r="J74" i="21" s="1"/>
  <c r="M74" i="21" s="1"/>
  <c r="F75" i="21"/>
  <c r="J75" i="21" s="1"/>
  <c r="M75" i="21" s="1"/>
  <c r="F76" i="21"/>
  <c r="J76" i="21"/>
  <c r="M76" i="21" s="1"/>
  <c r="F77" i="21"/>
  <c r="J77" i="21"/>
  <c r="M77" i="21"/>
  <c r="F78" i="21"/>
  <c r="J78" i="21" s="1"/>
  <c r="M78" i="21" s="1"/>
  <c r="F79" i="21"/>
  <c r="J79" i="21" s="1"/>
  <c r="M79" i="21" s="1"/>
  <c r="F80" i="21"/>
  <c r="J80" i="21"/>
  <c r="M80" i="21" s="1"/>
  <c r="F81" i="21"/>
  <c r="J81" i="21" s="1"/>
  <c r="M81" i="21"/>
  <c r="F82" i="21"/>
  <c r="J82" i="21" s="1"/>
  <c r="M82" i="21" s="1"/>
  <c r="F83" i="21"/>
  <c r="J83" i="21" s="1"/>
  <c r="M83" i="21" s="1"/>
  <c r="F84" i="21"/>
  <c r="J84" i="21"/>
  <c r="M84" i="21" s="1"/>
  <c r="F85" i="21"/>
  <c r="J85" i="21" s="1"/>
  <c r="M85" i="21"/>
  <c r="F86" i="21"/>
  <c r="J86" i="21" s="1"/>
  <c r="M86" i="21" s="1"/>
  <c r="F87" i="21"/>
  <c r="F88" i="21"/>
  <c r="J88" i="21"/>
  <c r="M88" i="21" s="1"/>
  <c r="F89" i="21"/>
  <c r="J89" i="21"/>
  <c r="M89" i="21"/>
  <c r="F90" i="21"/>
  <c r="J90" i="21" s="1"/>
  <c r="M90" i="21" s="1"/>
  <c r="F91" i="21"/>
  <c r="L91" i="21" s="1"/>
  <c r="F92" i="21"/>
  <c r="J92" i="21" s="1"/>
  <c r="M92" i="21" s="1"/>
  <c r="F93" i="21"/>
  <c r="J93" i="21" s="1"/>
  <c r="M93" i="21" s="1"/>
  <c r="F94" i="21"/>
  <c r="F95" i="21"/>
  <c r="J95" i="21"/>
  <c r="M95" i="21" s="1"/>
  <c r="F96" i="21"/>
  <c r="J96" i="21" s="1"/>
  <c r="M96" i="21" s="1"/>
  <c r="F97" i="21"/>
  <c r="J97" i="21" s="1"/>
  <c r="M97" i="21" s="1"/>
  <c r="F98" i="21"/>
  <c r="M109" i="21"/>
  <c r="M201" i="21"/>
  <c r="M108" i="21"/>
  <c r="M202" i="21"/>
  <c r="M110" i="21"/>
  <c r="M111" i="21"/>
  <c r="M112" i="21"/>
  <c r="M113" i="21"/>
  <c r="M114" i="21"/>
  <c r="M115" i="21"/>
  <c r="M116" i="21"/>
  <c r="M117" i="21"/>
  <c r="M118" i="21"/>
  <c r="M119" i="21"/>
  <c r="M120" i="21"/>
  <c r="M121" i="21"/>
  <c r="M122" i="21"/>
  <c r="M123" i="21"/>
  <c r="M124" i="21"/>
  <c r="M125" i="21"/>
  <c r="M126" i="21"/>
  <c r="M127" i="21"/>
  <c r="M128" i="21"/>
  <c r="M129" i="21"/>
  <c r="M130" i="21"/>
  <c r="M131" i="21"/>
  <c r="M132" i="21"/>
  <c r="M133" i="21"/>
  <c r="M134" i="21"/>
  <c r="M135" i="21"/>
  <c r="M136" i="21"/>
  <c r="M137" i="21"/>
  <c r="M138" i="21"/>
  <c r="M139" i="21"/>
  <c r="M140" i="21"/>
  <c r="M141" i="21"/>
  <c r="M142" i="21"/>
  <c r="M143" i="21"/>
  <c r="M144" i="21"/>
  <c r="M145" i="21"/>
  <c r="M146" i="21"/>
  <c r="M147" i="21"/>
  <c r="M148" i="21"/>
  <c r="M149" i="21"/>
  <c r="M150" i="21"/>
  <c r="M151" i="21"/>
  <c r="M152" i="21"/>
  <c r="M153" i="21"/>
  <c r="M154" i="21"/>
  <c r="M155" i="21"/>
  <c r="M156" i="21"/>
  <c r="M157" i="21"/>
  <c r="M158" i="21"/>
  <c r="M159" i="21"/>
  <c r="M160" i="21"/>
  <c r="M161" i="21"/>
  <c r="M162" i="21"/>
  <c r="M163" i="21"/>
  <c r="M164" i="21"/>
  <c r="M165" i="21"/>
  <c r="M166" i="21"/>
  <c r="M167" i="21"/>
  <c r="M168" i="21"/>
  <c r="M169" i="21"/>
  <c r="M170" i="21"/>
  <c r="M171" i="21"/>
  <c r="M172" i="21"/>
  <c r="M173" i="21"/>
  <c r="M174" i="21"/>
  <c r="M175" i="21"/>
  <c r="M176" i="21"/>
  <c r="M177" i="21"/>
  <c r="M178" i="21"/>
  <c r="M179" i="21"/>
  <c r="M180" i="21"/>
  <c r="M181" i="21"/>
  <c r="M182" i="21"/>
  <c r="M183" i="21"/>
  <c r="M184" i="21"/>
  <c r="M185" i="21"/>
  <c r="M186" i="21"/>
  <c r="M187" i="21"/>
  <c r="M188" i="21"/>
  <c r="M189" i="21"/>
  <c r="M190" i="21"/>
  <c r="M191" i="21"/>
  <c r="M192" i="21"/>
  <c r="M193" i="21"/>
  <c r="M194" i="21"/>
  <c r="M195" i="21"/>
  <c r="M196" i="21"/>
  <c r="M197" i="21"/>
  <c r="M198" i="21"/>
  <c r="M199" i="21"/>
  <c r="M200" i="21"/>
  <c r="K6" i="21"/>
  <c r="K99" i="21"/>
  <c r="L109" i="21"/>
  <c r="P109" i="21" s="1"/>
  <c r="L112" i="21"/>
  <c r="P112" i="21" s="1"/>
  <c r="L113" i="21"/>
  <c r="P113" i="21"/>
  <c r="L117" i="21"/>
  <c r="P117" i="21" s="1"/>
  <c r="L118" i="21"/>
  <c r="P118" i="21"/>
  <c r="L120" i="21"/>
  <c r="P120" i="21" s="1"/>
  <c r="L121" i="21"/>
  <c r="P121" i="21"/>
  <c r="L124" i="21"/>
  <c r="P124" i="21" s="1"/>
  <c r="L126" i="21"/>
  <c r="P126" i="21"/>
  <c r="L128" i="21"/>
  <c r="P128" i="21" s="1"/>
  <c r="L129" i="21"/>
  <c r="P129" i="21"/>
  <c r="L131" i="21"/>
  <c r="P131" i="21" s="1"/>
  <c r="L132" i="21"/>
  <c r="P132" i="21"/>
  <c r="L134" i="21"/>
  <c r="P134" i="21" s="1"/>
  <c r="L135" i="21"/>
  <c r="P135" i="21"/>
  <c r="L136" i="21"/>
  <c r="P136" i="21" s="1"/>
  <c r="L137" i="21"/>
  <c r="P137" i="21"/>
  <c r="L138" i="21"/>
  <c r="P138" i="21" s="1"/>
  <c r="L139" i="21"/>
  <c r="P139" i="21"/>
  <c r="L143" i="21"/>
  <c r="P143" i="21" s="1"/>
  <c r="L144" i="21"/>
  <c r="P144" i="21"/>
  <c r="L146" i="21"/>
  <c r="P146" i="21" s="1"/>
  <c r="L147" i="21"/>
  <c r="P147" i="21"/>
  <c r="L149" i="21"/>
  <c r="P149" i="21" s="1"/>
  <c r="L150" i="21"/>
  <c r="P150" i="21"/>
  <c r="L153" i="21"/>
  <c r="P153" i="21" s="1"/>
  <c r="L156" i="21"/>
  <c r="P156" i="21"/>
  <c r="L158" i="21"/>
  <c r="P158" i="21" s="1"/>
  <c r="L161" i="21"/>
  <c r="P161" i="21"/>
  <c r="L162" i="21"/>
  <c r="P162" i="21" s="1"/>
  <c r="L166" i="21"/>
  <c r="P166" i="21" s="1"/>
  <c r="L168" i="21"/>
  <c r="P168" i="21"/>
  <c r="L170" i="21"/>
  <c r="P170" i="21" s="1"/>
  <c r="L171" i="21"/>
  <c r="P171" i="21"/>
  <c r="L173" i="21"/>
  <c r="P173" i="21" s="1"/>
  <c r="L174" i="21"/>
  <c r="P174" i="21"/>
  <c r="L177" i="21"/>
  <c r="P177" i="21" s="1"/>
  <c r="L181" i="21"/>
  <c r="P181" i="21"/>
  <c r="L183" i="21"/>
  <c r="P183" i="21" s="1"/>
  <c r="L185" i="21"/>
  <c r="P185" i="21"/>
  <c r="L188" i="21"/>
  <c r="P188" i="21" s="1"/>
  <c r="L190" i="21"/>
  <c r="P190" i="21"/>
  <c r="L192" i="21"/>
  <c r="P192" i="21" s="1"/>
  <c r="L196" i="21"/>
  <c r="P196" i="21"/>
  <c r="L198" i="21"/>
  <c r="P198" i="21" s="1"/>
  <c r="L200" i="21"/>
  <c r="P200" i="21"/>
  <c r="L201" i="21"/>
  <c r="P201" i="21" s="1"/>
  <c r="L202" i="21"/>
  <c r="P202" i="21"/>
  <c r="F5" i="2"/>
  <c r="F6" i="2"/>
  <c r="I6" i="2" s="1"/>
  <c r="L6" i="2" s="1"/>
  <c r="F7" i="2"/>
  <c r="I7" i="2"/>
  <c r="L7" i="2"/>
  <c r="F8" i="2"/>
  <c r="I8" i="2" s="1"/>
  <c r="L8" i="2" s="1"/>
  <c r="F9" i="2"/>
  <c r="F96" i="2"/>
  <c r="I96" i="2"/>
  <c r="L96" i="2" s="1"/>
  <c r="F97" i="2"/>
  <c r="I97" i="2" s="1"/>
  <c r="L97" i="2" s="1"/>
  <c r="F98" i="2"/>
  <c r="I98" i="2" s="1"/>
  <c r="L98" i="2" s="1"/>
  <c r="F99" i="2"/>
  <c r="F95" i="2"/>
  <c r="I95" i="2"/>
  <c r="L95" i="2" s="1"/>
  <c r="F10" i="2"/>
  <c r="I10" i="2" s="1"/>
  <c r="L10" i="2" s="1"/>
  <c r="J5" i="2"/>
  <c r="J6" i="2"/>
  <c r="J104" i="2" s="1"/>
  <c r="D4" i="6" s="1"/>
  <c r="D12" i="6" s="1"/>
  <c r="J7" i="2"/>
  <c r="J8" i="2"/>
  <c r="J9" i="2"/>
  <c r="J96" i="2"/>
  <c r="J97" i="2"/>
  <c r="J98" i="2"/>
  <c r="J99" i="2"/>
  <c r="J95" i="2"/>
  <c r="J10" i="2"/>
  <c r="K7" i="21"/>
  <c r="K8" i="21"/>
  <c r="K9" i="21"/>
  <c r="K10" i="21"/>
  <c r="K96" i="21"/>
  <c r="K97" i="21"/>
  <c r="K98" i="21"/>
  <c r="K95" i="21"/>
  <c r="N109" i="21"/>
  <c r="N112" i="21"/>
  <c r="N113" i="21"/>
  <c r="N114" i="21"/>
  <c r="N115" i="21"/>
  <c r="N117" i="21"/>
  <c r="N120" i="21"/>
  <c r="N121" i="21"/>
  <c r="N124" i="21"/>
  <c r="N127" i="21"/>
  <c r="N128" i="21"/>
  <c r="N131" i="21"/>
  <c r="N132" i="21"/>
  <c r="N135" i="21"/>
  <c r="N136" i="21"/>
  <c r="N137" i="21"/>
  <c r="N138" i="21"/>
  <c r="N141" i="21"/>
  <c r="N143" i="21"/>
  <c r="N144" i="21"/>
  <c r="N145" i="21"/>
  <c r="N146" i="21"/>
  <c r="N147" i="21"/>
  <c r="N149" i="21"/>
  <c r="N150" i="21"/>
  <c r="N153" i="21"/>
  <c r="N156" i="21"/>
  <c r="N158" i="21"/>
  <c r="N161" i="21"/>
  <c r="N166" i="21"/>
  <c r="N168" i="21"/>
  <c r="N170" i="21"/>
  <c r="N173" i="21"/>
  <c r="N174" i="21"/>
  <c r="N177" i="21"/>
  <c r="N178" i="21"/>
  <c r="N179" i="21"/>
  <c r="N181" i="21"/>
  <c r="N183" i="21"/>
  <c r="N185" i="21"/>
  <c r="N190" i="21"/>
  <c r="N192" i="21"/>
  <c r="N195" i="21"/>
  <c r="N196" i="21"/>
  <c r="N198" i="21"/>
  <c r="N199" i="21"/>
  <c r="N200" i="21"/>
  <c r="N201" i="21"/>
  <c r="L11" i="21"/>
  <c r="L14" i="21"/>
  <c r="L15" i="21"/>
  <c r="L18" i="21"/>
  <c r="L19" i="21"/>
  <c r="L22" i="21"/>
  <c r="L24" i="21"/>
  <c r="L27" i="21"/>
  <c r="L28" i="21"/>
  <c r="L30" i="21"/>
  <c r="L32" i="21"/>
  <c r="L34" i="21"/>
  <c r="L43" i="21"/>
  <c r="L47" i="21"/>
  <c r="L50" i="21"/>
  <c r="L55" i="21"/>
  <c r="L58" i="21"/>
  <c r="L62" i="21"/>
  <c r="L63" i="21"/>
  <c r="L66" i="21"/>
  <c r="L68" i="21"/>
  <c r="L70" i="21"/>
  <c r="L74" i="21"/>
  <c r="L75" i="21"/>
  <c r="L78" i="21"/>
  <c r="L86" i="21"/>
  <c r="L88" i="21"/>
  <c r="L99" i="21"/>
  <c r="K11" i="21"/>
  <c r="K12" i="21"/>
  <c r="K13" i="21"/>
  <c r="K14" i="21"/>
  <c r="K15" i="21"/>
  <c r="K16" i="21"/>
  <c r="K17" i="21"/>
  <c r="K18" i="21"/>
  <c r="K19" i="21"/>
  <c r="K20" i="21"/>
  <c r="K21" i="21"/>
  <c r="K22" i="21"/>
  <c r="K23" i="21"/>
  <c r="K24" i="21"/>
  <c r="K25" i="21"/>
  <c r="K26" i="21"/>
  <c r="K27" i="21"/>
  <c r="K28" i="21"/>
  <c r="K29" i="21"/>
  <c r="K30" i="21"/>
  <c r="K31" i="21"/>
  <c r="K32" i="21"/>
  <c r="K33" i="21"/>
  <c r="K34" i="21"/>
  <c r="K35" i="21"/>
  <c r="K36" i="21"/>
  <c r="K37" i="21"/>
  <c r="K38" i="21"/>
  <c r="K39" i="21"/>
  <c r="K40" i="21"/>
  <c r="K41" i="21"/>
  <c r="K42" i="21"/>
  <c r="K43" i="21"/>
  <c r="K44" i="21"/>
  <c r="K45" i="21"/>
  <c r="K46" i="21"/>
  <c r="K47" i="21"/>
  <c r="K48" i="21"/>
  <c r="K49" i="21"/>
  <c r="K50" i="21"/>
  <c r="K51" i="21"/>
  <c r="K52" i="21"/>
  <c r="K53" i="21"/>
  <c r="K54" i="21"/>
  <c r="K55" i="21"/>
  <c r="K56" i="21"/>
  <c r="K57" i="21"/>
  <c r="K58" i="21"/>
  <c r="K59" i="21"/>
  <c r="K60" i="21"/>
  <c r="K61" i="21"/>
  <c r="K62" i="21"/>
  <c r="K63" i="21"/>
  <c r="K64" i="21"/>
  <c r="K65" i="21"/>
  <c r="K66" i="21"/>
  <c r="K67" i="21"/>
  <c r="K68" i="21"/>
  <c r="K69" i="21"/>
  <c r="K70" i="21"/>
  <c r="K71" i="21"/>
  <c r="K72" i="21"/>
  <c r="K73" i="21"/>
  <c r="K74" i="21"/>
  <c r="K75" i="21"/>
  <c r="K76" i="21"/>
  <c r="K77" i="21"/>
  <c r="K78" i="21"/>
  <c r="K79" i="21"/>
  <c r="K80" i="21"/>
  <c r="K81" i="21"/>
  <c r="K82" i="21"/>
  <c r="K83" i="21"/>
  <c r="K84" i="21"/>
  <c r="K85" i="21"/>
  <c r="K86" i="21"/>
  <c r="K87" i="21"/>
  <c r="K88" i="21"/>
  <c r="K89" i="21"/>
  <c r="K90" i="21"/>
  <c r="K91" i="21"/>
  <c r="K92" i="21"/>
  <c r="K93" i="21"/>
  <c r="K94" i="21"/>
  <c r="K8" i="2"/>
  <c r="K10" i="2"/>
  <c r="K94" i="2"/>
  <c r="K95" i="2"/>
  <c r="K96" i="2"/>
  <c r="K97" i="2"/>
  <c r="K98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F11" i="2"/>
  <c r="I11" i="2" s="1"/>
  <c r="L11" i="2" s="1"/>
  <c r="F12" i="2"/>
  <c r="K12" i="2" s="1"/>
  <c r="F13" i="2"/>
  <c r="K13" i="2" s="1"/>
  <c r="F14" i="2"/>
  <c r="I14" i="2" s="1"/>
  <c r="L14" i="2" s="1"/>
  <c r="F15" i="2"/>
  <c r="I15" i="2" s="1"/>
  <c r="L15" i="2" s="1"/>
  <c r="F16" i="2"/>
  <c r="F17" i="2"/>
  <c r="K17" i="2" s="1"/>
  <c r="F18" i="2"/>
  <c r="F19" i="2"/>
  <c r="I19" i="2" s="1"/>
  <c r="L19" i="2" s="1"/>
  <c r="F20" i="2"/>
  <c r="K20" i="2" s="1"/>
  <c r="F21" i="2"/>
  <c r="K21" i="2" s="1"/>
  <c r="F22" i="2"/>
  <c r="I22" i="2" s="1"/>
  <c r="L22" i="2" s="1"/>
  <c r="F23" i="2"/>
  <c r="I23" i="2" s="1"/>
  <c r="L23" i="2" s="1"/>
  <c r="F24" i="2"/>
  <c r="F25" i="2"/>
  <c r="K25" i="2" s="1"/>
  <c r="F26" i="2"/>
  <c r="F27" i="2"/>
  <c r="I27" i="2" s="1"/>
  <c r="L27" i="2" s="1"/>
  <c r="F28" i="2"/>
  <c r="K28" i="2" s="1"/>
  <c r="F29" i="2"/>
  <c r="K29" i="2" s="1"/>
  <c r="F30" i="2"/>
  <c r="I30" i="2" s="1"/>
  <c r="L30" i="2" s="1"/>
  <c r="F31" i="2"/>
  <c r="I31" i="2"/>
  <c r="L31" i="2" s="1"/>
  <c r="F32" i="2"/>
  <c r="F33" i="2"/>
  <c r="K33" i="2" s="1"/>
  <c r="F34" i="2"/>
  <c r="F35" i="2"/>
  <c r="I35" i="2"/>
  <c r="L35" i="2" s="1"/>
  <c r="F36" i="2"/>
  <c r="K36" i="2" s="1"/>
  <c r="F37" i="2"/>
  <c r="K37" i="2" s="1"/>
  <c r="F38" i="2"/>
  <c r="I38" i="2"/>
  <c r="L38" i="2" s="1"/>
  <c r="F39" i="2"/>
  <c r="I39" i="2" s="1"/>
  <c r="L39" i="2" s="1"/>
  <c r="F40" i="2"/>
  <c r="F41" i="2"/>
  <c r="K41" i="2" s="1"/>
  <c r="F42" i="2"/>
  <c r="F43" i="2"/>
  <c r="I43" i="2" s="1"/>
  <c r="L43" i="2" s="1"/>
  <c r="F44" i="2"/>
  <c r="K44" i="2" s="1"/>
  <c r="F45" i="2"/>
  <c r="K45" i="2" s="1"/>
  <c r="F46" i="2"/>
  <c r="K46" i="2" s="1"/>
  <c r="F47" i="2"/>
  <c r="I47" i="2" s="1"/>
  <c r="L47" i="2" s="1"/>
  <c r="F48" i="2"/>
  <c r="F49" i="2"/>
  <c r="K49" i="2" s="1"/>
  <c r="F50" i="2"/>
  <c r="F51" i="2"/>
  <c r="I51" i="2"/>
  <c r="L51" i="2" s="1"/>
  <c r="F52" i="2"/>
  <c r="K52" i="2" s="1"/>
  <c r="F53" i="2"/>
  <c r="K53" i="2" s="1"/>
  <c r="F54" i="2"/>
  <c r="K54" i="2" s="1"/>
  <c r="F55" i="2"/>
  <c r="I55" i="2" s="1"/>
  <c r="L55" i="2" s="1"/>
  <c r="F56" i="2"/>
  <c r="F57" i="2"/>
  <c r="K57" i="2" s="1"/>
  <c r="F58" i="2"/>
  <c r="F59" i="2"/>
  <c r="I59" i="2"/>
  <c r="L59" i="2" s="1"/>
  <c r="F60" i="2"/>
  <c r="K60" i="2" s="1"/>
  <c r="F61" i="2"/>
  <c r="K61" i="2" s="1"/>
  <c r="F62" i="2"/>
  <c r="I62" i="2" s="1"/>
  <c r="L62" i="2" s="1"/>
  <c r="F63" i="2"/>
  <c r="I63" i="2" s="1"/>
  <c r="L63" i="2" s="1"/>
  <c r="F64" i="2"/>
  <c r="F65" i="2"/>
  <c r="K65" i="2" s="1"/>
  <c r="F66" i="2"/>
  <c r="F67" i="2"/>
  <c r="I67" i="2" s="1"/>
  <c r="L67" i="2" s="1"/>
  <c r="F68" i="2"/>
  <c r="K68" i="2" s="1"/>
  <c r="F69" i="2"/>
  <c r="K69" i="2" s="1"/>
  <c r="F70" i="2"/>
  <c r="K70" i="2" s="1"/>
  <c r="F71" i="2"/>
  <c r="I71" i="2"/>
  <c r="L71" i="2" s="1"/>
  <c r="F72" i="2"/>
  <c r="F73" i="2"/>
  <c r="K73" i="2"/>
  <c r="F74" i="2"/>
  <c r="F75" i="2"/>
  <c r="I75" i="2"/>
  <c r="L75" i="2" s="1"/>
  <c r="F76" i="2"/>
  <c r="K76" i="2" s="1"/>
  <c r="F77" i="2"/>
  <c r="K77" i="2" s="1"/>
  <c r="F78" i="2"/>
  <c r="K78" i="2" s="1"/>
  <c r="I78" i="2"/>
  <c r="L78" i="2" s="1"/>
  <c r="F79" i="2"/>
  <c r="I79" i="2" s="1"/>
  <c r="L79" i="2" s="1"/>
  <c r="F80" i="2"/>
  <c r="F81" i="2"/>
  <c r="K81" i="2" s="1"/>
  <c r="F82" i="2"/>
  <c r="F83" i="2"/>
  <c r="I83" i="2"/>
  <c r="L83" i="2" s="1"/>
  <c r="F84" i="2"/>
  <c r="K84" i="2"/>
  <c r="F85" i="2"/>
  <c r="K85" i="2" s="1"/>
  <c r="F86" i="2"/>
  <c r="K86" i="2" s="1"/>
  <c r="F87" i="2"/>
  <c r="I87" i="2" s="1"/>
  <c r="L87" i="2" s="1"/>
  <c r="F88" i="2"/>
  <c r="F89" i="2"/>
  <c r="K89" i="2" s="1"/>
  <c r="F90" i="2"/>
  <c r="F91" i="2"/>
  <c r="I91" i="2"/>
  <c r="L91" i="2" s="1"/>
  <c r="F92" i="2"/>
  <c r="K92" i="2" s="1"/>
  <c r="F93" i="2"/>
  <c r="K93" i="2" s="1"/>
  <c r="F94" i="2"/>
  <c r="I94" i="2"/>
  <c r="L94" i="2" s="1"/>
  <c r="D2" i="5"/>
  <c r="H2" i="5"/>
  <c r="K127" i="8"/>
  <c r="K190" i="8"/>
  <c r="K158" i="8"/>
  <c r="K142" i="8"/>
  <c r="K150" i="8"/>
  <c r="K146" i="8"/>
  <c r="K144" i="8"/>
  <c r="K143" i="8"/>
  <c r="K145" i="8"/>
  <c r="K3" i="8"/>
  <c r="K4" i="8"/>
  <c r="K5" i="8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65" i="8"/>
  <c r="K66" i="8"/>
  <c r="K67" i="8"/>
  <c r="K68" i="8"/>
  <c r="K69" i="8"/>
  <c r="K70" i="8"/>
  <c r="K71" i="8"/>
  <c r="K72" i="8"/>
  <c r="K73" i="8"/>
  <c r="K74" i="8"/>
  <c r="K75" i="8"/>
  <c r="K76" i="8"/>
  <c r="K77" i="8"/>
  <c r="K78" i="8"/>
  <c r="K79" i="8"/>
  <c r="K80" i="8"/>
  <c r="K81" i="8"/>
  <c r="K82" i="8"/>
  <c r="K83" i="8"/>
  <c r="K84" i="8"/>
  <c r="K85" i="8"/>
  <c r="K86" i="8"/>
  <c r="K87" i="8"/>
  <c r="K88" i="8"/>
  <c r="K89" i="8"/>
  <c r="K90" i="8"/>
  <c r="K91" i="8"/>
  <c r="K92" i="8"/>
  <c r="K93" i="8"/>
  <c r="K94" i="8"/>
  <c r="K95" i="8"/>
  <c r="K96" i="8"/>
  <c r="K97" i="8"/>
  <c r="K98" i="8"/>
  <c r="K99" i="8"/>
  <c r="K100" i="8"/>
  <c r="K101" i="8"/>
  <c r="K102" i="8"/>
  <c r="K103" i="8"/>
  <c r="K104" i="8"/>
  <c r="K105" i="8"/>
  <c r="K106" i="8"/>
  <c r="K107" i="8"/>
  <c r="K108" i="8"/>
  <c r="K109" i="8"/>
  <c r="K110" i="8"/>
  <c r="K111" i="8"/>
  <c r="K112" i="8"/>
  <c r="K113" i="8"/>
  <c r="K114" i="8"/>
  <c r="K115" i="8"/>
  <c r="K116" i="8"/>
  <c r="K117" i="8"/>
  <c r="K118" i="8"/>
  <c r="K119" i="8"/>
  <c r="K120" i="8"/>
  <c r="K121" i="8"/>
  <c r="K122" i="8"/>
  <c r="K123" i="8"/>
  <c r="K124" i="8"/>
  <c r="K125" i="8"/>
  <c r="K126" i="8"/>
  <c r="K128" i="8"/>
  <c r="K129" i="8"/>
  <c r="K130" i="8"/>
  <c r="K131" i="8"/>
  <c r="K132" i="8"/>
  <c r="K133" i="8"/>
  <c r="K134" i="8"/>
  <c r="K135" i="8"/>
  <c r="K136" i="8"/>
  <c r="K137" i="8"/>
  <c r="K138" i="8"/>
  <c r="K139" i="8"/>
  <c r="K140" i="8"/>
  <c r="K141" i="8"/>
  <c r="K147" i="8"/>
  <c r="K148" i="8"/>
  <c r="K149" i="8"/>
  <c r="K151" i="8"/>
  <c r="K152" i="8"/>
  <c r="K153" i="8"/>
  <c r="K154" i="8"/>
  <c r="K155" i="8"/>
  <c r="K156" i="8"/>
  <c r="K157" i="8"/>
  <c r="K159" i="8"/>
  <c r="K160" i="8"/>
  <c r="K161" i="8"/>
  <c r="K162" i="8"/>
  <c r="K163" i="8"/>
  <c r="K164" i="8"/>
  <c r="K165" i="8"/>
  <c r="K166" i="8"/>
  <c r="K167" i="8"/>
  <c r="K168" i="8"/>
  <c r="K169" i="8"/>
  <c r="K170" i="8"/>
  <c r="K171" i="8"/>
  <c r="K172" i="8"/>
  <c r="K173" i="8"/>
  <c r="K174" i="8"/>
  <c r="K175" i="8"/>
  <c r="K176" i="8"/>
  <c r="K177" i="8"/>
  <c r="K178" i="8"/>
  <c r="K179" i="8"/>
  <c r="K180" i="8"/>
  <c r="K181" i="8"/>
  <c r="K182" i="8"/>
  <c r="K183" i="8"/>
  <c r="K184" i="8"/>
  <c r="K185" i="8"/>
  <c r="K186" i="8"/>
  <c r="K187" i="8"/>
  <c r="K188" i="8"/>
  <c r="K189" i="8"/>
  <c r="K191" i="8"/>
  <c r="K192" i="8"/>
  <c r="K193" i="8"/>
  <c r="K194" i="8"/>
  <c r="K195" i="8"/>
  <c r="K196" i="8"/>
  <c r="K197" i="8"/>
  <c r="K198" i="8"/>
  <c r="K199" i="8"/>
  <c r="K200" i="8"/>
  <c r="K201" i="8"/>
  <c r="K202" i="8"/>
  <c r="K203" i="8"/>
  <c r="K204" i="8"/>
  <c r="K205" i="8"/>
  <c r="K206" i="8"/>
  <c r="K207" i="8"/>
  <c r="K208" i="8"/>
  <c r="K209" i="8"/>
  <c r="K210" i="8"/>
  <c r="K211" i="8"/>
  <c r="K212" i="8"/>
  <c r="K213" i="8"/>
  <c r="K214" i="8"/>
  <c r="K215" i="8"/>
  <c r="K216" i="8"/>
  <c r="K217" i="8"/>
  <c r="K218" i="8"/>
  <c r="K219" i="8"/>
  <c r="K220" i="8"/>
  <c r="K221" i="8"/>
  <c r="K222" i="8"/>
  <c r="K223" i="8"/>
  <c r="K224" i="8"/>
  <c r="K225" i="8"/>
  <c r="K226" i="8"/>
  <c r="K227" i="8"/>
  <c r="K228" i="8"/>
  <c r="K229" i="8"/>
  <c r="K230" i="8"/>
  <c r="K231" i="8"/>
  <c r="K232" i="8"/>
  <c r="K233" i="8"/>
  <c r="K234" i="8"/>
  <c r="K235" i="8"/>
  <c r="K236" i="8"/>
  <c r="K237" i="8"/>
  <c r="K238" i="8"/>
  <c r="K239" i="8"/>
  <c r="K240" i="8"/>
  <c r="K241" i="8"/>
  <c r="K242" i="8"/>
  <c r="K243" i="8"/>
  <c r="K244" i="8"/>
  <c r="K245" i="8"/>
  <c r="K246" i="8"/>
  <c r="K247" i="8"/>
  <c r="K248" i="8"/>
  <c r="K249" i="8"/>
  <c r="K250" i="8"/>
  <c r="K251" i="8"/>
  <c r="K252" i="8"/>
  <c r="K253" i="8"/>
  <c r="K2" i="8"/>
  <c r="H3" i="15"/>
  <c r="H4" i="15"/>
  <c r="H5" i="15"/>
  <c r="H6" i="15"/>
  <c r="H7" i="15"/>
  <c r="H8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53" i="15"/>
  <c r="H2" i="15"/>
  <c r="H3" i="5"/>
  <c r="D3" i="5"/>
  <c r="L93" i="21"/>
  <c r="L89" i="21"/>
  <c r="L85" i="21"/>
  <c r="L81" i="21"/>
  <c r="L77" i="21"/>
  <c r="L53" i="21"/>
  <c r="L45" i="21"/>
  <c r="L41" i="21"/>
  <c r="L37" i="21"/>
  <c r="L29" i="21"/>
  <c r="L25" i="21"/>
  <c r="L21" i="21"/>
  <c r="L13" i="21"/>
  <c r="L9" i="21"/>
  <c r="N202" i="21"/>
  <c r="N162" i="21"/>
  <c r="N126" i="21"/>
  <c r="L191" i="21"/>
  <c r="P191" i="21"/>
  <c r="L187" i="21"/>
  <c r="P187" i="21" s="1"/>
  <c r="L159" i="21"/>
  <c r="P159" i="21"/>
  <c r="L123" i="21"/>
  <c r="P123" i="21" s="1"/>
  <c r="L119" i="21"/>
  <c r="P119" i="21"/>
  <c r="N191" i="21"/>
  <c r="N187" i="21"/>
  <c r="N155" i="21"/>
  <c r="N123" i="21"/>
  <c r="N119" i="21"/>
  <c r="L184" i="21"/>
  <c r="P184" i="21"/>
  <c r="L180" i="21"/>
  <c r="P180" i="21" s="1"/>
  <c r="L176" i="21"/>
  <c r="P176" i="21"/>
  <c r="L116" i="21"/>
  <c r="P116" i="21" s="1"/>
  <c r="L6" i="21"/>
  <c r="N184" i="21"/>
  <c r="N180" i="21"/>
  <c r="N176" i="21"/>
  <c r="N116" i="21"/>
  <c r="L141" i="21"/>
  <c r="P141" i="21"/>
  <c r="K38" i="2"/>
  <c r="K30" i="2"/>
  <c r="K22" i="2"/>
  <c r="K14" i="2"/>
  <c r="I92" i="2"/>
  <c r="L92" i="2" s="1"/>
  <c r="I84" i="2"/>
  <c r="L84" i="2" s="1"/>
  <c r="I68" i="2"/>
  <c r="L68" i="2" s="1"/>
  <c r="I60" i="2"/>
  <c r="L60" i="2" s="1"/>
  <c r="I52" i="2"/>
  <c r="L52" i="2" s="1"/>
  <c r="I44" i="2"/>
  <c r="L44" i="2" s="1"/>
  <c r="I36" i="2"/>
  <c r="L36" i="2" s="1"/>
  <c r="I20" i="2"/>
  <c r="L20" i="2" s="1"/>
  <c r="I12" i="2"/>
  <c r="L12" i="2" s="1"/>
  <c r="K91" i="2"/>
  <c r="K87" i="2"/>
  <c r="K83" i="2"/>
  <c r="K79" i="2"/>
  <c r="K75" i="2"/>
  <c r="K71" i="2"/>
  <c r="K67" i="2"/>
  <c r="K59" i="2"/>
  <c r="K51" i="2"/>
  <c r="K47" i="2"/>
  <c r="K35" i="2"/>
  <c r="K31" i="2"/>
  <c r="K27" i="2"/>
  <c r="K23" i="2"/>
  <c r="K19" i="2"/>
  <c r="K11" i="2"/>
  <c r="I89" i="2"/>
  <c r="L89" i="2"/>
  <c r="I85" i="2"/>
  <c r="L85" i="2" s="1"/>
  <c r="I77" i="2"/>
  <c r="L77" i="2" s="1"/>
  <c r="I73" i="2"/>
  <c r="L73" i="2"/>
  <c r="I69" i="2"/>
  <c r="L69" i="2" s="1"/>
  <c r="I65" i="2"/>
  <c r="L65" i="2"/>
  <c r="I57" i="2"/>
  <c r="L57" i="2" s="1"/>
  <c r="I53" i="2"/>
  <c r="L53" i="2"/>
  <c r="I49" i="2"/>
  <c r="L49" i="2" s="1"/>
  <c r="I41" i="2"/>
  <c r="L41" i="2" s="1"/>
  <c r="I33" i="2"/>
  <c r="L33" i="2" s="1"/>
  <c r="I29" i="2"/>
  <c r="L29" i="2"/>
  <c r="I17" i="2"/>
  <c r="L17" i="2" s="1"/>
  <c r="L148" i="21"/>
  <c r="P148" i="21" s="1"/>
  <c r="N159" i="21"/>
  <c r="L61" i="21"/>
  <c r="L84" i="21"/>
  <c r="L76" i="21"/>
  <c r="L31" i="21"/>
  <c r="L12" i="21"/>
  <c r="N189" i="21"/>
  <c r="N171" i="21"/>
  <c r="N125" i="21"/>
  <c r="L189" i="21"/>
  <c r="P189" i="21" s="1"/>
  <c r="L175" i="21"/>
  <c r="P175" i="21"/>
  <c r="L163" i="21"/>
  <c r="P163" i="21" s="1"/>
  <c r="L122" i="21"/>
  <c r="P122" i="21"/>
  <c r="L111" i="21"/>
  <c r="P111" i="21" s="1"/>
  <c r="N148" i="21"/>
  <c r="N151" i="21"/>
  <c r="L155" i="21"/>
  <c r="P155" i="21" s="1"/>
  <c r="L49" i="21"/>
  <c r="L73" i="21"/>
  <c r="L80" i="21"/>
  <c r="L20" i="21"/>
  <c r="L8" i="21"/>
  <c r="N186" i="21"/>
  <c r="N140" i="21"/>
  <c r="N122" i="21"/>
  <c r="N111" i="21"/>
  <c r="L186" i="21"/>
  <c r="P186" i="21"/>
  <c r="L178" i="21"/>
  <c r="P178" i="21" s="1"/>
  <c r="L125" i="21"/>
  <c r="P125" i="21"/>
  <c r="J175" i="21"/>
  <c r="O175" i="21" s="1"/>
  <c r="L151" i="21"/>
  <c r="P151" i="21"/>
  <c r="L65" i="21"/>
  <c r="L95" i="21"/>
  <c r="L35" i="21"/>
  <c r="L16" i="21"/>
  <c r="N193" i="21"/>
  <c r="N163" i="21"/>
  <c r="N129" i="21"/>
  <c r="L193" i="21"/>
  <c r="P193" i="21" s="1"/>
  <c r="L140" i="21"/>
  <c r="P140" i="21"/>
  <c r="L114" i="21"/>
  <c r="P114" i="21" s="1"/>
  <c r="L57" i="21"/>
  <c r="N130" i="21"/>
  <c r="L69" i="21"/>
  <c r="L169" i="21"/>
  <c r="P169" i="21" s="1"/>
  <c r="N194" i="21"/>
  <c r="L17" i="21"/>
  <c r="L33" i="21"/>
  <c r="L97" i="21"/>
  <c r="L82" i="21"/>
  <c r="L60" i="21"/>
  <c r="L39" i="21"/>
  <c r="L23" i="21"/>
  <c r="L7" i="21"/>
  <c r="N169" i="21"/>
  <c r="N160" i="21"/>
  <c r="N154" i="21"/>
  <c r="L182" i="21"/>
  <c r="P182" i="21"/>
  <c r="L157" i="21"/>
  <c r="P157" i="21" s="1"/>
  <c r="L152" i="21"/>
  <c r="P152" i="21"/>
  <c r="L127" i="21"/>
  <c r="P127" i="21" s="1"/>
  <c r="L79" i="21"/>
  <c r="L52" i="21"/>
  <c r="L42" i="21"/>
  <c r="L26" i="21"/>
  <c r="L10" i="21"/>
  <c r="N197" i="21"/>
  <c r="N167" i="21"/>
  <c r="N157" i="21"/>
  <c r="N152" i="21"/>
  <c r="N142" i="21"/>
  <c r="N133" i="21"/>
  <c r="L197" i="21"/>
  <c r="P197" i="21"/>
  <c r="L194" i="21"/>
  <c r="P194" i="21" s="1"/>
  <c r="L179" i="21"/>
  <c r="P179" i="21"/>
  <c r="L160" i="21"/>
  <c r="P160" i="21" s="1"/>
  <c r="L154" i="21"/>
  <c r="P154" i="21"/>
  <c r="L145" i="21"/>
  <c r="P145" i="21" s="1"/>
  <c r="L133" i="21"/>
  <c r="P133" i="21"/>
  <c r="J91" i="21"/>
  <c r="M91" i="21" s="1"/>
  <c r="J64" i="21"/>
  <c r="M64" i="21"/>
  <c r="J164" i="21"/>
  <c r="O164" i="21" s="1"/>
  <c r="J139" i="21"/>
  <c r="O139" i="21"/>
  <c r="P311" i="21"/>
  <c r="L54" i="21"/>
  <c r="N182" i="21"/>
  <c r="N172" i="21"/>
  <c r="N164" i="21"/>
  <c r="N118" i="21"/>
  <c r="L172" i="21"/>
  <c r="P172" i="21"/>
  <c r="L167" i="21"/>
  <c r="P167" i="21" s="1"/>
  <c r="L142" i="21"/>
  <c r="P142" i="21"/>
  <c r="L130" i="21"/>
  <c r="P130" i="21" s="1"/>
  <c r="L115" i="21"/>
  <c r="P115" i="21"/>
  <c r="R206" i="21"/>
  <c r="P316" i="21" s="1"/>
  <c r="D8" i="6" s="1"/>
  <c r="D13" i="6" s="1"/>
  <c r="L92" i="21"/>
  <c r="L90" i="21"/>
  <c r="L72" i="21"/>
  <c r="L67" i="21"/>
  <c r="L59" i="21"/>
  <c r="L51" i="21"/>
  <c r="L46" i="21"/>
  <c r="L38" i="21"/>
  <c r="L199" i="21"/>
  <c r="P199" i="21" s="1"/>
  <c r="L195" i="21"/>
  <c r="P195" i="21"/>
  <c r="L96" i="21"/>
  <c r="J108" i="21"/>
  <c r="O108" i="21" s="1"/>
  <c r="L108" i="21"/>
  <c r="P108" i="21" s="1"/>
  <c r="N108" i="21"/>
  <c r="L302" i="21"/>
  <c r="J302" i="21"/>
  <c r="J299" i="21"/>
  <c r="L299" i="21"/>
  <c r="L295" i="21"/>
  <c r="J291" i="21"/>
  <c r="L291" i="21"/>
  <c r="J283" i="21"/>
  <c r="L283" i="21"/>
  <c r="J279" i="21"/>
  <c r="L279" i="21"/>
  <c r="J275" i="21"/>
  <c r="L275" i="21"/>
  <c r="L267" i="21"/>
  <c r="J267" i="21"/>
  <c r="J263" i="21"/>
  <c r="L263" i="21"/>
  <c r="J259" i="21"/>
  <c r="L259" i="21"/>
  <c r="J251" i="21"/>
  <c r="L251" i="21"/>
  <c r="L247" i="21"/>
  <c r="J247" i="21"/>
  <c r="J243" i="21"/>
  <c r="L243" i="21"/>
  <c r="J235" i="21"/>
  <c r="L235" i="21"/>
  <c r="L231" i="21"/>
  <c r="J231" i="21"/>
  <c r="J227" i="21"/>
  <c r="L227" i="21"/>
  <c r="J223" i="21"/>
  <c r="L223" i="21"/>
  <c r="L219" i="21"/>
  <c r="L215" i="21"/>
  <c r="J215" i="21"/>
  <c r="J300" i="21"/>
  <c r="L300" i="21"/>
  <c r="J296" i="21"/>
  <c r="L296" i="21"/>
  <c r="J292" i="21"/>
  <c r="L292" i="21"/>
  <c r="L288" i="21"/>
  <c r="J288" i="21"/>
  <c r="J284" i="21"/>
  <c r="L284" i="21"/>
  <c r="J280" i="21"/>
  <c r="L280" i="21"/>
  <c r="J276" i="21"/>
  <c r="J268" i="21"/>
  <c r="L268" i="21"/>
  <c r="J264" i="21"/>
  <c r="L264" i="21"/>
  <c r="J260" i="21"/>
  <c r="L260" i="21"/>
  <c r="L256" i="21"/>
  <c r="J256" i="21"/>
  <c r="J252" i="21"/>
  <c r="L252" i="21"/>
  <c r="J248" i="21"/>
  <c r="L248" i="21"/>
  <c r="J244" i="21"/>
  <c r="L240" i="21"/>
  <c r="J240" i="21"/>
  <c r="L236" i="21"/>
  <c r="J228" i="21"/>
  <c r="L220" i="21"/>
  <c r="L212" i="21"/>
  <c r="L294" i="21"/>
  <c r="J294" i="21"/>
  <c r="L290" i="21"/>
  <c r="J290" i="21"/>
  <c r="L286" i="21"/>
  <c r="J286" i="21"/>
  <c r="L278" i="21"/>
  <c r="J278" i="21"/>
  <c r="L274" i="21"/>
  <c r="J274" i="21"/>
  <c r="L270" i="21"/>
  <c r="J270" i="21"/>
  <c r="L262" i="21"/>
  <c r="J262" i="21"/>
  <c r="J258" i="21"/>
  <c r="L258" i="21"/>
  <c r="J254" i="21"/>
  <c r="L254" i="21"/>
  <c r="L246" i="21"/>
  <c r="J246" i="21"/>
  <c r="L242" i="21"/>
  <c r="J242" i="21"/>
  <c r="L238" i="21"/>
  <c r="J238" i="21"/>
  <c r="J234" i="21"/>
  <c r="L226" i="21"/>
  <c r="J218" i="21"/>
  <c r="J210" i="21"/>
  <c r="L210" i="21"/>
  <c r="L301" i="21"/>
  <c r="J301" i="21"/>
  <c r="L297" i="21"/>
  <c r="J297" i="21"/>
  <c r="L293" i="21"/>
  <c r="J293" i="21"/>
  <c r="J289" i="21"/>
  <c r="L285" i="21"/>
  <c r="J285" i="21"/>
  <c r="L281" i="21"/>
  <c r="J281" i="21"/>
  <c r="L277" i="21"/>
  <c r="J277" i="21"/>
  <c r="L273" i="21"/>
  <c r="J273" i="21"/>
  <c r="L265" i="21"/>
  <c r="J265" i="21"/>
  <c r="J257" i="21"/>
  <c r="L253" i="21"/>
  <c r="J253" i="21"/>
  <c r="L249" i="21"/>
  <c r="J249" i="21"/>
  <c r="L245" i="21"/>
  <c r="J245" i="21"/>
  <c r="L241" i="21"/>
  <c r="J241" i="21"/>
  <c r="L237" i="21"/>
  <c r="J237" i="21"/>
  <c r="L233" i="21"/>
  <c r="J233" i="21"/>
  <c r="L229" i="21"/>
  <c r="J229" i="21"/>
  <c r="L225" i="21"/>
  <c r="J225" i="21"/>
  <c r="L221" i="21"/>
  <c r="J221" i="21"/>
  <c r="L217" i="21"/>
  <c r="J217" i="21"/>
  <c r="L213" i="21"/>
  <c r="J213" i="21"/>
  <c r="L282" i="21"/>
  <c r="L266" i="21"/>
  <c r="L239" i="21"/>
  <c r="L255" i="21"/>
  <c r="L271" i="21"/>
  <c r="L287" i="21"/>
  <c r="K7" i="2"/>
  <c r="Q311" i="21"/>
  <c r="L208" i="21"/>
  <c r="K39" i="2" l="1"/>
  <c r="K55" i="2"/>
  <c r="I28" i="2"/>
  <c r="L28" i="2" s="1"/>
  <c r="I21" i="2"/>
  <c r="L21" i="2" s="1"/>
  <c r="I81" i="2"/>
  <c r="L81" i="2" s="1"/>
  <c r="K43" i="2"/>
  <c r="K62" i="2"/>
  <c r="K6" i="2"/>
  <c r="I13" i="2"/>
  <c r="L13" i="2" s="1"/>
  <c r="I25" i="2"/>
  <c r="L25" i="2" s="1"/>
  <c r="K15" i="2"/>
  <c r="K63" i="2"/>
  <c r="I76" i="2"/>
  <c r="L76" i="2" s="1"/>
  <c r="I70" i="2"/>
  <c r="L70" i="2" s="1"/>
  <c r="I46" i="2"/>
  <c r="L46" i="2" s="1"/>
  <c r="I37" i="2"/>
  <c r="L37" i="2" s="1"/>
  <c r="I90" i="2"/>
  <c r="L90" i="2" s="1"/>
  <c r="K90" i="2"/>
  <c r="I74" i="2"/>
  <c r="L74" i="2" s="1"/>
  <c r="K74" i="2"/>
  <c r="K64" i="2"/>
  <c r="I64" i="2"/>
  <c r="L64" i="2" s="1"/>
  <c r="I42" i="2"/>
  <c r="L42" i="2" s="1"/>
  <c r="K42" i="2"/>
  <c r="I5" i="2"/>
  <c r="L5" i="2" s="1"/>
  <c r="K5" i="2"/>
  <c r="L298" i="21"/>
  <c r="K50" i="2"/>
  <c r="I50" i="2"/>
  <c r="L50" i="2" s="1"/>
  <c r="K24" i="2"/>
  <c r="I24" i="2"/>
  <c r="L24" i="2" s="1"/>
  <c r="I18" i="2"/>
  <c r="L18" i="2" s="1"/>
  <c r="K18" i="2"/>
  <c r="L40" i="21"/>
  <c r="I9" i="2"/>
  <c r="L9" i="2" s="1"/>
  <c r="K9" i="2"/>
  <c r="J98" i="21"/>
  <c r="M98" i="21" s="1"/>
  <c r="L98" i="21"/>
  <c r="J188" i="21"/>
  <c r="O188" i="21" s="1"/>
  <c r="N188" i="21"/>
  <c r="J110" i="21"/>
  <c r="O110" i="21" s="1"/>
  <c r="S206" i="21" s="1"/>
  <c r="N110" i="21"/>
  <c r="L110" i="21"/>
  <c r="P110" i="21" s="1"/>
  <c r="T206" i="21" s="1"/>
  <c r="I61" i="2"/>
  <c r="L61" i="2" s="1"/>
  <c r="L250" i="21"/>
  <c r="J261" i="21"/>
  <c r="J269" i="21"/>
  <c r="J214" i="21"/>
  <c r="L222" i="21"/>
  <c r="J230" i="21"/>
  <c r="J209" i="21"/>
  <c r="L216" i="21"/>
  <c r="J224" i="21"/>
  <c r="J232" i="21"/>
  <c r="J272" i="21"/>
  <c r="L211" i="21"/>
  <c r="K88" i="2"/>
  <c r="I88" i="2"/>
  <c r="L88" i="2" s="1"/>
  <c r="K80" i="2"/>
  <c r="I80" i="2"/>
  <c r="L80" i="2" s="1"/>
  <c r="K66" i="2"/>
  <c r="I66" i="2"/>
  <c r="L66" i="2" s="1"/>
  <c r="K40" i="2"/>
  <c r="I40" i="2"/>
  <c r="L40" i="2" s="1"/>
  <c r="K32" i="2"/>
  <c r="I32" i="2"/>
  <c r="L32" i="2" s="1"/>
  <c r="L48" i="21"/>
  <c r="I99" i="2"/>
  <c r="L99" i="2" s="1"/>
  <c r="K99" i="2"/>
  <c r="J87" i="21"/>
  <c r="M87" i="21" s="1"/>
  <c r="L87" i="21"/>
  <c r="J56" i="21"/>
  <c r="M56" i="21" s="1"/>
  <c r="L56" i="21"/>
  <c r="J44" i="21"/>
  <c r="M44" i="21" s="1"/>
  <c r="L44" i="21"/>
  <c r="J36" i="21"/>
  <c r="M36" i="21" s="1"/>
  <c r="P103" i="21" s="1"/>
  <c r="L36" i="21"/>
  <c r="J165" i="21"/>
  <c r="O165" i="21" s="1"/>
  <c r="L165" i="21"/>
  <c r="P165" i="21" s="1"/>
  <c r="N165" i="21"/>
  <c r="I58" i="2"/>
  <c r="L58" i="2" s="1"/>
  <c r="K58" i="2"/>
  <c r="J71" i="21"/>
  <c r="M71" i="21" s="1"/>
  <c r="L71" i="21"/>
  <c r="J134" i="21"/>
  <c r="O134" i="21" s="1"/>
  <c r="N134" i="21"/>
  <c r="I45" i="2"/>
  <c r="L45" i="2" s="1"/>
  <c r="L83" i="21"/>
  <c r="I93" i="2"/>
  <c r="L93" i="2" s="1"/>
  <c r="K82" i="2"/>
  <c r="I82" i="2"/>
  <c r="L82" i="2" s="1"/>
  <c r="K72" i="2"/>
  <c r="I72" i="2"/>
  <c r="L72" i="2" s="1"/>
  <c r="K56" i="2"/>
  <c r="I56" i="2"/>
  <c r="L56" i="2" s="1"/>
  <c r="K48" i="2"/>
  <c r="I48" i="2"/>
  <c r="L48" i="2" s="1"/>
  <c r="I34" i="2"/>
  <c r="L34" i="2" s="1"/>
  <c r="K34" i="2"/>
  <c r="I26" i="2"/>
  <c r="L26" i="2" s="1"/>
  <c r="K26" i="2"/>
  <c r="K16" i="2"/>
  <c r="I16" i="2"/>
  <c r="L16" i="2" s="1"/>
  <c r="J94" i="21"/>
  <c r="M94" i="21" s="1"/>
  <c r="L94" i="21"/>
  <c r="I86" i="2"/>
  <c r="L86" i="2" s="1"/>
  <c r="I54" i="2"/>
  <c r="L54" i="2" s="1"/>
  <c r="D14" i="6"/>
  <c r="Q316" i="21" l="1"/>
  <c r="E8" i="6" s="1"/>
  <c r="E13" i="6" s="1"/>
  <c r="K104" i="2"/>
  <c r="E4" i="6" s="1"/>
  <c r="E12" i="6" s="1"/>
  <c r="E14" i="6" l="1"/>
</calcChain>
</file>

<file path=xl/comments1.xml><?xml version="1.0" encoding="utf-8"?>
<comments xmlns="http://schemas.openxmlformats.org/spreadsheetml/2006/main">
  <authors>
    <author>MMA</author>
  </authors>
  <commentList>
    <comment ref="H4" authorId="0" shapeId="0">
      <text>
        <r>
          <rPr>
            <sz val="8"/>
            <color indexed="81"/>
            <rFont val="Tahoma"/>
            <family val="2"/>
          </rPr>
          <t>Se consider el % de biocombustible oglibatorio - 7%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MMA</author>
    <author>Guillermo</author>
  </authors>
  <commentList>
    <comment ref="H5" authorId="0" shapeId="0">
      <text>
        <r>
          <rPr>
            <sz val="8"/>
            <color indexed="81"/>
            <rFont val="Tahoma"/>
            <family val="2"/>
          </rPr>
          <t>Se considera el % de biocombustible oglibatorio - 7%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07" authorId="1" shapeId="0">
      <text>
        <r>
          <rPr>
            <sz val="9"/>
            <color indexed="81"/>
            <rFont val="Tahoma"/>
            <family val="2"/>
          </rPr>
          <t xml:space="preserve">El dato de consumo que se introduzca se tendrá que validar con datos de consumo reales para cada ruta y tipo de mercancía
</t>
        </r>
      </text>
    </comment>
  </commentList>
</comments>
</file>

<file path=xl/sharedStrings.xml><?xml version="1.0" encoding="utf-8"?>
<sst xmlns="http://schemas.openxmlformats.org/spreadsheetml/2006/main" count="1269" uniqueCount="186">
  <si>
    <t>Factor de emisión (g CO2/g combustible)</t>
  </si>
  <si>
    <t>Combustible</t>
  </si>
  <si>
    <t>Gasóleo</t>
  </si>
  <si>
    <t>Gasolina</t>
  </si>
  <si>
    <t>GLP</t>
  </si>
  <si>
    <t>En esta metodología se estiman los cambios en el consumo de combustible y su impacto en el CO2, las diferencias producidas en N2O y CH4 son tan reducidas que se ha optado por no incluirlas.</t>
  </si>
  <si>
    <t>Grupo napfue</t>
  </si>
  <si>
    <t>Combustible napfue</t>
  </si>
  <si>
    <t>GNC</t>
  </si>
  <si>
    <t>Toneladas transportadas por viaje</t>
  </si>
  <si>
    <t>Número de viajes</t>
  </si>
  <si>
    <t>Kilómetros recorridos por viaje</t>
  </si>
  <si>
    <t>RÍGIDO</t>
  </si>
  <si>
    <t>ARTICULADO</t>
  </si>
  <si>
    <t>DOMINIO DE CLASE DE VEHÍCULO</t>
  </si>
  <si>
    <t>Combustible utilizado en los trayectos</t>
  </si>
  <si>
    <t>PCI (GJ/t)</t>
  </si>
  <si>
    <t>PCI BIO (GJ/t)</t>
  </si>
  <si>
    <t>% en masa obligatorio</t>
  </si>
  <si>
    <t>% Biocarburante obligatorio en energía</t>
  </si>
  <si>
    <t>DOMINIO DE TONELAJE PARA RÍGIDOS</t>
  </si>
  <si>
    <t>DOMINIO DE TONELAJE PARA ARTICULADOS</t>
  </si>
  <si>
    <t>DOMINIO NORMATIVAS</t>
  </si>
  <si>
    <t>CONVENCIONAL</t>
  </si>
  <si>
    <t>EURO I - 91/542/EEC S I</t>
  </si>
  <si>
    <t>EURO II - 91/542/EEC S II</t>
  </si>
  <si>
    <t>EURO III - COM(97) 627</t>
  </si>
  <si>
    <t>EURO IV - COM(1998) 776</t>
  </si>
  <si>
    <t>EURO V - COM(1998) 776</t>
  </si>
  <si>
    <t>AÑO</t>
  </si>
  <si>
    <t>CATEGORÍA</t>
  </si>
  <si>
    <t>CLASE</t>
  </si>
  <si>
    <t>NORMATIVA</t>
  </si>
  <si>
    <t>LI_T</t>
  </si>
  <si>
    <t>LS_T</t>
  </si>
  <si>
    <t>LI_CARGA</t>
  </si>
  <si>
    <t>LS_CARGA</t>
  </si>
  <si>
    <t>FE_LIC</t>
  </si>
  <si>
    <t>FE_LSC</t>
  </si>
  <si>
    <t>P</t>
  </si>
  <si>
    <t>PRODUCTOS AGRÍCOLAS Y ANIMALES VIVOS</t>
  </si>
  <si>
    <t>PRODUCTOS ALIMENTICIOS Y FORRAJES</t>
  </si>
  <si>
    <t>COMBUSTIBLES MINERALES SÓLIDOS</t>
  </si>
  <si>
    <t>PRODUCTOS PETROLÍFEROS</t>
  </si>
  <si>
    <t>MINERALES Y RESIDUOS PARA REFUNDICIÓN</t>
  </si>
  <si>
    <t>PRODUCTOS METALÚRGICOS</t>
  </si>
  <si>
    <t>MINERALES BRUTOS O MANUFACTURADOS Y MATERIALES DE CONSTRUCCIÓN</t>
  </si>
  <si>
    <t>ABONOS</t>
  </si>
  <si>
    <t>PRODUCTOS QUÍMICOS</t>
  </si>
  <si>
    <t>MÁQUINAS, VEHÍCULOS, OBJETOS MANUFACTURADOS Y TRANSACCIONES ESPECIALES</t>
  </si>
  <si>
    <t>ANIMALES VIVOS</t>
  </si>
  <si>
    <t>CEREALES</t>
  </si>
  <si>
    <t>PATATAS</t>
  </si>
  <si>
    <t>OTRAS HORTALIZAS O VERDURAS FRESCAS O CONGELADAS Y FRUTAS FRESCAS</t>
  </si>
  <si>
    <t>MATERIAS TEXTILES Y  DESECHOS</t>
  </si>
  <si>
    <t>MADERA Y CORCHO</t>
  </si>
  <si>
    <t>REMOLACHAS AZUCARERAS</t>
  </si>
  <si>
    <t>OTRAS MATERIAS PRIMAS DE ORIGEN ANIMAL O VEGETAL</t>
  </si>
  <si>
    <t>AZÚCARES</t>
  </si>
  <si>
    <t>BEBIDAS</t>
  </si>
  <si>
    <t>ESTIMULANTES Y ESPECIAS</t>
  </si>
  <si>
    <t>PRODUCTOS ALIMENTICIOS PERECEDEROS O SEMIPERECEDEROS Y CONSERVAS</t>
  </si>
  <si>
    <t>PRODUCTOS ALIMENTICIOS NO PERECEDEROS Y LÚPULOS</t>
  </si>
  <si>
    <t>COMIDA PARA ANIMALES Y DESPERDICIOS ALIMENTICIOS</t>
  </si>
  <si>
    <t>OLEAGINOSOS</t>
  </si>
  <si>
    <t>HULLA</t>
  </si>
  <si>
    <t>LIGNITO Y TURBA</t>
  </si>
  <si>
    <t>COQUE</t>
  </si>
  <si>
    <t>PETRÓLEO EN BRUTO</t>
  </si>
  <si>
    <t>DERIVADOS ENERGÉTICOS</t>
  </si>
  <si>
    <t>HIDROCARBUROS ENERGÉTICOS GASEOSOS, LICUADOS O COMPRIMIDOS</t>
  </si>
  <si>
    <t>DERIVADOS NO ENERGÉTICOS</t>
  </si>
  <si>
    <t>MINERALES Y RESIDUOS NO FERROSOS</t>
  </si>
  <si>
    <t>CHATARRAS Y POLVOS DE ALTOS HORNOS</t>
  </si>
  <si>
    <t>FUNDICIÓN Y ACEROS BRUTOS, FERROALEACIONES</t>
  </si>
  <si>
    <t>PRODUCTOS SEMISIDERÚRGICOS LAMINADOS</t>
  </si>
  <si>
    <t>LINGOTES, PERFILES, ALAMBRE, MATERIAL DE VÍA FÉRREA</t>
  </si>
  <si>
    <t>CHAPAS, FLEJES Y TIRAS DE ACERO</t>
  </si>
  <si>
    <t>TUBOS, MOLDES Y PIEZAS FORJADAS DE HIERRO O DE ACERO</t>
  </si>
  <si>
    <t>METALES NO FERROSOS</t>
  </si>
  <si>
    <t>ARENAS, GRAVAS, ARCILLAS, ESCORIAS</t>
  </si>
  <si>
    <t>SAL, PIRITAS, AZUFRE</t>
  </si>
  <si>
    <t>LAS DEMÁS PIEDRAS, TIERRAS Y MINERALES</t>
  </si>
  <si>
    <t>CEMENTOS, CAL</t>
  </si>
  <si>
    <t>YESO</t>
  </si>
  <si>
    <t>LOS DEMÁS MATERIALES DE CONSTRUCCIÓN MANUFACTURADOS</t>
  </si>
  <si>
    <t>ABONOS NATURALES</t>
  </si>
  <si>
    <t>ABONOS MANUFACTURADOS</t>
  </si>
  <si>
    <t>PRODUCTOS QUÍMICOS DE BASE</t>
  </si>
  <si>
    <t>ALUMINIO</t>
  </si>
  <si>
    <t>PRODUCTOS CARBOQUÍMICOS</t>
  </si>
  <si>
    <t>CELULOSA Y DESPERDICIOS</t>
  </si>
  <si>
    <t>LAS DEMAS MATERIAS QUÍMICAS</t>
  </si>
  <si>
    <t>VEHÍCULOS Y MATERIAL DE TRANSPORTE</t>
  </si>
  <si>
    <t>TRACTORES MÁQUINAS Y APARATOS AGRÍCOLAS</t>
  </si>
  <si>
    <t>LAS DEMÁS MÁQUINAS, MOTORES Y SUS PIEZAS</t>
  </si>
  <si>
    <t>ARTÍCULOS METÁLICOS</t>
  </si>
  <si>
    <t>VIDRIO, VIDRIERÍA, PRODUCTOS CERÁMICOS</t>
  </si>
  <si>
    <t>CUEROS, TEXTILES, VESTIDOS</t>
  </si>
  <si>
    <t>ARTÍCULOS MANUFACTURADOS DIVERSOS</t>
  </si>
  <si>
    <t>TRANSACCIONES ESPECIALES</t>
  </si>
  <si>
    <t>DESCRIPCIÓN</t>
  </si>
  <si>
    <t>CLAVE</t>
  </si>
  <si>
    <t>Escenario Base</t>
  </si>
  <si>
    <t>Escenario Proyecto</t>
  </si>
  <si>
    <t>Año</t>
  </si>
  <si>
    <t>CAPÍTULO</t>
  </si>
  <si>
    <t>FE Carga g CO2/tkm</t>
  </si>
  <si>
    <t>FE Carga g CO2/km</t>
  </si>
  <si>
    <t>FE vacío g CO2/km</t>
  </si>
  <si>
    <t>GRUPO</t>
  </si>
  <si>
    <t>Diagrama de flujo</t>
  </si>
  <si>
    <t>Transporte por ferrocarril</t>
  </si>
  <si>
    <t xml:space="preserve">Instrucciones para la cumplimentación: </t>
  </si>
  <si>
    <t>Celdas a cumplimentar</t>
  </si>
  <si>
    <t>Pestaña "Diagrama de flujo": síntesis del proceso, no es necesario cumplimentar información</t>
  </si>
  <si>
    <t>DOMINIO METODOLOGÍAS</t>
  </si>
  <si>
    <t>A</t>
  </si>
  <si>
    <t>B</t>
  </si>
  <si>
    <t>Datos por viaje ida</t>
  </si>
  <si>
    <t>Datos totales</t>
  </si>
  <si>
    <t xml:space="preserve">Pestaña "Escenario de base" cumplimentar con las características del escenario base. </t>
  </si>
  <si>
    <t>Pestaña "Escenario de proyecto" cumplimentar con las características del escenario base</t>
  </si>
  <si>
    <t>Escenario de base</t>
  </si>
  <si>
    <t>Escenario de proyecto</t>
  </si>
  <si>
    <t>Acarreos</t>
  </si>
  <si>
    <t>Tipo de acarreo (origen/destino)</t>
  </si>
  <si>
    <t>Datos por acarreo</t>
  </si>
  <si>
    <t>Tipo de locomotora</t>
  </si>
  <si>
    <t>Toneladas</t>
  </si>
  <si>
    <t xml:space="preserve">                                                                                                                                                Toneladas - km</t>
  </si>
  <si>
    <t>Datos por viaje</t>
  </si>
  <si>
    <t xml:space="preserve">Datos </t>
  </si>
  <si>
    <t>Factor de emisión (kg CO2/l )</t>
  </si>
  <si>
    <t>Emisiones totales (ton CO2)</t>
  </si>
  <si>
    <t>Emisiones totales (ton - CO2)</t>
  </si>
  <si>
    <t>Toneladas totales</t>
  </si>
  <si>
    <t>Nº viajes</t>
  </si>
  <si>
    <t>Reducción de emisiones</t>
  </si>
  <si>
    <t>Toneladas-kilómetro tranportadas por viaje</t>
  </si>
  <si>
    <t>Emisiones por viaje (Kg CO2)</t>
  </si>
  <si>
    <t>Factor de consumo (l/ton-km)</t>
  </si>
  <si>
    <t>Factor de consumo tracción diesel (l/ton-km)</t>
  </si>
  <si>
    <t>Emisiones por viaje (kg CO2)</t>
  </si>
  <si>
    <t>Toneladas -km</t>
  </si>
  <si>
    <t xml:space="preserve">Datos totales </t>
  </si>
  <si>
    <t>Datos totales - Ferrocarril</t>
  </si>
  <si>
    <t>Emisiones totales (ton CO2</t>
  </si>
  <si>
    <t>Factor de emisión  (kg CO2/l )</t>
  </si>
  <si>
    <t>Toneladas kilómetro tranportadas por viaje</t>
  </si>
  <si>
    <t>Factor de consumo tracción eléctrica (KWh/ton-km)</t>
  </si>
  <si>
    <t>Emisiones Totales (ton CO2)</t>
  </si>
  <si>
    <t>Consumos eléctricos totales (MWh)</t>
  </si>
  <si>
    <t>Emisiones (ton CO2-eq)</t>
  </si>
  <si>
    <t>Factor de emisión tracción diesel (kg CO2/l)</t>
  </si>
  <si>
    <t>Datos totales Emisiones</t>
  </si>
  <si>
    <t>Consumos eléctricos  por viaje (kwh)</t>
  </si>
  <si>
    <t>Consumos electricos (Mwh)</t>
  </si>
  <si>
    <t xml:space="preserve">Pestaña "Resumen de emisiones": una vez cumplimentadas el resto de pestañas, esta hoja recoge las emisiones para el escenario base, escenario de proyecto y reducción de emisiones; </t>
  </si>
  <si>
    <t>Emisiones ferrocarril</t>
  </si>
  <si>
    <t>Emisiones (Ton CO2) - acarreos</t>
  </si>
  <si>
    <t>Tipo de tracción (diésel/eléctrico)</t>
  </si>
  <si>
    <t>Reducción de emisiones estimada en un año:</t>
  </si>
  <si>
    <t>Emisiones del barco</t>
  </si>
  <si>
    <t>km por viaje</t>
  </si>
  <si>
    <t>Toneladas transportadas por viaje (ton)</t>
  </si>
  <si>
    <t>Tipo de ruta</t>
  </si>
  <si>
    <t xml:space="preserve">Nacional </t>
  </si>
  <si>
    <t>Factor   de consumo barco tracción disel (l/ton-km)</t>
  </si>
  <si>
    <t>Factor de emisión gasóleo (kg CO2/l)</t>
  </si>
  <si>
    <t xml:space="preserve">Internacional </t>
  </si>
  <si>
    <t xml:space="preserve">Ton-km </t>
  </si>
  <si>
    <t>Datos totales - Barco</t>
  </si>
  <si>
    <t>Emisiones acarreos por carretera</t>
  </si>
  <si>
    <t>Barco</t>
  </si>
  <si>
    <t>Tren</t>
  </si>
  <si>
    <t>Millas náuticas</t>
  </si>
  <si>
    <t>Transporte por barco</t>
  </si>
  <si>
    <t>Ruta
(Origen-Destino)</t>
  </si>
  <si>
    <t>Ruta acarreo
(Origen-Destino)</t>
  </si>
  <si>
    <t>Ruta
(Origen-Destina)</t>
  </si>
  <si>
    <t>Datos totales Proyecto Clima</t>
  </si>
  <si>
    <t>Toneladas anuales</t>
  </si>
  <si>
    <t>Consumos anuales de electricidad</t>
  </si>
  <si>
    <t>Ruta (Origen - Destino)</t>
  </si>
  <si>
    <t>Emisiones Cinta Transportadora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</si>
</sst>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%"/>
  </numFmts>
  <fonts count="30" x14ac:knownFonts="1">
    <font>
      <sz val="10"/>
      <name val="Arial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color indexed="18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sz val="9"/>
      <color indexed="81"/>
      <name val="Tahoma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0"/>
      <color theme="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0" fontId="12" fillId="3" borderId="0" applyNumberFormat="0" applyBorder="0" applyAlignment="0" applyProtection="0"/>
    <xf numFmtId="0" fontId="13" fillId="22" borderId="0" applyNumberFormat="0" applyBorder="0" applyAlignment="0" applyProtection="0"/>
    <xf numFmtId="0" fontId="3" fillId="23" borderId="4" applyNumberFormat="0" applyFont="0" applyAlignment="0" applyProtection="0"/>
    <xf numFmtId="0" fontId="14" fillId="16" borderId="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0" fillId="0" borderId="8" applyNumberFormat="0" applyFill="0" applyAlignment="0" applyProtection="0"/>
    <xf numFmtId="0" fontId="20" fillId="0" borderId="9" applyNumberFormat="0" applyFill="0" applyAlignment="0" applyProtection="0"/>
  </cellStyleXfs>
  <cellXfs count="97">
    <xf numFmtId="0" fontId="0" fillId="0" borderId="0" xfId="0"/>
    <xf numFmtId="165" fontId="0" fillId="0" borderId="0" xfId="0" applyNumberFormat="1"/>
    <xf numFmtId="0" fontId="0" fillId="0" borderId="0" xfId="0" applyFill="1"/>
    <xf numFmtId="0" fontId="0" fillId="0" borderId="0" xfId="0" applyFill="1" applyBorder="1"/>
    <xf numFmtId="164" fontId="0" fillId="0" borderId="0" xfId="0" applyNumberFormat="1"/>
    <xf numFmtId="49" fontId="0" fillId="0" borderId="0" xfId="0" applyNumberFormat="1"/>
    <xf numFmtId="3" fontId="0" fillId="0" borderId="0" xfId="0" applyNumberFormat="1"/>
    <xf numFmtId="0" fontId="1" fillId="24" borderId="10" xfId="0" applyFont="1" applyFill="1" applyBorder="1" applyAlignment="1">
      <alignment horizontal="center" vertical="center" wrapText="1"/>
    </xf>
    <xf numFmtId="0" fontId="1" fillId="24" borderId="0" xfId="0" applyFont="1" applyFill="1" applyAlignment="1">
      <alignment horizontal="center"/>
    </xf>
    <xf numFmtId="3" fontId="2" fillId="0" borderId="0" xfId="0" applyNumberFormat="1" applyFont="1"/>
    <xf numFmtId="0" fontId="1" fillId="24" borderId="0" xfId="0" applyFont="1" applyFill="1" applyAlignment="1">
      <alignment horizontal="center" wrapText="1"/>
    </xf>
    <xf numFmtId="0" fontId="0" fillId="0" borderId="0" xfId="0" applyBorder="1"/>
    <xf numFmtId="0" fontId="1" fillId="0" borderId="0" xfId="0" applyFont="1"/>
    <xf numFmtId="0" fontId="3" fillId="0" borderId="0" xfId="0" applyFont="1"/>
    <xf numFmtId="0" fontId="21" fillId="0" borderId="0" xfId="0" applyFont="1" applyBorder="1" applyAlignment="1">
      <alignment horizontal="left" vertical="center"/>
    </xf>
    <xf numFmtId="0" fontId="0" fillId="25" borderId="10" xfId="0" applyFill="1" applyBorder="1"/>
    <xf numFmtId="0" fontId="21" fillId="0" borderId="0" xfId="0" applyFont="1" applyFill="1" applyBorder="1" applyAlignment="1">
      <alignment vertical="center"/>
    </xf>
    <xf numFmtId="0" fontId="3" fillId="0" borderId="0" xfId="0" applyFont="1" applyFill="1"/>
    <xf numFmtId="0" fontId="1" fillId="24" borderId="11" xfId="0" applyFont="1" applyFill="1" applyBorder="1" applyAlignment="1">
      <alignment horizontal="center" vertical="center" wrapText="1"/>
    </xf>
    <xf numFmtId="0" fontId="21" fillId="0" borderId="0" xfId="0" applyFont="1"/>
    <xf numFmtId="0" fontId="1" fillId="24" borderId="10" xfId="0" applyFont="1" applyFill="1" applyBorder="1" applyAlignment="1">
      <alignment vertical="top" wrapText="1"/>
    </xf>
    <xf numFmtId="0" fontId="1" fillId="24" borderId="12" xfId="0" applyFont="1" applyFill="1" applyBorder="1" applyAlignment="1">
      <alignment vertical="top" wrapText="1"/>
    </xf>
    <xf numFmtId="1" fontId="0" fillId="0" borderId="0" xfId="0" applyNumberFormat="1"/>
    <xf numFmtId="0" fontId="0" fillId="0" borderId="10" xfId="0" applyBorder="1"/>
    <xf numFmtId="4" fontId="0" fillId="0" borderId="10" xfId="0" applyNumberFormat="1" applyFill="1" applyBorder="1"/>
    <xf numFmtId="0" fontId="26" fillId="0" borderId="0" xfId="0" applyFont="1"/>
    <xf numFmtId="0" fontId="25" fillId="24" borderId="10" xfId="0" applyFont="1" applyFill="1" applyBorder="1" applyAlignment="1">
      <alignment horizontal="center" vertical="center" wrapText="1"/>
    </xf>
    <xf numFmtId="0" fontId="25" fillId="24" borderId="10" xfId="0" applyFont="1" applyFill="1" applyBorder="1" applyAlignment="1">
      <alignment horizontal="left" vertical="center" wrapText="1"/>
    </xf>
    <xf numFmtId="0" fontId="27" fillId="26" borderId="10" xfId="0" applyFont="1" applyFill="1" applyBorder="1" applyAlignment="1">
      <alignment horizontal="left" vertical="center" wrapText="1"/>
    </xf>
    <xf numFmtId="0" fontId="0" fillId="25" borderId="10" xfId="0" applyFill="1" applyBorder="1" applyProtection="1">
      <protection locked="0"/>
    </xf>
    <xf numFmtId="0" fontId="3" fillId="25" borderId="10" xfId="0" applyFont="1" applyFill="1" applyBorder="1" applyProtection="1">
      <protection locked="0"/>
    </xf>
    <xf numFmtId="0" fontId="0" fillId="0" borderId="0" xfId="0" applyProtection="1"/>
    <xf numFmtId="0" fontId="0" fillId="0" borderId="0" xfId="0" applyBorder="1" applyProtection="1"/>
    <xf numFmtId="0" fontId="0" fillId="0" borderId="0" xfId="0" applyAlignment="1" applyProtection="1">
      <alignment vertical="top"/>
    </xf>
    <xf numFmtId="0" fontId="0" fillId="0" borderId="0" xfId="0" applyBorder="1" applyAlignment="1" applyProtection="1">
      <alignment horizontal="center" vertical="top" wrapText="1"/>
    </xf>
    <xf numFmtId="0" fontId="0" fillId="0" borderId="0" xfId="0" applyFill="1" applyBorder="1" applyAlignment="1" applyProtection="1">
      <alignment horizontal="center" vertical="top"/>
    </xf>
    <xf numFmtId="0" fontId="0" fillId="0" borderId="0" xfId="0" applyFill="1" applyBorder="1" applyProtection="1"/>
    <xf numFmtId="0" fontId="1" fillId="24" borderId="10" xfId="0" applyFont="1" applyFill="1" applyBorder="1" applyAlignment="1" applyProtection="1">
      <alignment horizontal="center" vertical="center" wrapText="1"/>
    </xf>
    <xf numFmtId="0" fontId="0" fillId="0" borderId="10" xfId="0" applyBorder="1" applyProtection="1"/>
    <xf numFmtId="0" fontId="0" fillId="0" borderId="10" xfId="0" applyFill="1" applyBorder="1" applyProtection="1"/>
    <xf numFmtId="4" fontId="0" fillId="0" borderId="10" xfId="0" applyNumberFormat="1" applyFill="1" applyBorder="1" applyProtection="1"/>
    <xf numFmtId="2" fontId="0" fillId="0" borderId="10" xfId="0" applyNumberFormat="1" applyFill="1" applyBorder="1" applyProtection="1"/>
    <xf numFmtId="4" fontId="0" fillId="0" borderId="0" xfId="0" applyNumberFormat="1" applyFill="1" applyBorder="1" applyProtection="1"/>
    <xf numFmtId="4" fontId="1" fillId="0" borderId="0" xfId="0" applyNumberFormat="1" applyFont="1" applyFill="1" applyBorder="1" applyAlignment="1" applyProtection="1">
      <alignment vertical="top" wrapText="1"/>
    </xf>
    <xf numFmtId="0" fontId="1" fillId="24" borderId="10" xfId="0" applyFont="1" applyFill="1" applyBorder="1" applyAlignment="1" applyProtection="1">
      <alignment wrapText="1"/>
    </xf>
    <xf numFmtId="3" fontId="0" fillId="0" borderId="0" xfId="0" applyNumberFormat="1" applyFill="1" applyBorder="1" applyProtection="1"/>
    <xf numFmtId="2" fontId="0" fillId="0" borderId="10" xfId="0" applyNumberFormat="1" applyFill="1" applyBorder="1" applyAlignment="1" applyProtection="1"/>
    <xf numFmtId="0" fontId="1" fillId="0" borderId="0" xfId="0" applyFont="1" applyFill="1" applyBorder="1" applyAlignment="1" applyProtection="1">
      <alignment vertical="top"/>
    </xf>
    <xf numFmtId="0" fontId="1" fillId="27" borderId="0" xfId="0" applyFont="1" applyFill="1" applyBorder="1" applyAlignment="1" applyProtection="1"/>
    <xf numFmtId="0" fontId="1" fillId="0" borderId="0" xfId="0" applyFont="1" applyFill="1" applyBorder="1" applyProtection="1"/>
    <xf numFmtId="0" fontId="1" fillId="24" borderId="10" xfId="0" applyFont="1" applyFill="1" applyBorder="1" applyAlignment="1" applyProtection="1">
      <alignment horizontal="center" vertical="top" wrapText="1"/>
    </xf>
    <xf numFmtId="0" fontId="1" fillId="24" borderId="10" xfId="0" applyFont="1" applyFill="1" applyBorder="1" applyAlignment="1" applyProtection="1">
      <alignment vertical="top" wrapText="1"/>
    </xf>
    <xf numFmtId="0" fontId="0" fillId="0" borderId="0" xfId="0" applyFill="1" applyBorder="1" applyAlignment="1" applyProtection="1">
      <alignment horizontal="center"/>
    </xf>
    <xf numFmtId="2" fontId="0" fillId="0" borderId="0" xfId="0" applyNumberFormat="1" applyFill="1" applyBorder="1" applyProtection="1"/>
    <xf numFmtId="0" fontId="1" fillId="0" borderId="0" xfId="0" applyFont="1" applyFill="1" applyBorder="1" applyAlignment="1" applyProtection="1">
      <alignment horizontal="center" vertical="center" wrapText="1"/>
    </xf>
    <xf numFmtId="0" fontId="0" fillId="27" borderId="10" xfId="0" applyFill="1" applyBorder="1" applyProtection="1"/>
    <xf numFmtId="0" fontId="0" fillId="27" borderId="13" xfId="0" applyFill="1" applyBorder="1" applyProtection="1"/>
    <xf numFmtId="4" fontId="29" fillId="0" borderId="0" xfId="0" applyNumberFormat="1" applyFont="1" applyFill="1" applyBorder="1" applyProtection="1"/>
    <xf numFmtId="0" fontId="0" fillId="0" borderId="0" xfId="0" applyProtection="1">
      <protection locked="0"/>
    </xf>
    <xf numFmtId="0" fontId="0" fillId="0" borderId="0" xfId="0" applyFill="1" applyBorder="1" applyProtection="1">
      <protection locked="0"/>
    </xf>
    <xf numFmtId="4" fontId="0" fillId="25" borderId="10" xfId="0" applyNumberFormat="1" applyFill="1" applyBorder="1" applyProtection="1">
      <protection locked="0"/>
    </xf>
    <xf numFmtId="0" fontId="3" fillId="27" borderId="10" xfId="0" applyFont="1" applyFill="1" applyBorder="1" applyProtection="1"/>
    <xf numFmtId="3" fontId="0" fillId="0" borderId="10" xfId="0" applyNumberFormat="1" applyFill="1" applyBorder="1" applyProtection="1"/>
    <xf numFmtId="3" fontId="3" fillId="0" borderId="10" xfId="0" applyNumberFormat="1" applyFont="1" applyFill="1" applyBorder="1"/>
    <xf numFmtId="2" fontId="0" fillId="0" borderId="10" xfId="0" applyNumberFormat="1" applyBorder="1"/>
    <xf numFmtId="1" fontId="26" fillId="0" borderId="10" xfId="0" applyNumberFormat="1" applyFont="1" applyFill="1" applyBorder="1" applyAlignment="1">
      <alignment horizontal="right" vertical="center" wrapText="1"/>
    </xf>
    <xf numFmtId="1" fontId="28" fillId="26" borderId="10" xfId="0" applyNumberFormat="1" applyFont="1" applyFill="1" applyBorder="1" applyAlignment="1">
      <alignment horizontal="right" vertical="center" wrapText="1"/>
    </xf>
    <xf numFmtId="0" fontId="0" fillId="30" borderId="10" xfId="0" applyFill="1" applyBorder="1" applyProtection="1"/>
    <xf numFmtId="0" fontId="3" fillId="0" borderId="0" xfId="0" applyFont="1" applyFill="1" applyBorder="1" applyProtection="1"/>
    <xf numFmtId="0" fontId="3" fillId="0" borderId="0" xfId="0" applyFont="1" applyFill="1" applyAlignment="1"/>
    <xf numFmtId="0" fontId="0" fillId="0" borderId="0" xfId="0" applyAlignment="1"/>
    <xf numFmtId="0" fontId="21" fillId="0" borderId="0" xfId="0" applyFont="1" applyBorder="1" applyAlignment="1">
      <alignment horizontal="left" vertical="center"/>
    </xf>
    <xf numFmtId="0" fontId="1" fillId="24" borderId="13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24" borderId="14" xfId="0" applyFont="1" applyFill="1" applyBorder="1" applyAlignment="1"/>
    <xf numFmtId="0" fontId="1" fillId="24" borderId="12" xfId="0" applyFont="1" applyFill="1" applyBorder="1" applyAlignment="1"/>
    <xf numFmtId="0" fontId="1" fillId="24" borderId="13" xfId="0" applyFont="1" applyFill="1" applyBorder="1" applyAlignment="1">
      <alignment horizontal="center" vertical="top" wrapText="1"/>
    </xf>
    <xf numFmtId="0" fontId="1" fillId="24" borderId="12" xfId="0" applyFont="1" applyFill="1" applyBorder="1" applyAlignment="1">
      <alignment horizontal="center" vertical="top" wrapText="1"/>
    </xf>
    <xf numFmtId="0" fontId="1" fillId="24" borderId="13" xfId="0" applyFont="1" applyFill="1" applyBorder="1" applyAlignment="1" applyProtection="1">
      <alignment horizontal="center"/>
    </xf>
    <xf numFmtId="0" fontId="0" fillId="24" borderId="12" xfId="0" applyFill="1" applyBorder="1" applyAlignment="1" applyProtection="1">
      <alignment horizontal="center"/>
    </xf>
    <xf numFmtId="0" fontId="1" fillId="24" borderId="14" xfId="0" applyFont="1" applyFill="1" applyBorder="1" applyAlignment="1" applyProtection="1">
      <alignment horizontal="center"/>
    </xf>
    <xf numFmtId="0" fontId="0" fillId="0" borderId="14" xfId="0" applyBorder="1" applyAlignment="1" applyProtection="1"/>
    <xf numFmtId="0" fontId="1" fillId="29" borderId="10" xfId="0" applyFont="1" applyFill="1" applyBorder="1" applyAlignment="1" applyProtection="1">
      <alignment horizontal="center" vertical="top"/>
    </xf>
    <xf numFmtId="0" fontId="1" fillId="29" borderId="10" xfId="0" applyFont="1" applyFill="1" applyBorder="1" applyAlignment="1" applyProtection="1">
      <alignment horizontal="center"/>
    </xf>
    <xf numFmtId="2" fontId="1" fillId="24" borderId="13" xfId="0" applyNumberFormat="1" applyFont="1" applyFill="1" applyBorder="1" applyAlignment="1" applyProtection="1">
      <alignment horizontal="center" vertical="top" wrapText="1"/>
    </xf>
    <xf numFmtId="2" fontId="1" fillId="24" borderId="12" xfId="0" applyNumberFormat="1" applyFont="1" applyFill="1" applyBorder="1" applyAlignment="1" applyProtection="1">
      <alignment horizontal="center" vertical="top" wrapText="1"/>
    </xf>
    <xf numFmtId="0" fontId="1" fillId="0" borderId="0" xfId="0" applyFont="1" applyFill="1" applyBorder="1" applyAlignment="1" applyProtection="1"/>
    <xf numFmtId="0" fontId="1" fillId="0" borderId="0" xfId="0" applyFont="1" applyAlignment="1" applyProtection="1">
      <alignment vertical="top"/>
    </xf>
    <xf numFmtId="0" fontId="1" fillId="0" borderId="0" xfId="0" applyFont="1" applyFill="1" applyBorder="1" applyAlignment="1" applyProtection="1">
      <alignment vertical="top"/>
    </xf>
    <xf numFmtId="4" fontId="1" fillId="0" borderId="0" xfId="0" applyNumberFormat="1" applyFont="1" applyFill="1" applyBorder="1" applyAlignment="1" applyProtection="1">
      <alignment horizontal="center" vertical="top"/>
    </xf>
    <xf numFmtId="0" fontId="1" fillId="0" borderId="0" xfId="0" applyFont="1" applyFill="1" applyBorder="1" applyAlignment="1" applyProtection="1">
      <alignment horizontal="center" vertical="top"/>
    </xf>
    <xf numFmtId="0" fontId="1" fillId="28" borderId="10" xfId="0" applyFont="1" applyFill="1" applyBorder="1" applyAlignment="1" applyProtection="1">
      <alignment horizontal="center" vertical="top" wrapText="1"/>
    </xf>
    <xf numFmtId="0" fontId="0" fillId="28" borderId="10" xfId="0" applyFill="1" applyBorder="1" applyAlignment="1" applyProtection="1">
      <alignment vertical="top"/>
    </xf>
    <xf numFmtId="0" fontId="0" fillId="0" borderId="14" xfId="0" applyBorder="1" applyAlignment="1" applyProtection="1">
      <alignment horizontal="center"/>
    </xf>
    <xf numFmtId="0" fontId="0" fillId="0" borderId="12" xfId="0" applyBorder="1" applyAlignment="1" applyProtection="1">
      <alignment horizontal="center"/>
    </xf>
    <xf numFmtId="0" fontId="25" fillId="0" borderId="0" xfId="0" applyFont="1" applyAlignment="1">
      <alignment vertical="top" wrapText="1"/>
    </xf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38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tas" xfId="33" builtinId="10" customBuiltin="1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4</xdr:row>
      <xdr:rowOff>20731</xdr:rowOff>
    </xdr:from>
    <xdr:to>
      <xdr:col>2</xdr:col>
      <xdr:colOff>438150</xdr:colOff>
      <xdr:row>10</xdr:row>
      <xdr:rowOff>1680</xdr:rowOff>
    </xdr:to>
    <xdr:sp macro="" textlink="">
      <xdr:nvSpPr>
        <xdr:cNvPr id="8" name="7 Rectángulo"/>
        <xdr:cNvSpPr/>
      </xdr:nvSpPr>
      <xdr:spPr>
        <a:xfrm>
          <a:off x="114300" y="1962150"/>
          <a:ext cx="1838325" cy="952500"/>
        </a:xfrm>
        <a:prstGeom prst="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Flota de vehículos</a:t>
          </a:r>
        </a:p>
      </xdr:txBody>
    </xdr:sp>
    <xdr:clientData/>
  </xdr:twoCellAnchor>
  <xdr:twoCellAnchor>
    <xdr:from>
      <xdr:col>2</xdr:col>
      <xdr:colOff>561975</xdr:colOff>
      <xdr:row>6</xdr:row>
      <xdr:rowOff>87406</xdr:rowOff>
    </xdr:from>
    <xdr:to>
      <xdr:col>4</xdr:col>
      <xdr:colOff>104775</xdr:colOff>
      <xdr:row>8</xdr:row>
      <xdr:rowOff>1657</xdr:rowOff>
    </xdr:to>
    <xdr:sp macro="" textlink="">
      <xdr:nvSpPr>
        <xdr:cNvPr id="11" name="10 Flecha derecha"/>
        <xdr:cNvSpPr/>
      </xdr:nvSpPr>
      <xdr:spPr>
        <a:xfrm>
          <a:off x="2085975" y="2362200"/>
          <a:ext cx="1647825" cy="2286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ES"/>
        </a:p>
      </xdr:txBody>
    </xdr:sp>
    <xdr:clientData/>
  </xdr:twoCellAnchor>
  <xdr:twoCellAnchor>
    <xdr:from>
      <xdr:col>4</xdr:col>
      <xdr:colOff>257175</xdr:colOff>
      <xdr:row>4</xdr:row>
      <xdr:rowOff>36419</xdr:rowOff>
    </xdr:from>
    <xdr:to>
      <xdr:col>6</xdr:col>
      <xdr:colOff>676275</xdr:colOff>
      <xdr:row>10</xdr:row>
      <xdr:rowOff>131669</xdr:rowOff>
    </xdr:to>
    <xdr:sp macro="" textlink="">
      <xdr:nvSpPr>
        <xdr:cNvPr id="24" name="8 Rectángulo"/>
        <xdr:cNvSpPr/>
      </xdr:nvSpPr>
      <xdr:spPr>
        <a:xfrm>
          <a:off x="4086225" y="3895724"/>
          <a:ext cx="1943100" cy="1066801"/>
        </a:xfrm>
        <a:prstGeom prst="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Consumos directos</a:t>
          </a:r>
        </a:p>
      </xdr:txBody>
    </xdr:sp>
    <xdr:clientData/>
  </xdr:twoCellAnchor>
  <xdr:twoCellAnchor>
    <xdr:from>
      <xdr:col>7</xdr:col>
      <xdr:colOff>38100</xdr:colOff>
      <xdr:row>6</xdr:row>
      <xdr:rowOff>58831</xdr:rowOff>
    </xdr:from>
    <xdr:to>
      <xdr:col>8</xdr:col>
      <xdr:colOff>276224</xdr:colOff>
      <xdr:row>8</xdr:row>
      <xdr:rowOff>20732</xdr:rowOff>
    </xdr:to>
    <xdr:sp macro="" textlink="">
      <xdr:nvSpPr>
        <xdr:cNvPr id="25" name="17 Flecha derecha"/>
        <xdr:cNvSpPr/>
      </xdr:nvSpPr>
      <xdr:spPr>
        <a:xfrm>
          <a:off x="6153150" y="2381250"/>
          <a:ext cx="1000124" cy="28575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ES"/>
        </a:p>
      </xdr:txBody>
    </xdr:sp>
    <xdr:clientData/>
  </xdr:twoCellAnchor>
  <xdr:twoCellAnchor>
    <xdr:from>
      <xdr:col>8</xdr:col>
      <xdr:colOff>390525</xdr:colOff>
      <xdr:row>4</xdr:row>
      <xdr:rowOff>87406</xdr:rowOff>
    </xdr:from>
    <xdr:to>
      <xdr:col>10</xdr:col>
      <xdr:colOff>704850</xdr:colOff>
      <xdr:row>10</xdr:row>
      <xdr:rowOff>68355</xdr:rowOff>
    </xdr:to>
    <xdr:sp macro="" textlink="">
      <xdr:nvSpPr>
        <xdr:cNvPr id="26" name="6 Rectángulo"/>
        <xdr:cNvSpPr/>
      </xdr:nvSpPr>
      <xdr:spPr>
        <a:xfrm>
          <a:off x="10467975" y="2038350"/>
          <a:ext cx="1838325" cy="952500"/>
        </a:xfrm>
        <a:prstGeom prst="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100"/>
            <a:t>Emisiones atmosféricas</a:t>
          </a:r>
        </a:p>
      </xdr:txBody>
    </xdr:sp>
    <xdr:clientData/>
  </xdr:twoCellAnchor>
  <xdr:twoCellAnchor>
    <xdr:from>
      <xdr:col>0</xdr:col>
      <xdr:colOff>228600</xdr:colOff>
      <xdr:row>16</xdr:row>
      <xdr:rowOff>43142</xdr:rowOff>
    </xdr:from>
    <xdr:to>
      <xdr:col>2</xdr:col>
      <xdr:colOff>542925</xdr:colOff>
      <xdr:row>22</xdr:row>
      <xdr:rowOff>14584</xdr:rowOff>
    </xdr:to>
    <xdr:sp macro="" textlink="">
      <xdr:nvSpPr>
        <xdr:cNvPr id="27" name="7 Rectángulo"/>
        <xdr:cNvSpPr/>
      </xdr:nvSpPr>
      <xdr:spPr>
        <a:xfrm>
          <a:off x="114300" y="1962150"/>
          <a:ext cx="1838325" cy="952500"/>
        </a:xfrm>
        <a:prstGeom prst="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Flota de vehículos</a:t>
          </a:r>
        </a:p>
      </xdr:txBody>
    </xdr:sp>
    <xdr:clientData/>
  </xdr:twoCellAnchor>
  <xdr:twoCellAnchor>
    <xdr:from>
      <xdr:col>2</xdr:col>
      <xdr:colOff>647700</xdr:colOff>
      <xdr:row>18</xdr:row>
      <xdr:rowOff>81243</xdr:rowOff>
    </xdr:from>
    <xdr:to>
      <xdr:col>4</xdr:col>
      <xdr:colOff>190500</xdr:colOff>
      <xdr:row>19</xdr:row>
      <xdr:rowOff>152376</xdr:rowOff>
    </xdr:to>
    <xdr:sp macro="" textlink="">
      <xdr:nvSpPr>
        <xdr:cNvPr id="28" name="10 Flecha derecha"/>
        <xdr:cNvSpPr/>
      </xdr:nvSpPr>
      <xdr:spPr>
        <a:xfrm>
          <a:off x="2085975" y="2362200"/>
          <a:ext cx="1647825" cy="2286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ES"/>
        </a:p>
      </xdr:txBody>
    </xdr:sp>
    <xdr:clientData/>
  </xdr:twoCellAnchor>
  <xdr:twoCellAnchor>
    <xdr:from>
      <xdr:col>4</xdr:col>
      <xdr:colOff>257175</xdr:colOff>
      <xdr:row>15</xdr:row>
      <xdr:rowOff>129988</xdr:rowOff>
    </xdr:from>
    <xdr:to>
      <xdr:col>6</xdr:col>
      <xdr:colOff>676275</xdr:colOff>
      <xdr:row>22</xdr:row>
      <xdr:rowOff>58846</xdr:rowOff>
    </xdr:to>
    <xdr:sp macro="" textlink="">
      <xdr:nvSpPr>
        <xdr:cNvPr id="29" name="8 Rectángulo"/>
        <xdr:cNvSpPr/>
      </xdr:nvSpPr>
      <xdr:spPr>
        <a:xfrm>
          <a:off x="4086225" y="3895724"/>
          <a:ext cx="1943100" cy="1066801"/>
        </a:xfrm>
        <a:prstGeom prst="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Consumos directos</a:t>
          </a:r>
        </a:p>
      </xdr:txBody>
    </xdr:sp>
    <xdr:clientData/>
  </xdr:twoCellAnchor>
  <xdr:twoCellAnchor>
    <xdr:from>
      <xdr:col>7</xdr:col>
      <xdr:colOff>38100</xdr:colOff>
      <xdr:row>18</xdr:row>
      <xdr:rowOff>33618</xdr:rowOff>
    </xdr:from>
    <xdr:to>
      <xdr:col>8</xdr:col>
      <xdr:colOff>276224</xdr:colOff>
      <xdr:row>19</xdr:row>
      <xdr:rowOff>152401</xdr:rowOff>
    </xdr:to>
    <xdr:sp macro="" textlink="">
      <xdr:nvSpPr>
        <xdr:cNvPr id="30" name="17 Flecha derecha"/>
        <xdr:cNvSpPr/>
      </xdr:nvSpPr>
      <xdr:spPr>
        <a:xfrm>
          <a:off x="6153150" y="2381250"/>
          <a:ext cx="1000124" cy="28575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ES"/>
        </a:p>
      </xdr:txBody>
    </xdr:sp>
    <xdr:clientData/>
  </xdr:twoCellAnchor>
  <xdr:twoCellAnchor>
    <xdr:from>
      <xdr:col>8</xdr:col>
      <xdr:colOff>390525</xdr:colOff>
      <xdr:row>16</xdr:row>
      <xdr:rowOff>52667</xdr:rowOff>
    </xdr:from>
    <xdr:to>
      <xdr:col>10</xdr:col>
      <xdr:colOff>704850</xdr:colOff>
      <xdr:row>22</xdr:row>
      <xdr:rowOff>24109</xdr:rowOff>
    </xdr:to>
    <xdr:sp macro="" textlink="">
      <xdr:nvSpPr>
        <xdr:cNvPr id="31" name="6 Rectángulo"/>
        <xdr:cNvSpPr/>
      </xdr:nvSpPr>
      <xdr:spPr>
        <a:xfrm>
          <a:off x="10467975" y="2038350"/>
          <a:ext cx="1838325" cy="952500"/>
        </a:xfrm>
        <a:prstGeom prst="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100"/>
            <a:t>Emisiones atmosféricas</a:t>
          </a:r>
        </a:p>
      </xdr:txBody>
    </xdr:sp>
    <xdr:clientData/>
  </xdr:twoCellAnchor>
  <xdr:twoCellAnchor>
    <xdr:from>
      <xdr:col>0</xdr:col>
      <xdr:colOff>209550</xdr:colOff>
      <xdr:row>26</xdr:row>
      <xdr:rowOff>64994</xdr:rowOff>
    </xdr:from>
    <xdr:to>
      <xdr:col>2</xdr:col>
      <xdr:colOff>523875</xdr:colOff>
      <xdr:row>32</xdr:row>
      <xdr:rowOff>45944</xdr:rowOff>
    </xdr:to>
    <xdr:sp macro="" textlink="">
      <xdr:nvSpPr>
        <xdr:cNvPr id="7168" name="7 Rectángulo"/>
        <xdr:cNvSpPr/>
      </xdr:nvSpPr>
      <xdr:spPr>
        <a:xfrm>
          <a:off x="114300" y="1962150"/>
          <a:ext cx="1838325" cy="952500"/>
        </a:xfrm>
        <a:prstGeom prst="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Trenes</a:t>
          </a:r>
        </a:p>
      </xdr:txBody>
    </xdr:sp>
    <xdr:clientData/>
  </xdr:twoCellAnchor>
  <xdr:twoCellAnchor>
    <xdr:from>
      <xdr:col>2</xdr:col>
      <xdr:colOff>581025</xdr:colOff>
      <xdr:row>27</xdr:row>
      <xdr:rowOff>155201</xdr:rowOff>
    </xdr:from>
    <xdr:to>
      <xdr:col>4</xdr:col>
      <xdr:colOff>123825</xdr:colOff>
      <xdr:row>29</xdr:row>
      <xdr:rowOff>78953</xdr:rowOff>
    </xdr:to>
    <xdr:sp macro="" textlink="">
      <xdr:nvSpPr>
        <xdr:cNvPr id="7169" name="10 Flecha derecha"/>
        <xdr:cNvSpPr/>
      </xdr:nvSpPr>
      <xdr:spPr>
        <a:xfrm>
          <a:off x="2085975" y="2362200"/>
          <a:ext cx="1647825" cy="2286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ES"/>
        </a:p>
      </xdr:txBody>
    </xdr:sp>
    <xdr:clientData/>
  </xdr:twoCellAnchor>
  <xdr:twoCellAnchor>
    <xdr:from>
      <xdr:col>4</xdr:col>
      <xdr:colOff>266700</xdr:colOff>
      <xdr:row>25</xdr:row>
      <xdr:rowOff>104214</xdr:rowOff>
    </xdr:from>
    <xdr:to>
      <xdr:col>6</xdr:col>
      <xdr:colOff>685800</xdr:colOff>
      <xdr:row>32</xdr:row>
      <xdr:rowOff>33073</xdr:rowOff>
    </xdr:to>
    <xdr:sp macro="" textlink="">
      <xdr:nvSpPr>
        <xdr:cNvPr id="7170" name="8 Rectángulo"/>
        <xdr:cNvSpPr/>
      </xdr:nvSpPr>
      <xdr:spPr>
        <a:xfrm>
          <a:off x="4086225" y="3895724"/>
          <a:ext cx="1943100" cy="1066801"/>
        </a:xfrm>
        <a:prstGeom prst="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Consumos directos</a:t>
          </a:r>
        </a:p>
      </xdr:txBody>
    </xdr:sp>
    <xdr:clientData/>
  </xdr:twoCellAnchor>
  <xdr:twoCellAnchor>
    <xdr:from>
      <xdr:col>7</xdr:col>
      <xdr:colOff>19050</xdr:colOff>
      <xdr:row>27</xdr:row>
      <xdr:rowOff>126626</xdr:rowOff>
    </xdr:from>
    <xdr:to>
      <xdr:col>8</xdr:col>
      <xdr:colOff>257174</xdr:colOff>
      <xdr:row>29</xdr:row>
      <xdr:rowOff>88528</xdr:rowOff>
    </xdr:to>
    <xdr:sp macro="" textlink="">
      <xdr:nvSpPr>
        <xdr:cNvPr id="7171" name="17 Flecha derecha"/>
        <xdr:cNvSpPr/>
      </xdr:nvSpPr>
      <xdr:spPr>
        <a:xfrm>
          <a:off x="6153150" y="2381250"/>
          <a:ext cx="1000124" cy="28575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ES"/>
        </a:p>
      </xdr:txBody>
    </xdr:sp>
    <xdr:clientData/>
  </xdr:twoCellAnchor>
  <xdr:twoCellAnchor>
    <xdr:from>
      <xdr:col>8</xdr:col>
      <xdr:colOff>390525</xdr:colOff>
      <xdr:row>25</xdr:row>
      <xdr:rowOff>50426</xdr:rowOff>
    </xdr:from>
    <xdr:to>
      <xdr:col>10</xdr:col>
      <xdr:colOff>704850</xdr:colOff>
      <xdr:row>31</xdr:row>
      <xdr:rowOff>31376</xdr:rowOff>
    </xdr:to>
    <xdr:sp macro="" textlink="">
      <xdr:nvSpPr>
        <xdr:cNvPr id="7172" name="6 Rectángulo"/>
        <xdr:cNvSpPr/>
      </xdr:nvSpPr>
      <xdr:spPr>
        <a:xfrm>
          <a:off x="10467975" y="2038350"/>
          <a:ext cx="1838325" cy="952500"/>
        </a:xfrm>
        <a:prstGeom prst="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100"/>
            <a:t>Emisiones atmosféricas</a:t>
          </a:r>
        </a:p>
      </xdr:txBody>
    </xdr:sp>
    <xdr:clientData/>
  </xdr:twoCellAnchor>
  <xdr:twoCellAnchor>
    <xdr:from>
      <xdr:col>0</xdr:col>
      <xdr:colOff>209550</xdr:colOff>
      <xdr:row>36</xdr:row>
      <xdr:rowOff>50426</xdr:rowOff>
    </xdr:from>
    <xdr:to>
      <xdr:col>2</xdr:col>
      <xdr:colOff>523875</xdr:colOff>
      <xdr:row>42</xdr:row>
      <xdr:rowOff>31376</xdr:rowOff>
    </xdr:to>
    <xdr:sp macro="" textlink="">
      <xdr:nvSpPr>
        <xdr:cNvPr id="39" name="7 Rectángulo"/>
        <xdr:cNvSpPr/>
      </xdr:nvSpPr>
      <xdr:spPr>
        <a:xfrm>
          <a:off x="209550" y="5698191"/>
          <a:ext cx="1838325" cy="922244"/>
        </a:xfrm>
        <a:prstGeom prst="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Barco</a:t>
          </a:r>
        </a:p>
      </xdr:txBody>
    </xdr:sp>
    <xdr:clientData/>
  </xdr:twoCellAnchor>
  <xdr:twoCellAnchor>
    <xdr:from>
      <xdr:col>2</xdr:col>
      <xdr:colOff>628650</xdr:colOff>
      <xdr:row>37</xdr:row>
      <xdr:rowOff>112619</xdr:rowOff>
    </xdr:from>
    <xdr:to>
      <xdr:col>4</xdr:col>
      <xdr:colOff>171450</xdr:colOff>
      <xdr:row>39</xdr:row>
      <xdr:rowOff>36370</xdr:rowOff>
    </xdr:to>
    <xdr:sp macro="" textlink="">
      <xdr:nvSpPr>
        <xdr:cNvPr id="40" name="10 Flecha derecha"/>
        <xdr:cNvSpPr/>
      </xdr:nvSpPr>
      <xdr:spPr>
        <a:xfrm>
          <a:off x="2152650" y="5917266"/>
          <a:ext cx="1066800" cy="237516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ES"/>
        </a:p>
      </xdr:txBody>
    </xdr:sp>
    <xdr:clientData/>
  </xdr:twoCellAnchor>
  <xdr:twoCellAnchor>
    <xdr:from>
      <xdr:col>4</xdr:col>
      <xdr:colOff>295275</xdr:colOff>
      <xdr:row>35</xdr:row>
      <xdr:rowOff>93009</xdr:rowOff>
    </xdr:from>
    <xdr:to>
      <xdr:col>6</xdr:col>
      <xdr:colOff>714375</xdr:colOff>
      <xdr:row>42</xdr:row>
      <xdr:rowOff>21867</xdr:rowOff>
    </xdr:to>
    <xdr:sp macro="" textlink="">
      <xdr:nvSpPr>
        <xdr:cNvPr id="41" name="8 Rectángulo"/>
        <xdr:cNvSpPr/>
      </xdr:nvSpPr>
      <xdr:spPr>
        <a:xfrm>
          <a:off x="3343275" y="5583891"/>
          <a:ext cx="1943100" cy="1027035"/>
        </a:xfrm>
        <a:prstGeom prst="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Consumos directos</a:t>
          </a:r>
        </a:p>
      </xdr:txBody>
    </xdr:sp>
    <xdr:clientData/>
  </xdr:twoCellAnchor>
  <xdr:twoCellAnchor>
    <xdr:from>
      <xdr:col>7</xdr:col>
      <xdr:colOff>123825</xdr:colOff>
      <xdr:row>38</xdr:row>
      <xdr:rowOff>2802</xdr:rowOff>
    </xdr:from>
    <xdr:to>
      <xdr:col>8</xdr:col>
      <xdr:colOff>361949</xdr:colOff>
      <xdr:row>39</xdr:row>
      <xdr:rowOff>121585</xdr:rowOff>
    </xdr:to>
    <xdr:sp macro="" textlink="">
      <xdr:nvSpPr>
        <xdr:cNvPr id="42" name="17 Flecha derecha"/>
        <xdr:cNvSpPr/>
      </xdr:nvSpPr>
      <xdr:spPr>
        <a:xfrm>
          <a:off x="5457825" y="5964331"/>
          <a:ext cx="1000124" cy="275666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ES"/>
        </a:p>
      </xdr:txBody>
    </xdr:sp>
    <xdr:clientData/>
  </xdr:twoCellAnchor>
  <xdr:twoCellAnchor>
    <xdr:from>
      <xdr:col>8</xdr:col>
      <xdr:colOff>438150</xdr:colOff>
      <xdr:row>36</xdr:row>
      <xdr:rowOff>35859</xdr:rowOff>
    </xdr:from>
    <xdr:to>
      <xdr:col>10</xdr:col>
      <xdr:colOff>752475</xdr:colOff>
      <xdr:row>42</xdr:row>
      <xdr:rowOff>16809</xdr:rowOff>
    </xdr:to>
    <xdr:sp macro="" textlink="">
      <xdr:nvSpPr>
        <xdr:cNvPr id="43" name="6 Rectángulo"/>
        <xdr:cNvSpPr/>
      </xdr:nvSpPr>
      <xdr:spPr>
        <a:xfrm>
          <a:off x="6534150" y="5683624"/>
          <a:ext cx="1838325" cy="922244"/>
        </a:xfrm>
        <a:prstGeom prst="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100"/>
            <a:t>Emisiones atmosféricas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2:T15"/>
  <sheetViews>
    <sheetView tabSelected="1" workbookViewId="0"/>
  </sheetViews>
  <sheetFormatPr baseColWidth="10" defaultRowHeight="12.75" x14ac:dyDescent="0.2"/>
  <cols>
    <col min="1" max="1" width="3.28515625" customWidth="1"/>
  </cols>
  <sheetData>
    <row r="2" spans="2:20" x14ac:dyDescent="0.2">
      <c r="B2" s="2" t="s">
        <v>5</v>
      </c>
    </row>
    <row r="3" spans="2:20" x14ac:dyDescent="0.2">
      <c r="B3" s="2"/>
      <c r="C3" s="2"/>
      <c r="D3" s="2"/>
      <c r="E3" s="2"/>
      <c r="F3" s="2"/>
      <c r="G3" s="2"/>
      <c r="H3" s="2"/>
      <c r="I3" s="2"/>
    </row>
    <row r="4" spans="2:20" x14ac:dyDescent="0.2">
      <c r="B4" s="16" t="s">
        <v>113</v>
      </c>
      <c r="C4" s="2"/>
      <c r="D4" s="2"/>
      <c r="E4" s="2"/>
      <c r="F4" s="2"/>
      <c r="G4" s="2"/>
      <c r="H4" s="2"/>
      <c r="I4" s="2"/>
    </row>
    <row r="5" spans="2:20" x14ac:dyDescent="0.2">
      <c r="B5" s="16"/>
      <c r="C5" s="2"/>
      <c r="D5" s="2"/>
      <c r="E5" s="2"/>
      <c r="F5" s="2"/>
      <c r="G5" s="2"/>
      <c r="H5" s="2"/>
      <c r="I5" s="2"/>
    </row>
    <row r="6" spans="2:20" x14ac:dyDescent="0.2">
      <c r="B6" s="16"/>
      <c r="C6" s="15"/>
      <c r="D6" s="17" t="s">
        <v>114</v>
      </c>
      <c r="E6" s="2"/>
      <c r="F6" s="2"/>
      <c r="G6" s="2"/>
      <c r="H6" s="2"/>
      <c r="I6" s="2"/>
    </row>
    <row r="7" spans="2:20" x14ac:dyDescent="0.2">
      <c r="B7" s="2"/>
      <c r="C7" s="2"/>
      <c r="D7" s="2"/>
      <c r="E7" s="2"/>
      <c r="F7" s="2"/>
      <c r="G7" s="2"/>
      <c r="H7" s="2"/>
      <c r="I7" s="2"/>
    </row>
    <row r="8" spans="2:20" x14ac:dyDescent="0.2">
      <c r="B8" s="2"/>
      <c r="C8" s="2"/>
      <c r="D8" s="2"/>
      <c r="E8" s="2"/>
      <c r="F8" s="2"/>
      <c r="G8" s="2"/>
      <c r="H8" s="2"/>
      <c r="I8" s="2"/>
    </row>
    <row r="9" spans="2:20" x14ac:dyDescent="0.2">
      <c r="B9" s="2"/>
      <c r="C9" s="17" t="s">
        <v>115</v>
      </c>
      <c r="D9" s="2"/>
      <c r="E9" s="2"/>
      <c r="F9" s="2"/>
      <c r="G9" s="2"/>
      <c r="H9" s="2"/>
      <c r="I9" s="2"/>
    </row>
    <row r="10" spans="2:20" x14ac:dyDescent="0.2">
      <c r="B10" s="2"/>
      <c r="C10" s="69" t="s">
        <v>121</v>
      </c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</row>
    <row r="11" spans="2:20" x14ac:dyDescent="0.2">
      <c r="B11" s="2"/>
      <c r="C11" s="69" t="s">
        <v>122</v>
      </c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</row>
    <row r="12" spans="2:20" x14ac:dyDescent="0.2">
      <c r="B12" s="2"/>
      <c r="C12" s="17" t="s">
        <v>158</v>
      </c>
      <c r="D12" s="2"/>
      <c r="E12" s="2"/>
      <c r="F12" s="2"/>
      <c r="G12" s="2"/>
      <c r="H12" s="2"/>
      <c r="I12" s="2"/>
    </row>
    <row r="13" spans="2:20" x14ac:dyDescent="0.2">
      <c r="B13" s="2"/>
      <c r="C13" s="2"/>
      <c r="D13" s="2"/>
      <c r="E13" s="2"/>
      <c r="F13" s="2"/>
      <c r="G13" s="2"/>
      <c r="H13" s="2"/>
      <c r="I13" s="2"/>
    </row>
    <row r="14" spans="2:20" x14ac:dyDescent="0.2">
      <c r="B14" s="2"/>
      <c r="C14" s="2"/>
    </row>
    <row r="15" spans="2:20" x14ac:dyDescent="0.2">
      <c r="B15" s="2"/>
      <c r="C15" s="2"/>
    </row>
  </sheetData>
  <sheetProtection password="D151" sheet="1" objects="1" scenarios="1"/>
  <protectedRanges>
    <protectedRange sqref="C6" name="Rango1"/>
  </protectedRanges>
  <mergeCells count="2">
    <mergeCell ref="C10:T10"/>
    <mergeCell ref="C11:R11"/>
  </mergeCells>
  <phoneticPr fontId="0" type="noConversion"/>
  <pageMargins left="0.75" right="0.75" top="1" bottom="1" header="0" footer="0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2:E41"/>
  <sheetViews>
    <sheetView showGridLines="0" zoomScale="85" workbookViewId="0"/>
  </sheetViews>
  <sheetFormatPr baseColWidth="10" defaultRowHeight="12.75" x14ac:dyDescent="0.2"/>
  <sheetData>
    <row r="2" spans="2:4" x14ac:dyDescent="0.2">
      <c r="B2" s="71" t="s">
        <v>111</v>
      </c>
      <c r="C2" s="71"/>
      <c r="D2" s="71"/>
    </row>
    <row r="3" spans="2:4" x14ac:dyDescent="0.2">
      <c r="B3" s="14" t="s">
        <v>123</v>
      </c>
      <c r="C3" s="14"/>
      <c r="D3" s="14"/>
    </row>
    <row r="14" spans="2:4" x14ac:dyDescent="0.2">
      <c r="B14" s="19" t="s">
        <v>124</v>
      </c>
    </row>
    <row r="15" spans="2:4" x14ac:dyDescent="0.2">
      <c r="B15" s="19" t="s">
        <v>125</v>
      </c>
    </row>
    <row r="24" spans="2:2" x14ac:dyDescent="0.2">
      <c r="B24" s="19" t="s">
        <v>112</v>
      </c>
    </row>
    <row r="30" spans="2:2" x14ac:dyDescent="0.2">
      <c r="B30" s="19" t="s">
        <v>175</v>
      </c>
    </row>
    <row r="33" spans="2:5" x14ac:dyDescent="0.2">
      <c r="E33" s="13"/>
    </row>
    <row r="34" spans="2:5" x14ac:dyDescent="0.2">
      <c r="E34" s="13"/>
    </row>
    <row r="35" spans="2:5" x14ac:dyDescent="0.2">
      <c r="B35" s="19" t="s">
        <v>177</v>
      </c>
      <c r="E35" s="13"/>
    </row>
    <row r="36" spans="2:5" x14ac:dyDescent="0.2">
      <c r="E36" s="13"/>
    </row>
    <row r="41" spans="2:5" x14ac:dyDescent="0.2">
      <c r="B41" s="19" t="s">
        <v>174</v>
      </c>
    </row>
  </sheetData>
  <sheetProtection password="D151" sheet="1" objects="1" scenarios="1"/>
  <mergeCells count="1">
    <mergeCell ref="B2:D2"/>
  </mergeCells>
  <phoneticPr fontId="0" type="noConversion"/>
  <pageMargins left="0.7" right="0.7" top="0.75" bottom="0.75" header="0.3" footer="0.3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6"/>
  <dimension ref="A3:L104"/>
  <sheetViews>
    <sheetView zoomScale="75" workbookViewId="0">
      <selection activeCell="A5" sqref="A5"/>
    </sheetView>
  </sheetViews>
  <sheetFormatPr baseColWidth="10" defaultColWidth="17.5703125" defaultRowHeight="12.75" x14ac:dyDescent="0.2"/>
  <cols>
    <col min="1" max="1" width="17.5703125" customWidth="1"/>
    <col min="2" max="2" width="31.85546875" customWidth="1"/>
    <col min="3" max="9" width="17.5703125" customWidth="1"/>
    <col min="10" max="10" width="19.42578125" customWidth="1"/>
    <col min="11" max="11" width="19.85546875" customWidth="1"/>
  </cols>
  <sheetData>
    <row r="3" spans="1:12" ht="23.25" customHeight="1" x14ac:dyDescent="0.2">
      <c r="D3" s="72" t="s">
        <v>119</v>
      </c>
      <c r="E3" s="73"/>
      <c r="F3" s="73"/>
      <c r="G3" s="73"/>
      <c r="H3" s="73"/>
      <c r="I3" s="74"/>
      <c r="J3" s="72" t="s">
        <v>120</v>
      </c>
      <c r="K3" s="75"/>
      <c r="L3" s="76"/>
    </row>
    <row r="4" spans="1:12" ht="72.75" customHeight="1" x14ac:dyDescent="0.2">
      <c r="A4" s="7" t="s">
        <v>15</v>
      </c>
      <c r="B4" s="7" t="s">
        <v>178</v>
      </c>
      <c r="C4" s="7" t="s">
        <v>10</v>
      </c>
      <c r="D4" s="7" t="s">
        <v>11</v>
      </c>
      <c r="E4" s="7" t="s">
        <v>9</v>
      </c>
      <c r="F4" s="7" t="s">
        <v>139</v>
      </c>
      <c r="G4" s="7" t="s">
        <v>141</v>
      </c>
      <c r="H4" s="7" t="s">
        <v>148</v>
      </c>
      <c r="I4" s="7" t="s">
        <v>140</v>
      </c>
      <c r="J4" s="7" t="s">
        <v>129</v>
      </c>
      <c r="K4" s="7" t="s">
        <v>130</v>
      </c>
      <c r="L4" s="7" t="s">
        <v>135</v>
      </c>
    </row>
    <row r="5" spans="1:12" x14ac:dyDescent="0.2">
      <c r="A5" s="29" t="s">
        <v>2</v>
      </c>
      <c r="B5" s="30"/>
      <c r="C5" s="29"/>
      <c r="D5" s="29"/>
      <c r="E5" s="29"/>
      <c r="F5" s="23">
        <f>D5*E5</f>
        <v>0</v>
      </c>
      <c r="G5" s="23">
        <v>1.4999999999999999E-2</v>
      </c>
      <c r="H5" s="23">
        <v>2.41</v>
      </c>
      <c r="I5" s="24">
        <f>F5*G5*H5</f>
        <v>0</v>
      </c>
      <c r="J5" s="23">
        <f>C5*E5</f>
        <v>0</v>
      </c>
      <c r="K5" s="23">
        <f>C5*F5</f>
        <v>0</v>
      </c>
      <c r="L5" s="23">
        <f>C5*I5/1000</f>
        <v>0</v>
      </c>
    </row>
    <row r="6" spans="1:12" x14ac:dyDescent="0.2">
      <c r="A6" s="29" t="s">
        <v>2</v>
      </c>
      <c r="B6" s="29"/>
      <c r="C6" s="29"/>
      <c r="D6" s="29"/>
      <c r="E6" s="29"/>
      <c r="F6" s="23">
        <f t="shared" ref="F6:F69" si="0">D6*E6</f>
        <v>0</v>
      </c>
      <c r="G6" s="23">
        <v>1.4999999999999999E-2</v>
      </c>
      <c r="H6" s="23">
        <v>2.41</v>
      </c>
      <c r="I6" s="24">
        <f t="shared" ref="I6:I69" si="1">F6*G6*H6</f>
        <v>0</v>
      </c>
      <c r="J6" s="23">
        <f t="shared" ref="J6:J69" si="2">C6*E6</f>
        <v>0</v>
      </c>
      <c r="K6" s="23">
        <f t="shared" ref="K6:K69" si="3">C6*F6</f>
        <v>0</v>
      </c>
      <c r="L6" s="23">
        <f t="shared" ref="L6:L69" si="4">C6*I6/1000</f>
        <v>0</v>
      </c>
    </row>
    <row r="7" spans="1:12" x14ac:dyDescent="0.2">
      <c r="A7" s="29" t="s">
        <v>2</v>
      </c>
      <c r="B7" s="29"/>
      <c r="C7" s="29"/>
      <c r="D7" s="29"/>
      <c r="E7" s="29"/>
      <c r="F7" s="23">
        <f t="shared" si="0"/>
        <v>0</v>
      </c>
      <c r="G7" s="23">
        <v>1.4999999999999999E-2</v>
      </c>
      <c r="H7" s="23">
        <v>2.41</v>
      </c>
      <c r="I7" s="24">
        <f t="shared" si="1"/>
        <v>0</v>
      </c>
      <c r="J7" s="23">
        <f t="shared" si="2"/>
        <v>0</v>
      </c>
      <c r="K7" s="23">
        <f t="shared" si="3"/>
        <v>0</v>
      </c>
      <c r="L7" s="23">
        <f t="shared" si="4"/>
        <v>0</v>
      </c>
    </row>
    <row r="8" spans="1:12" x14ac:dyDescent="0.2">
      <c r="A8" s="29" t="s">
        <v>2</v>
      </c>
      <c r="B8" s="29"/>
      <c r="C8" s="29"/>
      <c r="D8" s="29"/>
      <c r="E8" s="29"/>
      <c r="F8" s="23">
        <f t="shared" si="0"/>
        <v>0</v>
      </c>
      <c r="G8" s="23">
        <v>1.4999999999999999E-2</v>
      </c>
      <c r="H8" s="23">
        <v>2.41</v>
      </c>
      <c r="I8" s="24">
        <f t="shared" si="1"/>
        <v>0</v>
      </c>
      <c r="J8" s="23">
        <f t="shared" si="2"/>
        <v>0</v>
      </c>
      <c r="K8" s="23">
        <f t="shared" si="3"/>
        <v>0</v>
      </c>
      <c r="L8" s="23">
        <f t="shared" si="4"/>
        <v>0</v>
      </c>
    </row>
    <row r="9" spans="1:12" x14ac:dyDescent="0.2">
      <c r="A9" s="29" t="s">
        <v>2</v>
      </c>
      <c r="B9" s="29"/>
      <c r="C9" s="29"/>
      <c r="D9" s="29"/>
      <c r="E9" s="29"/>
      <c r="F9" s="23">
        <f t="shared" si="0"/>
        <v>0</v>
      </c>
      <c r="G9" s="23">
        <v>1.4999999999999999E-2</v>
      </c>
      <c r="H9" s="23">
        <v>2.41</v>
      </c>
      <c r="I9" s="24">
        <f t="shared" si="1"/>
        <v>0</v>
      </c>
      <c r="J9" s="23">
        <f t="shared" si="2"/>
        <v>0</v>
      </c>
      <c r="K9" s="23">
        <f t="shared" si="3"/>
        <v>0</v>
      </c>
      <c r="L9" s="23">
        <f t="shared" si="4"/>
        <v>0</v>
      </c>
    </row>
    <row r="10" spans="1:12" x14ac:dyDescent="0.2">
      <c r="A10" s="29" t="s">
        <v>2</v>
      </c>
      <c r="B10" s="29"/>
      <c r="C10" s="29"/>
      <c r="D10" s="29"/>
      <c r="E10" s="29"/>
      <c r="F10" s="23">
        <f t="shared" si="0"/>
        <v>0</v>
      </c>
      <c r="G10" s="23">
        <v>1.4999999999999999E-2</v>
      </c>
      <c r="H10" s="23">
        <v>2.41</v>
      </c>
      <c r="I10" s="24">
        <f t="shared" si="1"/>
        <v>0</v>
      </c>
      <c r="J10" s="23">
        <f t="shared" si="2"/>
        <v>0</v>
      </c>
      <c r="K10" s="23">
        <f t="shared" si="3"/>
        <v>0</v>
      </c>
      <c r="L10" s="23">
        <f t="shared" si="4"/>
        <v>0</v>
      </c>
    </row>
    <row r="11" spans="1:12" x14ac:dyDescent="0.2">
      <c r="A11" s="29" t="s">
        <v>2</v>
      </c>
      <c r="B11" s="29"/>
      <c r="C11" s="29"/>
      <c r="D11" s="29"/>
      <c r="E11" s="29"/>
      <c r="F11" s="23">
        <f t="shared" si="0"/>
        <v>0</v>
      </c>
      <c r="G11" s="23">
        <v>1.4999999999999999E-2</v>
      </c>
      <c r="H11" s="23">
        <v>2.41</v>
      </c>
      <c r="I11" s="24">
        <f t="shared" si="1"/>
        <v>0</v>
      </c>
      <c r="J11" s="23">
        <f t="shared" si="2"/>
        <v>0</v>
      </c>
      <c r="K11" s="23">
        <f t="shared" si="3"/>
        <v>0</v>
      </c>
      <c r="L11" s="23">
        <f t="shared" si="4"/>
        <v>0</v>
      </c>
    </row>
    <row r="12" spans="1:12" x14ac:dyDescent="0.2">
      <c r="A12" s="29" t="s">
        <v>2</v>
      </c>
      <c r="B12" s="29"/>
      <c r="C12" s="29"/>
      <c r="D12" s="29"/>
      <c r="E12" s="29"/>
      <c r="F12" s="23">
        <f t="shared" si="0"/>
        <v>0</v>
      </c>
      <c r="G12" s="23">
        <v>1.4999999999999999E-2</v>
      </c>
      <c r="H12" s="23">
        <v>2.41</v>
      </c>
      <c r="I12" s="24">
        <f t="shared" si="1"/>
        <v>0</v>
      </c>
      <c r="J12" s="23">
        <f t="shared" si="2"/>
        <v>0</v>
      </c>
      <c r="K12" s="23">
        <f t="shared" si="3"/>
        <v>0</v>
      </c>
      <c r="L12" s="23">
        <f t="shared" si="4"/>
        <v>0</v>
      </c>
    </row>
    <row r="13" spans="1:12" x14ac:dyDescent="0.2">
      <c r="A13" s="29" t="s">
        <v>2</v>
      </c>
      <c r="B13" s="29"/>
      <c r="C13" s="29"/>
      <c r="D13" s="29"/>
      <c r="E13" s="29"/>
      <c r="F13" s="23">
        <f t="shared" si="0"/>
        <v>0</v>
      </c>
      <c r="G13" s="23">
        <v>1.4999999999999999E-2</v>
      </c>
      <c r="H13" s="23">
        <v>2.41</v>
      </c>
      <c r="I13" s="24">
        <f t="shared" si="1"/>
        <v>0</v>
      </c>
      <c r="J13" s="23">
        <f t="shared" si="2"/>
        <v>0</v>
      </c>
      <c r="K13" s="23">
        <f t="shared" si="3"/>
        <v>0</v>
      </c>
      <c r="L13" s="23">
        <f t="shared" si="4"/>
        <v>0</v>
      </c>
    </row>
    <row r="14" spans="1:12" x14ac:dyDescent="0.2">
      <c r="A14" s="29" t="s">
        <v>2</v>
      </c>
      <c r="B14" s="29"/>
      <c r="C14" s="29"/>
      <c r="D14" s="29"/>
      <c r="E14" s="29"/>
      <c r="F14" s="23">
        <f t="shared" si="0"/>
        <v>0</v>
      </c>
      <c r="G14" s="23">
        <v>1.4999999999999999E-2</v>
      </c>
      <c r="H14" s="23">
        <v>2.41</v>
      </c>
      <c r="I14" s="24">
        <f t="shared" si="1"/>
        <v>0</v>
      </c>
      <c r="J14" s="23">
        <f t="shared" si="2"/>
        <v>0</v>
      </c>
      <c r="K14" s="23">
        <f t="shared" si="3"/>
        <v>0</v>
      </c>
      <c r="L14" s="23">
        <f t="shared" si="4"/>
        <v>0</v>
      </c>
    </row>
    <row r="15" spans="1:12" x14ac:dyDescent="0.2">
      <c r="A15" s="29" t="s">
        <v>2</v>
      </c>
      <c r="B15" s="29"/>
      <c r="C15" s="29"/>
      <c r="D15" s="29"/>
      <c r="E15" s="29"/>
      <c r="F15" s="23">
        <f t="shared" si="0"/>
        <v>0</v>
      </c>
      <c r="G15" s="23">
        <v>1.4999999999999999E-2</v>
      </c>
      <c r="H15" s="23">
        <v>2.41</v>
      </c>
      <c r="I15" s="24">
        <f t="shared" si="1"/>
        <v>0</v>
      </c>
      <c r="J15" s="23">
        <f t="shared" si="2"/>
        <v>0</v>
      </c>
      <c r="K15" s="23">
        <f t="shared" si="3"/>
        <v>0</v>
      </c>
      <c r="L15" s="23">
        <f t="shared" si="4"/>
        <v>0</v>
      </c>
    </row>
    <row r="16" spans="1:12" x14ac:dyDescent="0.2">
      <c r="A16" s="29" t="s">
        <v>2</v>
      </c>
      <c r="B16" s="29"/>
      <c r="C16" s="29"/>
      <c r="D16" s="29"/>
      <c r="E16" s="29"/>
      <c r="F16" s="23">
        <f t="shared" si="0"/>
        <v>0</v>
      </c>
      <c r="G16" s="23">
        <v>1.4999999999999999E-2</v>
      </c>
      <c r="H16" s="23">
        <v>2.41</v>
      </c>
      <c r="I16" s="24">
        <f t="shared" si="1"/>
        <v>0</v>
      </c>
      <c r="J16" s="23">
        <f t="shared" si="2"/>
        <v>0</v>
      </c>
      <c r="K16" s="23">
        <f t="shared" si="3"/>
        <v>0</v>
      </c>
      <c r="L16" s="23">
        <f t="shared" si="4"/>
        <v>0</v>
      </c>
    </row>
    <row r="17" spans="1:12" x14ac:dyDescent="0.2">
      <c r="A17" s="29" t="s">
        <v>2</v>
      </c>
      <c r="B17" s="29"/>
      <c r="C17" s="29"/>
      <c r="D17" s="29"/>
      <c r="E17" s="29"/>
      <c r="F17" s="23">
        <f t="shared" si="0"/>
        <v>0</v>
      </c>
      <c r="G17" s="23">
        <v>1.4999999999999999E-2</v>
      </c>
      <c r="H17" s="23">
        <v>2.41</v>
      </c>
      <c r="I17" s="24">
        <f t="shared" si="1"/>
        <v>0</v>
      </c>
      <c r="J17" s="23">
        <f t="shared" si="2"/>
        <v>0</v>
      </c>
      <c r="K17" s="23">
        <f t="shared" si="3"/>
        <v>0</v>
      </c>
      <c r="L17" s="23">
        <f t="shared" si="4"/>
        <v>0</v>
      </c>
    </row>
    <row r="18" spans="1:12" x14ac:dyDescent="0.2">
      <c r="A18" s="29" t="s">
        <v>2</v>
      </c>
      <c r="B18" s="29"/>
      <c r="C18" s="29"/>
      <c r="D18" s="29"/>
      <c r="E18" s="29"/>
      <c r="F18" s="23">
        <f t="shared" si="0"/>
        <v>0</v>
      </c>
      <c r="G18" s="23">
        <v>1.4999999999999999E-2</v>
      </c>
      <c r="H18" s="23">
        <v>2.41</v>
      </c>
      <c r="I18" s="24">
        <f t="shared" si="1"/>
        <v>0</v>
      </c>
      <c r="J18" s="23">
        <f t="shared" si="2"/>
        <v>0</v>
      </c>
      <c r="K18" s="23">
        <f t="shared" si="3"/>
        <v>0</v>
      </c>
      <c r="L18" s="23">
        <f t="shared" si="4"/>
        <v>0</v>
      </c>
    </row>
    <row r="19" spans="1:12" x14ac:dyDescent="0.2">
      <c r="A19" s="29" t="s">
        <v>2</v>
      </c>
      <c r="B19" s="29"/>
      <c r="C19" s="29"/>
      <c r="D19" s="29"/>
      <c r="E19" s="29"/>
      <c r="F19" s="23">
        <f t="shared" si="0"/>
        <v>0</v>
      </c>
      <c r="G19" s="23">
        <v>1.4999999999999999E-2</v>
      </c>
      <c r="H19" s="23">
        <v>2.41</v>
      </c>
      <c r="I19" s="24">
        <f t="shared" si="1"/>
        <v>0</v>
      </c>
      <c r="J19" s="23">
        <f t="shared" si="2"/>
        <v>0</v>
      </c>
      <c r="K19" s="23">
        <f t="shared" si="3"/>
        <v>0</v>
      </c>
      <c r="L19" s="23">
        <f t="shared" si="4"/>
        <v>0</v>
      </c>
    </row>
    <row r="20" spans="1:12" x14ac:dyDescent="0.2">
      <c r="A20" s="29" t="s">
        <v>2</v>
      </c>
      <c r="B20" s="29"/>
      <c r="C20" s="29"/>
      <c r="D20" s="29"/>
      <c r="E20" s="29"/>
      <c r="F20" s="23">
        <f t="shared" si="0"/>
        <v>0</v>
      </c>
      <c r="G20" s="23">
        <v>1.4999999999999999E-2</v>
      </c>
      <c r="H20" s="23">
        <v>2.41</v>
      </c>
      <c r="I20" s="24">
        <f t="shared" si="1"/>
        <v>0</v>
      </c>
      <c r="J20" s="23">
        <f t="shared" si="2"/>
        <v>0</v>
      </c>
      <c r="K20" s="23">
        <f t="shared" si="3"/>
        <v>0</v>
      </c>
      <c r="L20" s="23">
        <f t="shared" si="4"/>
        <v>0</v>
      </c>
    </row>
    <row r="21" spans="1:12" x14ac:dyDescent="0.2">
      <c r="A21" s="29" t="s">
        <v>2</v>
      </c>
      <c r="B21" s="29"/>
      <c r="C21" s="29"/>
      <c r="D21" s="29"/>
      <c r="E21" s="29"/>
      <c r="F21" s="23">
        <f t="shared" si="0"/>
        <v>0</v>
      </c>
      <c r="G21" s="23">
        <v>1.4999999999999999E-2</v>
      </c>
      <c r="H21" s="23">
        <v>2.41</v>
      </c>
      <c r="I21" s="24">
        <f t="shared" si="1"/>
        <v>0</v>
      </c>
      <c r="J21" s="23">
        <f t="shared" si="2"/>
        <v>0</v>
      </c>
      <c r="K21" s="23">
        <f t="shared" si="3"/>
        <v>0</v>
      </c>
      <c r="L21" s="23">
        <f t="shared" si="4"/>
        <v>0</v>
      </c>
    </row>
    <row r="22" spans="1:12" x14ac:dyDescent="0.2">
      <c r="A22" s="29" t="s">
        <v>2</v>
      </c>
      <c r="B22" s="29"/>
      <c r="C22" s="29"/>
      <c r="D22" s="29"/>
      <c r="E22" s="29"/>
      <c r="F22" s="23">
        <f t="shared" si="0"/>
        <v>0</v>
      </c>
      <c r="G22" s="23">
        <v>1.4999999999999999E-2</v>
      </c>
      <c r="H22" s="23">
        <v>2.41</v>
      </c>
      <c r="I22" s="24">
        <f t="shared" si="1"/>
        <v>0</v>
      </c>
      <c r="J22" s="23">
        <f t="shared" si="2"/>
        <v>0</v>
      </c>
      <c r="K22" s="23">
        <f t="shared" si="3"/>
        <v>0</v>
      </c>
      <c r="L22" s="23">
        <f t="shared" si="4"/>
        <v>0</v>
      </c>
    </row>
    <row r="23" spans="1:12" x14ac:dyDescent="0.2">
      <c r="A23" s="29" t="s">
        <v>2</v>
      </c>
      <c r="B23" s="29"/>
      <c r="C23" s="29"/>
      <c r="D23" s="29"/>
      <c r="E23" s="29"/>
      <c r="F23" s="23">
        <f t="shared" si="0"/>
        <v>0</v>
      </c>
      <c r="G23" s="23">
        <v>1.4999999999999999E-2</v>
      </c>
      <c r="H23" s="23">
        <v>2.41</v>
      </c>
      <c r="I23" s="24">
        <f t="shared" si="1"/>
        <v>0</v>
      </c>
      <c r="J23" s="23">
        <f t="shared" si="2"/>
        <v>0</v>
      </c>
      <c r="K23" s="23">
        <f t="shared" si="3"/>
        <v>0</v>
      </c>
      <c r="L23" s="23">
        <f t="shared" si="4"/>
        <v>0</v>
      </c>
    </row>
    <row r="24" spans="1:12" x14ac:dyDescent="0.2">
      <c r="A24" s="29" t="s">
        <v>2</v>
      </c>
      <c r="B24" s="29"/>
      <c r="C24" s="29"/>
      <c r="D24" s="29"/>
      <c r="E24" s="29"/>
      <c r="F24" s="23">
        <f t="shared" si="0"/>
        <v>0</v>
      </c>
      <c r="G24" s="23">
        <v>1.4999999999999999E-2</v>
      </c>
      <c r="H24" s="23">
        <v>2.41</v>
      </c>
      <c r="I24" s="24">
        <f t="shared" si="1"/>
        <v>0</v>
      </c>
      <c r="J24" s="23">
        <f t="shared" si="2"/>
        <v>0</v>
      </c>
      <c r="K24" s="23">
        <f t="shared" si="3"/>
        <v>0</v>
      </c>
      <c r="L24" s="23">
        <f t="shared" si="4"/>
        <v>0</v>
      </c>
    </row>
    <row r="25" spans="1:12" x14ac:dyDescent="0.2">
      <c r="A25" s="29" t="s">
        <v>2</v>
      </c>
      <c r="B25" s="29"/>
      <c r="C25" s="29"/>
      <c r="D25" s="29"/>
      <c r="E25" s="29"/>
      <c r="F25" s="23">
        <f t="shared" si="0"/>
        <v>0</v>
      </c>
      <c r="G25" s="23">
        <v>1.4999999999999999E-2</v>
      </c>
      <c r="H25" s="23">
        <v>2.41</v>
      </c>
      <c r="I25" s="24">
        <f t="shared" si="1"/>
        <v>0</v>
      </c>
      <c r="J25" s="23">
        <f t="shared" si="2"/>
        <v>0</v>
      </c>
      <c r="K25" s="23">
        <f t="shared" si="3"/>
        <v>0</v>
      </c>
      <c r="L25" s="23">
        <f t="shared" si="4"/>
        <v>0</v>
      </c>
    </row>
    <row r="26" spans="1:12" x14ac:dyDescent="0.2">
      <c r="A26" s="29" t="s">
        <v>2</v>
      </c>
      <c r="B26" s="29"/>
      <c r="C26" s="29"/>
      <c r="D26" s="29"/>
      <c r="E26" s="29"/>
      <c r="F26" s="23">
        <f t="shared" si="0"/>
        <v>0</v>
      </c>
      <c r="G26" s="23">
        <v>1.4999999999999999E-2</v>
      </c>
      <c r="H26" s="23">
        <v>2.41</v>
      </c>
      <c r="I26" s="24">
        <f t="shared" si="1"/>
        <v>0</v>
      </c>
      <c r="J26" s="23">
        <f t="shared" si="2"/>
        <v>0</v>
      </c>
      <c r="K26" s="23">
        <f t="shared" si="3"/>
        <v>0</v>
      </c>
      <c r="L26" s="23">
        <f t="shared" si="4"/>
        <v>0</v>
      </c>
    </row>
    <row r="27" spans="1:12" x14ac:dyDescent="0.2">
      <c r="A27" s="29" t="s">
        <v>2</v>
      </c>
      <c r="B27" s="29"/>
      <c r="C27" s="29"/>
      <c r="D27" s="29"/>
      <c r="E27" s="29"/>
      <c r="F27" s="23">
        <f t="shared" si="0"/>
        <v>0</v>
      </c>
      <c r="G27" s="23">
        <v>1.4999999999999999E-2</v>
      </c>
      <c r="H27" s="23">
        <v>2.41</v>
      </c>
      <c r="I27" s="24">
        <f t="shared" si="1"/>
        <v>0</v>
      </c>
      <c r="J27" s="23">
        <f t="shared" si="2"/>
        <v>0</v>
      </c>
      <c r="K27" s="23">
        <f t="shared" si="3"/>
        <v>0</v>
      </c>
      <c r="L27" s="23">
        <f t="shared" si="4"/>
        <v>0</v>
      </c>
    </row>
    <row r="28" spans="1:12" x14ac:dyDescent="0.2">
      <c r="A28" s="29" t="s">
        <v>2</v>
      </c>
      <c r="B28" s="29"/>
      <c r="C28" s="29"/>
      <c r="D28" s="29"/>
      <c r="E28" s="29"/>
      <c r="F28" s="23">
        <f t="shared" si="0"/>
        <v>0</v>
      </c>
      <c r="G28" s="23">
        <v>1.4999999999999999E-2</v>
      </c>
      <c r="H28" s="23">
        <v>2.41</v>
      </c>
      <c r="I28" s="24">
        <f t="shared" si="1"/>
        <v>0</v>
      </c>
      <c r="J28" s="23">
        <f t="shared" si="2"/>
        <v>0</v>
      </c>
      <c r="K28" s="23">
        <f t="shared" si="3"/>
        <v>0</v>
      </c>
      <c r="L28" s="23">
        <f t="shared" si="4"/>
        <v>0</v>
      </c>
    </row>
    <row r="29" spans="1:12" x14ac:dyDescent="0.2">
      <c r="A29" s="29" t="s">
        <v>2</v>
      </c>
      <c r="B29" s="29"/>
      <c r="C29" s="29"/>
      <c r="D29" s="29"/>
      <c r="E29" s="29"/>
      <c r="F29" s="23">
        <f t="shared" si="0"/>
        <v>0</v>
      </c>
      <c r="G29" s="23">
        <v>1.4999999999999999E-2</v>
      </c>
      <c r="H29" s="23">
        <v>2.41</v>
      </c>
      <c r="I29" s="24">
        <f t="shared" si="1"/>
        <v>0</v>
      </c>
      <c r="J29" s="23">
        <f t="shared" si="2"/>
        <v>0</v>
      </c>
      <c r="K29" s="23">
        <f t="shared" si="3"/>
        <v>0</v>
      </c>
      <c r="L29" s="23">
        <f t="shared" si="4"/>
        <v>0</v>
      </c>
    </row>
    <row r="30" spans="1:12" x14ac:dyDescent="0.2">
      <c r="A30" s="29" t="s">
        <v>2</v>
      </c>
      <c r="B30" s="29"/>
      <c r="C30" s="29"/>
      <c r="D30" s="29"/>
      <c r="E30" s="29"/>
      <c r="F30" s="23">
        <f t="shared" si="0"/>
        <v>0</v>
      </c>
      <c r="G30" s="23">
        <v>1.4999999999999999E-2</v>
      </c>
      <c r="H30" s="23">
        <v>2.41</v>
      </c>
      <c r="I30" s="24">
        <f t="shared" si="1"/>
        <v>0</v>
      </c>
      <c r="J30" s="23">
        <f t="shared" si="2"/>
        <v>0</v>
      </c>
      <c r="K30" s="23">
        <f t="shared" si="3"/>
        <v>0</v>
      </c>
      <c r="L30" s="23">
        <f t="shared" si="4"/>
        <v>0</v>
      </c>
    </row>
    <row r="31" spans="1:12" x14ac:dyDescent="0.2">
      <c r="A31" s="29" t="s">
        <v>2</v>
      </c>
      <c r="B31" s="29"/>
      <c r="C31" s="29"/>
      <c r="D31" s="29"/>
      <c r="E31" s="29"/>
      <c r="F31" s="23">
        <f t="shared" si="0"/>
        <v>0</v>
      </c>
      <c r="G31" s="23">
        <v>1.4999999999999999E-2</v>
      </c>
      <c r="H31" s="23">
        <v>2.41</v>
      </c>
      <c r="I31" s="24">
        <f t="shared" si="1"/>
        <v>0</v>
      </c>
      <c r="J31" s="23">
        <f t="shared" si="2"/>
        <v>0</v>
      </c>
      <c r="K31" s="23">
        <f t="shared" si="3"/>
        <v>0</v>
      </c>
      <c r="L31" s="23">
        <f t="shared" si="4"/>
        <v>0</v>
      </c>
    </row>
    <row r="32" spans="1:12" x14ac:dyDescent="0.2">
      <c r="A32" s="29" t="s">
        <v>2</v>
      </c>
      <c r="B32" s="29"/>
      <c r="C32" s="29"/>
      <c r="D32" s="29"/>
      <c r="E32" s="29"/>
      <c r="F32" s="23">
        <f t="shared" si="0"/>
        <v>0</v>
      </c>
      <c r="G32" s="23">
        <v>1.4999999999999999E-2</v>
      </c>
      <c r="H32" s="23">
        <v>2.41</v>
      </c>
      <c r="I32" s="24">
        <f t="shared" si="1"/>
        <v>0</v>
      </c>
      <c r="J32" s="23">
        <f t="shared" si="2"/>
        <v>0</v>
      </c>
      <c r="K32" s="23">
        <f t="shared" si="3"/>
        <v>0</v>
      </c>
      <c r="L32" s="23">
        <f t="shared" si="4"/>
        <v>0</v>
      </c>
    </row>
    <row r="33" spans="1:12" x14ac:dyDescent="0.2">
      <c r="A33" s="29" t="s">
        <v>2</v>
      </c>
      <c r="B33" s="29"/>
      <c r="C33" s="29"/>
      <c r="D33" s="29"/>
      <c r="E33" s="29"/>
      <c r="F33" s="23">
        <f t="shared" si="0"/>
        <v>0</v>
      </c>
      <c r="G33" s="23">
        <v>1.4999999999999999E-2</v>
      </c>
      <c r="H33" s="23">
        <v>2.41</v>
      </c>
      <c r="I33" s="24">
        <f t="shared" si="1"/>
        <v>0</v>
      </c>
      <c r="J33" s="23">
        <f t="shared" si="2"/>
        <v>0</v>
      </c>
      <c r="K33" s="23">
        <f t="shared" si="3"/>
        <v>0</v>
      </c>
      <c r="L33" s="23">
        <f t="shared" si="4"/>
        <v>0</v>
      </c>
    </row>
    <row r="34" spans="1:12" x14ac:dyDescent="0.2">
      <c r="A34" s="29" t="s">
        <v>2</v>
      </c>
      <c r="B34" s="29"/>
      <c r="C34" s="29"/>
      <c r="D34" s="29"/>
      <c r="E34" s="29"/>
      <c r="F34" s="23">
        <f t="shared" si="0"/>
        <v>0</v>
      </c>
      <c r="G34" s="23">
        <v>1.4999999999999999E-2</v>
      </c>
      <c r="H34" s="23">
        <v>2.41</v>
      </c>
      <c r="I34" s="24">
        <f t="shared" si="1"/>
        <v>0</v>
      </c>
      <c r="J34" s="23">
        <f t="shared" si="2"/>
        <v>0</v>
      </c>
      <c r="K34" s="23">
        <f t="shared" si="3"/>
        <v>0</v>
      </c>
      <c r="L34" s="23">
        <f t="shared" si="4"/>
        <v>0</v>
      </c>
    </row>
    <row r="35" spans="1:12" x14ac:dyDescent="0.2">
      <c r="A35" s="29" t="s">
        <v>2</v>
      </c>
      <c r="B35" s="29"/>
      <c r="C35" s="29"/>
      <c r="D35" s="29"/>
      <c r="E35" s="29"/>
      <c r="F35" s="23">
        <f t="shared" si="0"/>
        <v>0</v>
      </c>
      <c r="G35" s="23">
        <v>1.4999999999999999E-2</v>
      </c>
      <c r="H35" s="23">
        <v>2.41</v>
      </c>
      <c r="I35" s="24">
        <f t="shared" si="1"/>
        <v>0</v>
      </c>
      <c r="J35" s="23">
        <f t="shared" si="2"/>
        <v>0</v>
      </c>
      <c r="K35" s="23">
        <f t="shared" si="3"/>
        <v>0</v>
      </c>
      <c r="L35" s="23">
        <f t="shared" si="4"/>
        <v>0</v>
      </c>
    </row>
    <row r="36" spans="1:12" x14ac:dyDescent="0.2">
      <c r="A36" s="29" t="s">
        <v>2</v>
      </c>
      <c r="B36" s="29"/>
      <c r="C36" s="29"/>
      <c r="D36" s="29"/>
      <c r="E36" s="29"/>
      <c r="F36" s="23">
        <f t="shared" si="0"/>
        <v>0</v>
      </c>
      <c r="G36" s="23">
        <v>1.4999999999999999E-2</v>
      </c>
      <c r="H36" s="23">
        <v>2.41</v>
      </c>
      <c r="I36" s="24">
        <f t="shared" si="1"/>
        <v>0</v>
      </c>
      <c r="J36" s="23">
        <f t="shared" si="2"/>
        <v>0</v>
      </c>
      <c r="K36" s="23">
        <f t="shared" si="3"/>
        <v>0</v>
      </c>
      <c r="L36" s="23">
        <f t="shared" si="4"/>
        <v>0</v>
      </c>
    </row>
    <row r="37" spans="1:12" x14ac:dyDescent="0.2">
      <c r="A37" s="29" t="s">
        <v>2</v>
      </c>
      <c r="B37" s="29"/>
      <c r="C37" s="29"/>
      <c r="D37" s="29"/>
      <c r="E37" s="29"/>
      <c r="F37" s="23">
        <f t="shared" si="0"/>
        <v>0</v>
      </c>
      <c r="G37" s="23">
        <v>1.4999999999999999E-2</v>
      </c>
      <c r="H37" s="23">
        <v>2.41</v>
      </c>
      <c r="I37" s="24">
        <f t="shared" si="1"/>
        <v>0</v>
      </c>
      <c r="J37" s="23">
        <f t="shared" si="2"/>
        <v>0</v>
      </c>
      <c r="K37" s="23">
        <f t="shared" si="3"/>
        <v>0</v>
      </c>
      <c r="L37" s="23">
        <f t="shared" si="4"/>
        <v>0</v>
      </c>
    </row>
    <row r="38" spans="1:12" x14ac:dyDescent="0.2">
      <c r="A38" s="29" t="s">
        <v>2</v>
      </c>
      <c r="B38" s="29"/>
      <c r="C38" s="29"/>
      <c r="D38" s="29"/>
      <c r="E38" s="29"/>
      <c r="F38" s="23">
        <f t="shared" si="0"/>
        <v>0</v>
      </c>
      <c r="G38" s="23">
        <v>1.4999999999999999E-2</v>
      </c>
      <c r="H38" s="23">
        <v>2.41</v>
      </c>
      <c r="I38" s="24">
        <f t="shared" si="1"/>
        <v>0</v>
      </c>
      <c r="J38" s="23">
        <f t="shared" si="2"/>
        <v>0</v>
      </c>
      <c r="K38" s="23">
        <f t="shared" si="3"/>
        <v>0</v>
      </c>
      <c r="L38" s="23">
        <f t="shared" si="4"/>
        <v>0</v>
      </c>
    </row>
    <row r="39" spans="1:12" x14ac:dyDescent="0.2">
      <c r="A39" s="29" t="s">
        <v>2</v>
      </c>
      <c r="B39" s="29"/>
      <c r="C39" s="29"/>
      <c r="D39" s="29"/>
      <c r="E39" s="29"/>
      <c r="F39" s="23">
        <f t="shared" si="0"/>
        <v>0</v>
      </c>
      <c r="G39" s="23">
        <v>1.4999999999999999E-2</v>
      </c>
      <c r="H39" s="23">
        <v>2.41</v>
      </c>
      <c r="I39" s="24">
        <f t="shared" si="1"/>
        <v>0</v>
      </c>
      <c r="J39" s="23">
        <f t="shared" si="2"/>
        <v>0</v>
      </c>
      <c r="K39" s="23">
        <f t="shared" si="3"/>
        <v>0</v>
      </c>
      <c r="L39" s="23">
        <f t="shared" si="4"/>
        <v>0</v>
      </c>
    </row>
    <row r="40" spans="1:12" x14ac:dyDescent="0.2">
      <c r="A40" s="29" t="s">
        <v>2</v>
      </c>
      <c r="B40" s="29"/>
      <c r="C40" s="29"/>
      <c r="D40" s="29"/>
      <c r="E40" s="29"/>
      <c r="F40" s="23">
        <f t="shared" si="0"/>
        <v>0</v>
      </c>
      <c r="G40" s="23">
        <v>1.4999999999999999E-2</v>
      </c>
      <c r="H40" s="23">
        <v>2.41</v>
      </c>
      <c r="I40" s="24">
        <f t="shared" si="1"/>
        <v>0</v>
      </c>
      <c r="J40" s="23">
        <f t="shared" si="2"/>
        <v>0</v>
      </c>
      <c r="K40" s="23">
        <f t="shared" si="3"/>
        <v>0</v>
      </c>
      <c r="L40" s="23">
        <f t="shared" si="4"/>
        <v>0</v>
      </c>
    </row>
    <row r="41" spans="1:12" x14ac:dyDescent="0.2">
      <c r="A41" s="29" t="s">
        <v>2</v>
      </c>
      <c r="B41" s="29"/>
      <c r="C41" s="29"/>
      <c r="D41" s="29"/>
      <c r="E41" s="29"/>
      <c r="F41" s="23">
        <f t="shared" si="0"/>
        <v>0</v>
      </c>
      <c r="G41" s="23">
        <v>1.4999999999999999E-2</v>
      </c>
      <c r="H41" s="23">
        <v>2.41</v>
      </c>
      <c r="I41" s="24">
        <f t="shared" si="1"/>
        <v>0</v>
      </c>
      <c r="J41" s="23">
        <f t="shared" si="2"/>
        <v>0</v>
      </c>
      <c r="K41" s="23">
        <f t="shared" si="3"/>
        <v>0</v>
      </c>
      <c r="L41" s="23">
        <f t="shared" si="4"/>
        <v>0</v>
      </c>
    </row>
    <row r="42" spans="1:12" x14ac:dyDescent="0.2">
      <c r="A42" s="29" t="s">
        <v>2</v>
      </c>
      <c r="B42" s="29"/>
      <c r="C42" s="29"/>
      <c r="D42" s="29"/>
      <c r="E42" s="29"/>
      <c r="F42" s="23">
        <f t="shared" si="0"/>
        <v>0</v>
      </c>
      <c r="G42" s="23">
        <v>1.4999999999999999E-2</v>
      </c>
      <c r="H42" s="23">
        <v>2.41</v>
      </c>
      <c r="I42" s="24">
        <f t="shared" si="1"/>
        <v>0</v>
      </c>
      <c r="J42" s="23">
        <f t="shared" si="2"/>
        <v>0</v>
      </c>
      <c r="K42" s="23">
        <f t="shared" si="3"/>
        <v>0</v>
      </c>
      <c r="L42" s="23">
        <f t="shared" si="4"/>
        <v>0</v>
      </c>
    </row>
    <row r="43" spans="1:12" x14ac:dyDescent="0.2">
      <c r="A43" s="29" t="s">
        <v>2</v>
      </c>
      <c r="B43" s="29"/>
      <c r="C43" s="29"/>
      <c r="D43" s="29"/>
      <c r="E43" s="29"/>
      <c r="F43" s="23">
        <f t="shared" si="0"/>
        <v>0</v>
      </c>
      <c r="G43" s="23">
        <v>1.4999999999999999E-2</v>
      </c>
      <c r="H43" s="23">
        <v>2.41</v>
      </c>
      <c r="I43" s="24">
        <f t="shared" si="1"/>
        <v>0</v>
      </c>
      <c r="J43" s="23">
        <f t="shared" si="2"/>
        <v>0</v>
      </c>
      <c r="K43" s="23">
        <f t="shared" si="3"/>
        <v>0</v>
      </c>
      <c r="L43" s="23">
        <f t="shared" si="4"/>
        <v>0</v>
      </c>
    </row>
    <row r="44" spans="1:12" x14ac:dyDescent="0.2">
      <c r="A44" s="29" t="s">
        <v>2</v>
      </c>
      <c r="B44" s="29"/>
      <c r="C44" s="29"/>
      <c r="D44" s="29"/>
      <c r="E44" s="29"/>
      <c r="F44" s="23">
        <f t="shared" si="0"/>
        <v>0</v>
      </c>
      <c r="G44" s="23">
        <v>1.4999999999999999E-2</v>
      </c>
      <c r="H44" s="23">
        <v>2.41</v>
      </c>
      <c r="I44" s="24">
        <f t="shared" si="1"/>
        <v>0</v>
      </c>
      <c r="J44" s="23">
        <f t="shared" si="2"/>
        <v>0</v>
      </c>
      <c r="K44" s="23">
        <f t="shared" si="3"/>
        <v>0</v>
      </c>
      <c r="L44" s="23">
        <f t="shared" si="4"/>
        <v>0</v>
      </c>
    </row>
    <row r="45" spans="1:12" x14ac:dyDescent="0.2">
      <c r="A45" s="29" t="s">
        <v>2</v>
      </c>
      <c r="B45" s="29"/>
      <c r="C45" s="29"/>
      <c r="D45" s="29"/>
      <c r="E45" s="29"/>
      <c r="F45" s="23">
        <f t="shared" si="0"/>
        <v>0</v>
      </c>
      <c r="G45" s="23">
        <v>1.4999999999999999E-2</v>
      </c>
      <c r="H45" s="23">
        <v>2.41</v>
      </c>
      <c r="I45" s="24">
        <f t="shared" si="1"/>
        <v>0</v>
      </c>
      <c r="J45" s="23">
        <f t="shared" si="2"/>
        <v>0</v>
      </c>
      <c r="K45" s="23">
        <f t="shared" si="3"/>
        <v>0</v>
      </c>
      <c r="L45" s="23">
        <f t="shared" si="4"/>
        <v>0</v>
      </c>
    </row>
    <row r="46" spans="1:12" x14ac:dyDescent="0.2">
      <c r="A46" s="29" t="s">
        <v>2</v>
      </c>
      <c r="B46" s="29"/>
      <c r="C46" s="29"/>
      <c r="D46" s="29"/>
      <c r="E46" s="29"/>
      <c r="F46" s="23">
        <f t="shared" si="0"/>
        <v>0</v>
      </c>
      <c r="G46" s="23">
        <v>1.4999999999999999E-2</v>
      </c>
      <c r="H46" s="23">
        <v>2.41</v>
      </c>
      <c r="I46" s="24">
        <f t="shared" si="1"/>
        <v>0</v>
      </c>
      <c r="J46" s="23">
        <f t="shared" si="2"/>
        <v>0</v>
      </c>
      <c r="K46" s="23">
        <f t="shared" si="3"/>
        <v>0</v>
      </c>
      <c r="L46" s="23">
        <f t="shared" si="4"/>
        <v>0</v>
      </c>
    </row>
    <row r="47" spans="1:12" x14ac:dyDescent="0.2">
      <c r="A47" s="29" t="s">
        <v>2</v>
      </c>
      <c r="B47" s="29"/>
      <c r="C47" s="29"/>
      <c r="D47" s="29"/>
      <c r="E47" s="29"/>
      <c r="F47" s="23">
        <f t="shared" si="0"/>
        <v>0</v>
      </c>
      <c r="G47" s="23">
        <v>1.4999999999999999E-2</v>
      </c>
      <c r="H47" s="23">
        <v>2.41</v>
      </c>
      <c r="I47" s="24">
        <f t="shared" si="1"/>
        <v>0</v>
      </c>
      <c r="J47" s="23">
        <f t="shared" si="2"/>
        <v>0</v>
      </c>
      <c r="K47" s="23">
        <f t="shared" si="3"/>
        <v>0</v>
      </c>
      <c r="L47" s="23">
        <f t="shared" si="4"/>
        <v>0</v>
      </c>
    </row>
    <row r="48" spans="1:12" x14ac:dyDescent="0.2">
      <c r="A48" s="29" t="s">
        <v>2</v>
      </c>
      <c r="B48" s="29"/>
      <c r="C48" s="29"/>
      <c r="D48" s="29"/>
      <c r="E48" s="29"/>
      <c r="F48" s="23">
        <f t="shared" si="0"/>
        <v>0</v>
      </c>
      <c r="G48" s="23">
        <v>1.4999999999999999E-2</v>
      </c>
      <c r="H48" s="23">
        <v>2.41</v>
      </c>
      <c r="I48" s="24">
        <f t="shared" si="1"/>
        <v>0</v>
      </c>
      <c r="J48" s="23">
        <f t="shared" si="2"/>
        <v>0</v>
      </c>
      <c r="K48" s="23">
        <f t="shared" si="3"/>
        <v>0</v>
      </c>
      <c r="L48" s="23">
        <f t="shared" si="4"/>
        <v>0</v>
      </c>
    </row>
    <row r="49" spans="1:12" x14ac:dyDescent="0.2">
      <c r="A49" s="29" t="s">
        <v>2</v>
      </c>
      <c r="B49" s="29"/>
      <c r="C49" s="29"/>
      <c r="D49" s="29"/>
      <c r="E49" s="29"/>
      <c r="F49" s="23">
        <f t="shared" si="0"/>
        <v>0</v>
      </c>
      <c r="G49" s="23">
        <v>1.4999999999999999E-2</v>
      </c>
      <c r="H49" s="23">
        <v>2.41</v>
      </c>
      <c r="I49" s="24">
        <f t="shared" si="1"/>
        <v>0</v>
      </c>
      <c r="J49" s="23">
        <f t="shared" si="2"/>
        <v>0</v>
      </c>
      <c r="K49" s="23">
        <f t="shared" si="3"/>
        <v>0</v>
      </c>
      <c r="L49" s="23">
        <f t="shared" si="4"/>
        <v>0</v>
      </c>
    </row>
    <row r="50" spans="1:12" x14ac:dyDescent="0.2">
      <c r="A50" s="29" t="s">
        <v>2</v>
      </c>
      <c r="B50" s="29"/>
      <c r="C50" s="29"/>
      <c r="D50" s="29"/>
      <c r="E50" s="29"/>
      <c r="F50" s="23">
        <f t="shared" si="0"/>
        <v>0</v>
      </c>
      <c r="G50" s="23">
        <v>1.4999999999999999E-2</v>
      </c>
      <c r="H50" s="23">
        <v>2.41</v>
      </c>
      <c r="I50" s="24">
        <f t="shared" si="1"/>
        <v>0</v>
      </c>
      <c r="J50" s="23">
        <f t="shared" si="2"/>
        <v>0</v>
      </c>
      <c r="K50" s="23">
        <f t="shared" si="3"/>
        <v>0</v>
      </c>
      <c r="L50" s="23">
        <f t="shared" si="4"/>
        <v>0</v>
      </c>
    </row>
    <row r="51" spans="1:12" x14ac:dyDescent="0.2">
      <c r="A51" s="29" t="s">
        <v>2</v>
      </c>
      <c r="B51" s="29"/>
      <c r="C51" s="29"/>
      <c r="D51" s="29"/>
      <c r="E51" s="29"/>
      <c r="F51" s="23">
        <f t="shared" si="0"/>
        <v>0</v>
      </c>
      <c r="G51" s="23">
        <v>1.4999999999999999E-2</v>
      </c>
      <c r="H51" s="23">
        <v>2.41</v>
      </c>
      <c r="I51" s="24">
        <f t="shared" si="1"/>
        <v>0</v>
      </c>
      <c r="J51" s="23">
        <f t="shared" si="2"/>
        <v>0</v>
      </c>
      <c r="K51" s="23">
        <f t="shared" si="3"/>
        <v>0</v>
      </c>
      <c r="L51" s="23">
        <f t="shared" si="4"/>
        <v>0</v>
      </c>
    </row>
    <row r="52" spans="1:12" x14ac:dyDescent="0.2">
      <c r="A52" s="29" t="s">
        <v>2</v>
      </c>
      <c r="B52" s="29"/>
      <c r="C52" s="29"/>
      <c r="D52" s="29"/>
      <c r="E52" s="29"/>
      <c r="F52" s="23">
        <f t="shared" si="0"/>
        <v>0</v>
      </c>
      <c r="G52" s="23">
        <v>1.4999999999999999E-2</v>
      </c>
      <c r="H52" s="23">
        <v>2.41</v>
      </c>
      <c r="I52" s="24">
        <f t="shared" si="1"/>
        <v>0</v>
      </c>
      <c r="J52" s="23">
        <f t="shared" si="2"/>
        <v>0</v>
      </c>
      <c r="K52" s="23">
        <f t="shared" si="3"/>
        <v>0</v>
      </c>
      <c r="L52" s="23">
        <f t="shared" si="4"/>
        <v>0</v>
      </c>
    </row>
    <row r="53" spans="1:12" x14ac:dyDescent="0.2">
      <c r="A53" s="29" t="s">
        <v>2</v>
      </c>
      <c r="B53" s="29"/>
      <c r="C53" s="29"/>
      <c r="D53" s="29"/>
      <c r="E53" s="29"/>
      <c r="F53" s="23">
        <f t="shared" si="0"/>
        <v>0</v>
      </c>
      <c r="G53" s="23">
        <v>1.4999999999999999E-2</v>
      </c>
      <c r="H53" s="23">
        <v>2.41</v>
      </c>
      <c r="I53" s="24">
        <f t="shared" si="1"/>
        <v>0</v>
      </c>
      <c r="J53" s="23">
        <f t="shared" si="2"/>
        <v>0</v>
      </c>
      <c r="K53" s="23">
        <f t="shared" si="3"/>
        <v>0</v>
      </c>
      <c r="L53" s="23">
        <f t="shared" si="4"/>
        <v>0</v>
      </c>
    </row>
    <row r="54" spans="1:12" x14ac:dyDescent="0.2">
      <c r="A54" s="29" t="s">
        <v>2</v>
      </c>
      <c r="B54" s="29"/>
      <c r="C54" s="29"/>
      <c r="D54" s="29"/>
      <c r="E54" s="29"/>
      <c r="F54" s="23">
        <f t="shared" si="0"/>
        <v>0</v>
      </c>
      <c r="G54" s="23">
        <v>1.4999999999999999E-2</v>
      </c>
      <c r="H54" s="23">
        <v>2.41</v>
      </c>
      <c r="I54" s="24">
        <f t="shared" si="1"/>
        <v>0</v>
      </c>
      <c r="J54" s="23">
        <f t="shared" si="2"/>
        <v>0</v>
      </c>
      <c r="K54" s="23">
        <f t="shared" si="3"/>
        <v>0</v>
      </c>
      <c r="L54" s="23">
        <f t="shared" si="4"/>
        <v>0</v>
      </c>
    </row>
    <row r="55" spans="1:12" x14ac:dyDescent="0.2">
      <c r="A55" s="29" t="s">
        <v>2</v>
      </c>
      <c r="B55" s="29"/>
      <c r="C55" s="29"/>
      <c r="D55" s="29"/>
      <c r="E55" s="29"/>
      <c r="F55" s="23">
        <f t="shared" si="0"/>
        <v>0</v>
      </c>
      <c r="G55" s="23">
        <v>1.4999999999999999E-2</v>
      </c>
      <c r="H55" s="23">
        <v>2.41</v>
      </c>
      <c r="I55" s="24">
        <f t="shared" si="1"/>
        <v>0</v>
      </c>
      <c r="J55" s="23">
        <f t="shared" si="2"/>
        <v>0</v>
      </c>
      <c r="K55" s="23">
        <f t="shared" si="3"/>
        <v>0</v>
      </c>
      <c r="L55" s="23">
        <f t="shared" si="4"/>
        <v>0</v>
      </c>
    </row>
    <row r="56" spans="1:12" x14ac:dyDescent="0.2">
      <c r="A56" s="29" t="s">
        <v>2</v>
      </c>
      <c r="B56" s="29"/>
      <c r="C56" s="29"/>
      <c r="D56" s="29"/>
      <c r="E56" s="29"/>
      <c r="F56" s="23">
        <f t="shared" si="0"/>
        <v>0</v>
      </c>
      <c r="G56" s="23">
        <v>1.4999999999999999E-2</v>
      </c>
      <c r="H56" s="23">
        <v>2.41</v>
      </c>
      <c r="I56" s="24">
        <f t="shared" si="1"/>
        <v>0</v>
      </c>
      <c r="J56" s="23">
        <f t="shared" si="2"/>
        <v>0</v>
      </c>
      <c r="K56" s="23">
        <f t="shared" si="3"/>
        <v>0</v>
      </c>
      <c r="L56" s="23">
        <f t="shared" si="4"/>
        <v>0</v>
      </c>
    </row>
    <row r="57" spans="1:12" x14ac:dyDescent="0.2">
      <c r="A57" s="29" t="s">
        <v>2</v>
      </c>
      <c r="B57" s="29"/>
      <c r="C57" s="29"/>
      <c r="D57" s="29"/>
      <c r="E57" s="29"/>
      <c r="F57" s="23">
        <f t="shared" si="0"/>
        <v>0</v>
      </c>
      <c r="G57" s="23">
        <v>1.4999999999999999E-2</v>
      </c>
      <c r="H57" s="23">
        <v>2.41</v>
      </c>
      <c r="I57" s="24">
        <f t="shared" si="1"/>
        <v>0</v>
      </c>
      <c r="J57" s="23">
        <f t="shared" si="2"/>
        <v>0</v>
      </c>
      <c r="K57" s="23">
        <f t="shared" si="3"/>
        <v>0</v>
      </c>
      <c r="L57" s="23">
        <f t="shared" si="4"/>
        <v>0</v>
      </c>
    </row>
    <row r="58" spans="1:12" x14ac:dyDescent="0.2">
      <c r="A58" s="29" t="s">
        <v>2</v>
      </c>
      <c r="B58" s="29"/>
      <c r="C58" s="29"/>
      <c r="D58" s="29"/>
      <c r="E58" s="29"/>
      <c r="F58" s="23">
        <f t="shared" si="0"/>
        <v>0</v>
      </c>
      <c r="G58" s="23">
        <v>1.4999999999999999E-2</v>
      </c>
      <c r="H58" s="23">
        <v>2.41</v>
      </c>
      <c r="I58" s="24">
        <f t="shared" si="1"/>
        <v>0</v>
      </c>
      <c r="J58" s="23">
        <f t="shared" si="2"/>
        <v>0</v>
      </c>
      <c r="K58" s="23">
        <f t="shared" si="3"/>
        <v>0</v>
      </c>
      <c r="L58" s="23">
        <f t="shared" si="4"/>
        <v>0</v>
      </c>
    </row>
    <row r="59" spans="1:12" x14ac:dyDescent="0.2">
      <c r="A59" s="29" t="s">
        <v>2</v>
      </c>
      <c r="B59" s="29"/>
      <c r="C59" s="29"/>
      <c r="D59" s="29"/>
      <c r="E59" s="29"/>
      <c r="F59" s="23">
        <f t="shared" si="0"/>
        <v>0</v>
      </c>
      <c r="G59" s="23">
        <v>1.4999999999999999E-2</v>
      </c>
      <c r="H59" s="23">
        <v>2.41</v>
      </c>
      <c r="I59" s="24">
        <f t="shared" si="1"/>
        <v>0</v>
      </c>
      <c r="J59" s="23">
        <f t="shared" si="2"/>
        <v>0</v>
      </c>
      <c r="K59" s="23">
        <f t="shared" si="3"/>
        <v>0</v>
      </c>
      <c r="L59" s="23">
        <f t="shared" si="4"/>
        <v>0</v>
      </c>
    </row>
    <row r="60" spans="1:12" x14ac:dyDescent="0.2">
      <c r="A60" s="29" t="s">
        <v>2</v>
      </c>
      <c r="B60" s="29"/>
      <c r="C60" s="29"/>
      <c r="D60" s="29"/>
      <c r="E60" s="29"/>
      <c r="F60" s="23">
        <f t="shared" si="0"/>
        <v>0</v>
      </c>
      <c r="G60" s="23">
        <v>1.4999999999999999E-2</v>
      </c>
      <c r="H60" s="23">
        <v>2.41</v>
      </c>
      <c r="I60" s="24">
        <f t="shared" si="1"/>
        <v>0</v>
      </c>
      <c r="J60" s="23">
        <f t="shared" si="2"/>
        <v>0</v>
      </c>
      <c r="K60" s="23">
        <f t="shared" si="3"/>
        <v>0</v>
      </c>
      <c r="L60" s="23">
        <f t="shared" si="4"/>
        <v>0</v>
      </c>
    </row>
    <row r="61" spans="1:12" x14ac:dyDescent="0.2">
      <c r="A61" s="29" t="s">
        <v>2</v>
      </c>
      <c r="B61" s="29"/>
      <c r="C61" s="29"/>
      <c r="D61" s="29"/>
      <c r="E61" s="29"/>
      <c r="F61" s="23">
        <f t="shared" si="0"/>
        <v>0</v>
      </c>
      <c r="G61" s="23">
        <v>1.4999999999999999E-2</v>
      </c>
      <c r="H61" s="23">
        <v>2.41</v>
      </c>
      <c r="I61" s="24">
        <f t="shared" si="1"/>
        <v>0</v>
      </c>
      <c r="J61" s="23">
        <f t="shared" si="2"/>
        <v>0</v>
      </c>
      <c r="K61" s="23">
        <f t="shared" si="3"/>
        <v>0</v>
      </c>
      <c r="L61" s="23">
        <f t="shared" si="4"/>
        <v>0</v>
      </c>
    </row>
    <row r="62" spans="1:12" x14ac:dyDescent="0.2">
      <c r="A62" s="29" t="s">
        <v>2</v>
      </c>
      <c r="B62" s="29"/>
      <c r="C62" s="29"/>
      <c r="D62" s="29"/>
      <c r="E62" s="29"/>
      <c r="F62" s="23">
        <f t="shared" si="0"/>
        <v>0</v>
      </c>
      <c r="G62" s="23">
        <v>1.4999999999999999E-2</v>
      </c>
      <c r="H62" s="23">
        <v>2.41</v>
      </c>
      <c r="I62" s="24">
        <f t="shared" si="1"/>
        <v>0</v>
      </c>
      <c r="J62" s="23">
        <f t="shared" si="2"/>
        <v>0</v>
      </c>
      <c r="K62" s="23">
        <f t="shared" si="3"/>
        <v>0</v>
      </c>
      <c r="L62" s="23">
        <f t="shared" si="4"/>
        <v>0</v>
      </c>
    </row>
    <row r="63" spans="1:12" x14ac:dyDescent="0.2">
      <c r="A63" s="29" t="s">
        <v>2</v>
      </c>
      <c r="B63" s="29"/>
      <c r="C63" s="29"/>
      <c r="D63" s="29"/>
      <c r="E63" s="29"/>
      <c r="F63" s="23">
        <f t="shared" si="0"/>
        <v>0</v>
      </c>
      <c r="G63" s="23">
        <v>1.4999999999999999E-2</v>
      </c>
      <c r="H63" s="23">
        <v>2.41</v>
      </c>
      <c r="I63" s="24">
        <f t="shared" si="1"/>
        <v>0</v>
      </c>
      <c r="J63" s="23">
        <f t="shared" si="2"/>
        <v>0</v>
      </c>
      <c r="K63" s="23">
        <f t="shared" si="3"/>
        <v>0</v>
      </c>
      <c r="L63" s="23">
        <f t="shared" si="4"/>
        <v>0</v>
      </c>
    </row>
    <row r="64" spans="1:12" x14ac:dyDescent="0.2">
      <c r="A64" s="29" t="s">
        <v>2</v>
      </c>
      <c r="B64" s="29"/>
      <c r="C64" s="29"/>
      <c r="D64" s="29"/>
      <c r="E64" s="29"/>
      <c r="F64" s="23">
        <f t="shared" si="0"/>
        <v>0</v>
      </c>
      <c r="G64" s="23">
        <v>1.4999999999999999E-2</v>
      </c>
      <c r="H64" s="23">
        <v>2.41</v>
      </c>
      <c r="I64" s="24">
        <f t="shared" si="1"/>
        <v>0</v>
      </c>
      <c r="J64" s="23">
        <f t="shared" si="2"/>
        <v>0</v>
      </c>
      <c r="K64" s="23">
        <f t="shared" si="3"/>
        <v>0</v>
      </c>
      <c r="L64" s="23">
        <f t="shared" si="4"/>
        <v>0</v>
      </c>
    </row>
    <row r="65" spans="1:12" x14ac:dyDescent="0.2">
      <c r="A65" s="29" t="s">
        <v>2</v>
      </c>
      <c r="B65" s="29"/>
      <c r="C65" s="29"/>
      <c r="D65" s="29"/>
      <c r="E65" s="29"/>
      <c r="F65" s="23">
        <f t="shared" si="0"/>
        <v>0</v>
      </c>
      <c r="G65" s="23">
        <v>1.4999999999999999E-2</v>
      </c>
      <c r="H65" s="23">
        <v>2.41</v>
      </c>
      <c r="I65" s="24">
        <f t="shared" si="1"/>
        <v>0</v>
      </c>
      <c r="J65" s="23">
        <f t="shared" si="2"/>
        <v>0</v>
      </c>
      <c r="K65" s="23">
        <f t="shared" si="3"/>
        <v>0</v>
      </c>
      <c r="L65" s="23">
        <f t="shared" si="4"/>
        <v>0</v>
      </c>
    </row>
    <row r="66" spans="1:12" x14ac:dyDescent="0.2">
      <c r="A66" s="29" t="s">
        <v>2</v>
      </c>
      <c r="B66" s="29"/>
      <c r="C66" s="29"/>
      <c r="D66" s="29"/>
      <c r="E66" s="29"/>
      <c r="F66" s="23">
        <f t="shared" si="0"/>
        <v>0</v>
      </c>
      <c r="G66" s="23">
        <v>1.4999999999999999E-2</v>
      </c>
      <c r="H66" s="23">
        <v>2.41</v>
      </c>
      <c r="I66" s="24">
        <f t="shared" si="1"/>
        <v>0</v>
      </c>
      <c r="J66" s="23">
        <f t="shared" si="2"/>
        <v>0</v>
      </c>
      <c r="K66" s="23">
        <f t="shared" si="3"/>
        <v>0</v>
      </c>
      <c r="L66" s="23">
        <f t="shared" si="4"/>
        <v>0</v>
      </c>
    </row>
    <row r="67" spans="1:12" x14ac:dyDescent="0.2">
      <c r="A67" s="29" t="s">
        <v>2</v>
      </c>
      <c r="B67" s="29"/>
      <c r="C67" s="29"/>
      <c r="D67" s="29"/>
      <c r="E67" s="29"/>
      <c r="F67" s="23">
        <f t="shared" si="0"/>
        <v>0</v>
      </c>
      <c r="G67" s="23">
        <v>1.4999999999999999E-2</v>
      </c>
      <c r="H67" s="23">
        <v>2.41</v>
      </c>
      <c r="I67" s="24">
        <f t="shared" si="1"/>
        <v>0</v>
      </c>
      <c r="J67" s="23">
        <f t="shared" si="2"/>
        <v>0</v>
      </c>
      <c r="K67" s="23">
        <f t="shared" si="3"/>
        <v>0</v>
      </c>
      <c r="L67" s="23">
        <f t="shared" si="4"/>
        <v>0</v>
      </c>
    </row>
    <row r="68" spans="1:12" x14ac:dyDescent="0.2">
      <c r="A68" s="29" t="s">
        <v>2</v>
      </c>
      <c r="B68" s="29"/>
      <c r="C68" s="29"/>
      <c r="D68" s="29"/>
      <c r="E68" s="29"/>
      <c r="F68" s="23">
        <f t="shared" si="0"/>
        <v>0</v>
      </c>
      <c r="G68" s="23">
        <v>1.4999999999999999E-2</v>
      </c>
      <c r="H68" s="23">
        <v>2.41</v>
      </c>
      <c r="I68" s="24">
        <f t="shared" si="1"/>
        <v>0</v>
      </c>
      <c r="J68" s="23">
        <f t="shared" si="2"/>
        <v>0</v>
      </c>
      <c r="K68" s="23">
        <f t="shared" si="3"/>
        <v>0</v>
      </c>
      <c r="L68" s="23">
        <f t="shared" si="4"/>
        <v>0</v>
      </c>
    </row>
    <row r="69" spans="1:12" x14ac:dyDescent="0.2">
      <c r="A69" s="29" t="s">
        <v>2</v>
      </c>
      <c r="B69" s="29"/>
      <c r="C69" s="29"/>
      <c r="D69" s="29"/>
      <c r="E69" s="29"/>
      <c r="F69" s="23">
        <f t="shared" si="0"/>
        <v>0</v>
      </c>
      <c r="G69" s="23">
        <v>1.4999999999999999E-2</v>
      </c>
      <c r="H69" s="23">
        <v>2.41</v>
      </c>
      <c r="I69" s="24">
        <f t="shared" si="1"/>
        <v>0</v>
      </c>
      <c r="J69" s="23">
        <f t="shared" si="2"/>
        <v>0</v>
      </c>
      <c r="K69" s="23">
        <f t="shared" si="3"/>
        <v>0</v>
      </c>
      <c r="L69" s="23">
        <f t="shared" si="4"/>
        <v>0</v>
      </c>
    </row>
    <row r="70" spans="1:12" x14ac:dyDescent="0.2">
      <c r="A70" s="29" t="s">
        <v>2</v>
      </c>
      <c r="B70" s="29"/>
      <c r="C70" s="29"/>
      <c r="D70" s="29"/>
      <c r="E70" s="29"/>
      <c r="F70" s="23">
        <f t="shared" ref="F70:F99" si="5">D70*E70</f>
        <v>0</v>
      </c>
      <c r="G70" s="23">
        <v>1.4999999999999999E-2</v>
      </c>
      <c r="H70" s="23">
        <v>2.41</v>
      </c>
      <c r="I70" s="24">
        <f t="shared" ref="I70:I99" si="6">F70*G70*H70</f>
        <v>0</v>
      </c>
      <c r="J70" s="23">
        <f t="shared" ref="J70:J99" si="7">C70*E70</f>
        <v>0</v>
      </c>
      <c r="K70" s="23">
        <f t="shared" ref="K70:K99" si="8">C70*F70</f>
        <v>0</v>
      </c>
      <c r="L70" s="23">
        <f t="shared" ref="L70:L99" si="9">C70*I70/1000</f>
        <v>0</v>
      </c>
    </row>
    <row r="71" spans="1:12" x14ac:dyDescent="0.2">
      <c r="A71" s="29" t="s">
        <v>2</v>
      </c>
      <c r="B71" s="29"/>
      <c r="C71" s="29"/>
      <c r="D71" s="29"/>
      <c r="E71" s="29"/>
      <c r="F71" s="23">
        <f t="shared" si="5"/>
        <v>0</v>
      </c>
      <c r="G71" s="23">
        <v>1.4999999999999999E-2</v>
      </c>
      <c r="H71" s="23">
        <v>2.41</v>
      </c>
      <c r="I71" s="24">
        <f t="shared" si="6"/>
        <v>0</v>
      </c>
      <c r="J71" s="23">
        <f t="shared" si="7"/>
        <v>0</v>
      </c>
      <c r="K71" s="23">
        <f t="shared" si="8"/>
        <v>0</v>
      </c>
      <c r="L71" s="23">
        <f t="shared" si="9"/>
        <v>0</v>
      </c>
    </row>
    <row r="72" spans="1:12" x14ac:dyDescent="0.2">
      <c r="A72" s="29" t="s">
        <v>2</v>
      </c>
      <c r="B72" s="29"/>
      <c r="C72" s="29"/>
      <c r="D72" s="29"/>
      <c r="E72" s="29"/>
      <c r="F72" s="23">
        <f t="shared" si="5"/>
        <v>0</v>
      </c>
      <c r="G72" s="23">
        <v>1.4999999999999999E-2</v>
      </c>
      <c r="H72" s="23">
        <v>2.41</v>
      </c>
      <c r="I72" s="24">
        <f t="shared" si="6"/>
        <v>0</v>
      </c>
      <c r="J72" s="23">
        <f t="shared" si="7"/>
        <v>0</v>
      </c>
      <c r="K72" s="23">
        <f t="shared" si="8"/>
        <v>0</v>
      </c>
      <c r="L72" s="23">
        <f t="shared" si="9"/>
        <v>0</v>
      </c>
    </row>
    <row r="73" spans="1:12" x14ac:dyDescent="0.2">
      <c r="A73" s="29" t="s">
        <v>2</v>
      </c>
      <c r="B73" s="29"/>
      <c r="C73" s="29"/>
      <c r="D73" s="29"/>
      <c r="E73" s="29"/>
      <c r="F73" s="23">
        <f t="shared" si="5"/>
        <v>0</v>
      </c>
      <c r="G73" s="23">
        <v>1.4999999999999999E-2</v>
      </c>
      <c r="H73" s="23">
        <v>2.41</v>
      </c>
      <c r="I73" s="24">
        <f t="shared" si="6"/>
        <v>0</v>
      </c>
      <c r="J73" s="23">
        <f t="shared" si="7"/>
        <v>0</v>
      </c>
      <c r="K73" s="23">
        <f t="shared" si="8"/>
        <v>0</v>
      </c>
      <c r="L73" s="23">
        <f t="shared" si="9"/>
        <v>0</v>
      </c>
    </row>
    <row r="74" spans="1:12" x14ac:dyDescent="0.2">
      <c r="A74" s="29" t="s">
        <v>2</v>
      </c>
      <c r="B74" s="29"/>
      <c r="C74" s="29"/>
      <c r="D74" s="29"/>
      <c r="E74" s="29"/>
      <c r="F74" s="23">
        <f t="shared" si="5"/>
        <v>0</v>
      </c>
      <c r="G74" s="23">
        <v>1.4999999999999999E-2</v>
      </c>
      <c r="H74" s="23">
        <v>2.41</v>
      </c>
      <c r="I74" s="24">
        <f t="shared" si="6"/>
        <v>0</v>
      </c>
      <c r="J74" s="23">
        <f t="shared" si="7"/>
        <v>0</v>
      </c>
      <c r="K74" s="23">
        <f t="shared" si="8"/>
        <v>0</v>
      </c>
      <c r="L74" s="23">
        <f t="shared" si="9"/>
        <v>0</v>
      </c>
    </row>
    <row r="75" spans="1:12" x14ac:dyDescent="0.2">
      <c r="A75" s="29" t="s">
        <v>2</v>
      </c>
      <c r="B75" s="29"/>
      <c r="C75" s="29"/>
      <c r="D75" s="29"/>
      <c r="E75" s="29"/>
      <c r="F75" s="23">
        <f t="shared" si="5"/>
        <v>0</v>
      </c>
      <c r="G75" s="23">
        <v>1.4999999999999999E-2</v>
      </c>
      <c r="H75" s="23">
        <v>2.41</v>
      </c>
      <c r="I75" s="24">
        <f t="shared" si="6"/>
        <v>0</v>
      </c>
      <c r="J75" s="23">
        <f t="shared" si="7"/>
        <v>0</v>
      </c>
      <c r="K75" s="23">
        <f t="shared" si="8"/>
        <v>0</v>
      </c>
      <c r="L75" s="23">
        <f t="shared" si="9"/>
        <v>0</v>
      </c>
    </row>
    <row r="76" spans="1:12" x14ac:dyDescent="0.2">
      <c r="A76" s="29" t="s">
        <v>2</v>
      </c>
      <c r="B76" s="29"/>
      <c r="C76" s="29"/>
      <c r="D76" s="29"/>
      <c r="E76" s="29"/>
      <c r="F76" s="23">
        <f t="shared" si="5"/>
        <v>0</v>
      </c>
      <c r="G76" s="23">
        <v>1.4999999999999999E-2</v>
      </c>
      <c r="H76" s="23">
        <v>2.41</v>
      </c>
      <c r="I76" s="24">
        <f t="shared" si="6"/>
        <v>0</v>
      </c>
      <c r="J76" s="23">
        <f t="shared" si="7"/>
        <v>0</v>
      </c>
      <c r="K76" s="23">
        <f t="shared" si="8"/>
        <v>0</v>
      </c>
      <c r="L76" s="23">
        <f t="shared" si="9"/>
        <v>0</v>
      </c>
    </row>
    <row r="77" spans="1:12" x14ac:dyDescent="0.2">
      <c r="A77" s="29" t="s">
        <v>2</v>
      </c>
      <c r="B77" s="29"/>
      <c r="C77" s="29"/>
      <c r="D77" s="29"/>
      <c r="E77" s="29"/>
      <c r="F77" s="23">
        <f t="shared" si="5"/>
        <v>0</v>
      </c>
      <c r="G77" s="23">
        <v>1.4999999999999999E-2</v>
      </c>
      <c r="H77" s="23">
        <v>2.41</v>
      </c>
      <c r="I77" s="24">
        <f t="shared" si="6"/>
        <v>0</v>
      </c>
      <c r="J77" s="23">
        <f t="shared" si="7"/>
        <v>0</v>
      </c>
      <c r="K77" s="23">
        <f t="shared" si="8"/>
        <v>0</v>
      </c>
      <c r="L77" s="23">
        <f t="shared" si="9"/>
        <v>0</v>
      </c>
    </row>
    <row r="78" spans="1:12" x14ac:dyDescent="0.2">
      <c r="A78" s="29" t="s">
        <v>2</v>
      </c>
      <c r="B78" s="29"/>
      <c r="C78" s="29"/>
      <c r="D78" s="29"/>
      <c r="E78" s="29"/>
      <c r="F78" s="23">
        <f t="shared" si="5"/>
        <v>0</v>
      </c>
      <c r="G78" s="23">
        <v>1.4999999999999999E-2</v>
      </c>
      <c r="H78" s="23">
        <v>2.41</v>
      </c>
      <c r="I78" s="24">
        <f t="shared" si="6"/>
        <v>0</v>
      </c>
      <c r="J78" s="23">
        <f t="shared" si="7"/>
        <v>0</v>
      </c>
      <c r="K78" s="23">
        <f t="shared" si="8"/>
        <v>0</v>
      </c>
      <c r="L78" s="23">
        <f t="shared" si="9"/>
        <v>0</v>
      </c>
    </row>
    <row r="79" spans="1:12" x14ac:dyDescent="0.2">
      <c r="A79" s="29" t="s">
        <v>2</v>
      </c>
      <c r="B79" s="29"/>
      <c r="C79" s="29"/>
      <c r="D79" s="29"/>
      <c r="E79" s="29"/>
      <c r="F79" s="23">
        <f t="shared" si="5"/>
        <v>0</v>
      </c>
      <c r="G79" s="23">
        <v>1.4999999999999999E-2</v>
      </c>
      <c r="H79" s="23">
        <v>2.41</v>
      </c>
      <c r="I79" s="24">
        <f t="shared" si="6"/>
        <v>0</v>
      </c>
      <c r="J79" s="23">
        <f t="shared" si="7"/>
        <v>0</v>
      </c>
      <c r="K79" s="23">
        <f t="shared" si="8"/>
        <v>0</v>
      </c>
      <c r="L79" s="23">
        <f t="shared" si="9"/>
        <v>0</v>
      </c>
    </row>
    <row r="80" spans="1:12" x14ac:dyDescent="0.2">
      <c r="A80" s="29" t="s">
        <v>2</v>
      </c>
      <c r="B80" s="29"/>
      <c r="C80" s="29"/>
      <c r="D80" s="29"/>
      <c r="E80" s="29"/>
      <c r="F80" s="23">
        <f t="shared" si="5"/>
        <v>0</v>
      </c>
      <c r="G80" s="23">
        <v>1.4999999999999999E-2</v>
      </c>
      <c r="H80" s="23">
        <v>2.41</v>
      </c>
      <c r="I80" s="24">
        <f t="shared" si="6"/>
        <v>0</v>
      </c>
      <c r="J80" s="23">
        <f t="shared" si="7"/>
        <v>0</v>
      </c>
      <c r="K80" s="23">
        <f t="shared" si="8"/>
        <v>0</v>
      </c>
      <c r="L80" s="23">
        <f t="shared" si="9"/>
        <v>0</v>
      </c>
    </row>
    <row r="81" spans="1:12" x14ac:dyDescent="0.2">
      <c r="A81" s="29" t="s">
        <v>2</v>
      </c>
      <c r="B81" s="29"/>
      <c r="C81" s="29"/>
      <c r="D81" s="29"/>
      <c r="E81" s="29"/>
      <c r="F81" s="23">
        <f t="shared" si="5"/>
        <v>0</v>
      </c>
      <c r="G81" s="23">
        <v>1.4999999999999999E-2</v>
      </c>
      <c r="H81" s="23">
        <v>2.41</v>
      </c>
      <c r="I81" s="24">
        <f t="shared" si="6"/>
        <v>0</v>
      </c>
      <c r="J81" s="23">
        <f t="shared" si="7"/>
        <v>0</v>
      </c>
      <c r="K81" s="23">
        <f t="shared" si="8"/>
        <v>0</v>
      </c>
      <c r="L81" s="23">
        <f t="shared" si="9"/>
        <v>0</v>
      </c>
    </row>
    <row r="82" spans="1:12" x14ac:dyDescent="0.2">
      <c r="A82" s="29" t="s">
        <v>2</v>
      </c>
      <c r="B82" s="29"/>
      <c r="C82" s="29"/>
      <c r="D82" s="29"/>
      <c r="E82" s="29"/>
      <c r="F82" s="23">
        <f t="shared" si="5"/>
        <v>0</v>
      </c>
      <c r="G82" s="23">
        <v>1.4999999999999999E-2</v>
      </c>
      <c r="H82" s="23">
        <v>2.41</v>
      </c>
      <c r="I82" s="24">
        <f t="shared" si="6"/>
        <v>0</v>
      </c>
      <c r="J82" s="23">
        <f t="shared" si="7"/>
        <v>0</v>
      </c>
      <c r="K82" s="23">
        <f t="shared" si="8"/>
        <v>0</v>
      </c>
      <c r="L82" s="23">
        <f t="shared" si="9"/>
        <v>0</v>
      </c>
    </row>
    <row r="83" spans="1:12" x14ac:dyDescent="0.2">
      <c r="A83" s="29" t="s">
        <v>2</v>
      </c>
      <c r="B83" s="29"/>
      <c r="C83" s="29"/>
      <c r="D83" s="29"/>
      <c r="E83" s="29"/>
      <c r="F83" s="23">
        <f t="shared" si="5"/>
        <v>0</v>
      </c>
      <c r="G83" s="23">
        <v>1.4999999999999999E-2</v>
      </c>
      <c r="H83" s="23">
        <v>2.41</v>
      </c>
      <c r="I83" s="24">
        <f t="shared" si="6"/>
        <v>0</v>
      </c>
      <c r="J83" s="23">
        <f t="shared" si="7"/>
        <v>0</v>
      </c>
      <c r="K83" s="23">
        <f t="shared" si="8"/>
        <v>0</v>
      </c>
      <c r="L83" s="23">
        <f t="shared" si="9"/>
        <v>0</v>
      </c>
    </row>
    <row r="84" spans="1:12" x14ac:dyDescent="0.2">
      <c r="A84" s="29" t="s">
        <v>2</v>
      </c>
      <c r="B84" s="29"/>
      <c r="C84" s="29"/>
      <c r="D84" s="29"/>
      <c r="E84" s="29"/>
      <c r="F84" s="23">
        <f t="shared" si="5"/>
        <v>0</v>
      </c>
      <c r="G84" s="23">
        <v>1.4999999999999999E-2</v>
      </c>
      <c r="H84" s="23">
        <v>2.41</v>
      </c>
      <c r="I84" s="24">
        <f t="shared" si="6"/>
        <v>0</v>
      </c>
      <c r="J84" s="23">
        <f t="shared" si="7"/>
        <v>0</v>
      </c>
      <c r="K84" s="23">
        <f t="shared" si="8"/>
        <v>0</v>
      </c>
      <c r="L84" s="23">
        <f t="shared" si="9"/>
        <v>0</v>
      </c>
    </row>
    <row r="85" spans="1:12" x14ac:dyDescent="0.2">
      <c r="A85" s="29" t="s">
        <v>2</v>
      </c>
      <c r="B85" s="29"/>
      <c r="C85" s="29"/>
      <c r="D85" s="29"/>
      <c r="E85" s="29"/>
      <c r="F85" s="23">
        <f t="shared" si="5"/>
        <v>0</v>
      </c>
      <c r="G85" s="23">
        <v>1.4999999999999999E-2</v>
      </c>
      <c r="H85" s="23">
        <v>2.41</v>
      </c>
      <c r="I85" s="24">
        <f t="shared" si="6"/>
        <v>0</v>
      </c>
      <c r="J85" s="23">
        <f t="shared" si="7"/>
        <v>0</v>
      </c>
      <c r="K85" s="23">
        <f t="shared" si="8"/>
        <v>0</v>
      </c>
      <c r="L85" s="23">
        <f t="shared" si="9"/>
        <v>0</v>
      </c>
    </row>
    <row r="86" spans="1:12" x14ac:dyDescent="0.2">
      <c r="A86" s="29" t="s">
        <v>2</v>
      </c>
      <c r="B86" s="29"/>
      <c r="C86" s="29"/>
      <c r="D86" s="29"/>
      <c r="E86" s="29"/>
      <c r="F86" s="23">
        <f t="shared" si="5"/>
        <v>0</v>
      </c>
      <c r="G86" s="23">
        <v>1.4999999999999999E-2</v>
      </c>
      <c r="H86" s="23">
        <v>2.41</v>
      </c>
      <c r="I86" s="24">
        <f t="shared" si="6"/>
        <v>0</v>
      </c>
      <c r="J86" s="23">
        <f t="shared" si="7"/>
        <v>0</v>
      </c>
      <c r="K86" s="23">
        <f t="shared" si="8"/>
        <v>0</v>
      </c>
      <c r="L86" s="23">
        <f t="shared" si="9"/>
        <v>0</v>
      </c>
    </row>
    <row r="87" spans="1:12" x14ac:dyDescent="0.2">
      <c r="A87" s="29" t="s">
        <v>2</v>
      </c>
      <c r="B87" s="29"/>
      <c r="C87" s="29"/>
      <c r="D87" s="29"/>
      <c r="E87" s="29"/>
      <c r="F87" s="23">
        <f t="shared" si="5"/>
        <v>0</v>
      </c>
      <c r="G87" s="23">
        <v>1.4999999999999999E-2</v>
      </c>
      <c r="H87" s="23">
        <v>2.41</v>
      </c>
      <c r="I87" s="24">
        <f t="shared" si="6"/>
        <v>0</v>
      </c>
      <c r="J87" s="23">
        <f t="shared" si="7"/>
        <v>0</v>
      </c>
      <c r="K87" s="23">
        <f t="shared" si="8"/>
        <v>0</v>
      </c>
      <c r="L87" s="23">
        <f t="shared" si="9"/>
        <v>0</v>
      </c>
    </row>
    <row r="88" spans="1:12" x14ac:dyDescent="0.2">
      <c r="A88" s="29" t="s">
        <v>2</v>
      </c>
      <c r="B88" s="29"/>
      <c r="C88" s="29"/>
      <c r="D88" s="29"/>
      <c r="E88" s="29"/>
      <c r="F88" s="23">
        <f t="shared" si="5"/>
        <v>0</v>
      </c>
      <c r="G88" s="23">
        <v>1.4999999999999999E-2</v>
      </c>
      <c r="H88" s="23">
        <v>2.41</v>
      </c>
      <c r="I88" s="24">
        <f t="shared" si="6"/>
        <v>0</v>
      </c>
      <c r="J88" s="23">
        <f t="shared" si="7"/>
        <v>0</v>
      </c>
      <c r="K88" s="23">
        <f t="shared" si="8"/>
        <v>0</v>
      </c>
      <c r="L88" s="23">
        <f t="shared" si="9"/>
        <v>0</v>
      </c>
    </row>
    <row r="89" spans="1:12" x14ac:dyDescent="0.2">
      <c r="A89" s="29" t="s">
        <v>2</v>
      </c>
      <c r="B89" s="29"/>
      <c r="C89" s="29"/>
      <c r="D89" s="29"/>
      <c r="E89" s="29"/>
      <c r="F89" s="23">
        <f t="shared" si="5"/>
        <v>0</v>
      </c>
      <c r="G89" s="23">
        <v>1.4999999999999999E-2</v>
      </c>
      <c r="H89" s="23">
        <v>2.41</v>
      </c>
      <c r="I89" s="24">
        <f t="shared" si="6"/>
        <v>0</v>
      </c>
      <c r="J89" s="23">
        <f t="shared" si="7"/>
        <v>0</v>
      </c>
      <c r="K89" s="23">
        <f t="shared" si="8"/>
        <v>0</v>
      </c>
      <c r="L89" s="23">
        <f t="shared" si="9"/>
        <v>0</v>
      </c>
    </row>
    <row r="90" spans="1:12" x14ac:dyDescent="0.2">
      <c r="A90" s="29" t="s">
        <v>2</v>
      </c>
      <c r="B90" s="29"/>
      <c r="C90" s="29"/>
      <c r="D90" s="29"/>
      <c r="E90" s="29"/>
      <c r="F90" s="23">
        <f t="shared" si="5"/>
        <v>0</v>
      </c>
      <c r="G90" s="23">
        <v>1.4999999999999999E-2</v>
      </c>
      <c r="H90" s="23">
        <v>2.41</v>
      </c>
      <c r="I90" s="24">
        <f t="shared" si="6"/>
        <v>0</v>
      </c>
      <c r="J90" s="23">
        <f t="shared" si="7"/>
        <v>0</v>
      </c>
      <c r="K90" s="23">
        <f t="shared" si="8"/>
        <v>0</v>
      </c>
      <c r="L90" s="23">
        <f t="shared" si="9"/>
        <v>0</v>
      </c>
    </row>
    <row r="91" spans="1:12" x14ac:dyDescent="0.2">
      <c r="A91" s="29" t="s">
        <v>2</v>
      </c>
      <c r="B91" s="29"/>
      <c r="C91" s="29"/>
      <c r="D91" s="29"/>
      <c r="E91" s="29"/>
      <c r="F91" s="23">
        <f t="shared" si="5"/>
        <v>0</v>
      </c>
      <c r="G91" s="23">
        <v>1.4999999999999999E-2</v>
      </c>
      <c r="H91" s="23">
        <v>2.41</v>
      </c>
      <c r="I91" s="24">
        <f t="shared" si="6"/>
        <v>0</v>
      </c>
      <c r="J91" s="23">
        <f t="shared" si="7"/>
        <v>0</v>
      </c>
      <c r="K91" s="23">
        <f t="shared" si="8"/>
        <v>0</v>
      </c>
      <c r="L91" s="23">
        <f t="shared" si="9"/>
        <v>0</v>
      </c>
    </row>
    <row r="92" spans="1:12" x14ac:dyDescent="0.2">
      <c r="A92" s="29" t="s">
        <v>2</v>
      </c>
      <c r="B92" s="29"/>
      <c r="C92" s="29"/>
      <c r="D92" s="29"/>
      <c r="E92" s="29"/>
      <c r="F92" s="23">
        <f t="shared" si="5"/>
        <v>0</v>
      </c>
      <c r="G92" s="23">
        <v>1.4999999999999999E-2</v>
      </c>
      <c r="H92" s="23">
        <v>2.41</v>
      </c>
      <c r="I92" s="24">
        <f t="shared" si="6"/>
        <v>0</v>
      </c>
      <c r="J92" s="23">
        <f t="shared" si="7"/>
        <v>0</v>
      </c>
      <c r="K92" s="23">
        <f t="shared" si="8"/>
        <v>0</v>
      </c>
      <c r="L92" s="23">
        <f t="shared" si="9"/>
        <v>0</v>
      </c>
    </row>
    <row r="93" spans="1:12" x14ac:dyDescent="0.2">
      <c r="A93" s="29" t="s">
        <v>2</v>
      </c>
      <c r="B93" s="29"/>
      <c r="C93" s="29"/>
      <c r="D93" s="29"/>
      <c r="E93" s="29"/>
      <c r="F93" s="23">
        <f t="shared" si="5"/>
        <v>0</v>
      </c>
      <c r="G93" s="23">
        <v>1.4999999999999999E-2</v>
      </c>
      <c r="H93" s="23">
        <v>2.41</v>
      </c>
      <c r="I93" s="24">
        <f t="shared" si="6"/>
        <v>0</v>
      </c>
      <c r="J93" s="23">
        <f t="shared" si="7"/>
        <v>0</v>
      </c>
      <c r="K93" s="23">
        <f t="shared" si="8"/>
        <v>0</v>
      </c>
      <c r="L93" s="23">
        <f t="shared" si="9"/>
        <v>0</v>
      </c>
    </row>
    <row r="94" spans="1:12" x14ac:dyDescent="0.2">
      <c r="A94" s="29" t="s">
        <v>2</v>
      </c>
      <c r="B94" s="29"/>
      <c r="C94" s="29"/>
      <c r="D94" s="29"/>
      <c r="E94" s="29"/>
      <c r="F94" s="23">
        <f t="shared" si="5"/>
        <v>0</v>
      </c>
      <c r="G94" s="23">
        <v>1.4999999999999999E-2</v>
      </c>
      <c r="H94" s="23">
        <v>2.41</v>
      </c>
      <c r="I94" s="24">
        <f t="shared" si="6"/>
        <v>0</v>
      </c>
      <c r="J94" s="23">
        <f t="shared" si="7"/>
        <v>0</v>
      </c>
      <c r="K94" s="23">
        <f t="shared" si="8"/>
        <v>0</v>
      </c>
      <c r="L94" s="23">
        <f t="shared" si="9"/>
        <v>0</v>
      </c>
    </row>
    <row r="95" spans="1:12" x14ac:dyDescent="0.2">
      <c r="A95" s="29" t="s">
        <v>2</v>
      </c>
      <c r="B95" s="29"/>
      <c r="C95" s="29"/>
      <c r="D95" s="29"/>
      <c r="E95" s="29"/>
      <c r="F95" s="23">
        <f t="shared" si="5"/>
        <v>0</v>
      </c>
      <c r="G95" s="23">
        <v>1.4999999999999999E-2</v>
      </c>
      <c r="H95" s="23">
        <v>2.41</v>
      </c>
      <c r="I95" s="24">
        <f t="shared" si="6"/>
        <v>0</v>
      </c>
      <c r="J95" s="23">
        <f t="shared" si="7"/>
        <v>0</v>
      </c>
      <c r="K95" s="23">
        <f t="shared" si="8"/>
        <v>0</v>
      </c>
      <c r="L95" s="23">
        <f t="shared" si="9"/>
        <v>0</v>
      </c>
    </row>
    <row r="96" spans="1:12" x14ac:dyDescent="0.2">
      <c r="A96" s="29" t="s">
        <v>2</v>
      </c>
      <c r="B96" s="29"/>
      <c r="C96" s="29"/>
      <c r="D96" s="29"/>
      <c r="E96" s="29"/>
      <c r="F96" s="23">
        <f t="shared" si="5"/>
        <v>0</v>
      </c>
      <c r="G96" s="23">
        <v>1.4999999999999999E-2</v>
      </c>
      <c r="H96" s="23">
        <v>2.41</v>
      </c>
      <c r="I96" s="24">
        <f t="shared" si="6"/>
        <v>0</v>
      </c>
      <c r="J96" s="23">
        <f t="shared" si="7"/>
        <v>0</v>
      </c>
      <c r="K96" s="23">
        <f t="shared" si="8"/>
        <v>0</v>
      </c>
      <c r="L96" s="23">
        <f t="shared" si="9"/>
        <v>0</v>
      </c>
    </row>
    <row r="97" spans="1:12" x14ac:dyDescent="0.2">
      <c r="A97" s="29" t="s">
        <v>2</v>
      </c>
      <c r="B97" s="29"/>
      <c r="C97" s="29"/>
      <c r="D97" s="29"/>
      <c r="E97" s="29"/>
      <c r="F97" s="23">
        <f t="shared" si="5"/>
        <v>0</v>
      </c>
      <c r="G97" s="23">
        <v>1.4999999999999999E-2</v>
      </c>
      <c r="H97" s="23">
        <v>2.41</v>
      </c>
      <c r="I97" s="24">
        <f t="shared" si="6"/>
        <v>0</v>
      </c>
      <c r="J97" s="23">
        <f t="shared" si="7"/>
        <v>0</v>
      </c>
      <c r="K97" s="23">
        <f t="shared" si="8"/>
        <v>0</v>
      </c>
      <c r="L97" s="23">
        <f t="shared" si="9"/>
        <v>0</v>
      </c>
    </row>
    <row r="98" spans="1:12" x14ac:dyDescent="0.2">
      <c r="A98" s="29" t="s">
        <v>2</v>
      </c>
      <c r="B98" s="29"/>
      <c r="C98" s="29"/>
      <c r="D98" s="29"/>
      <c r="E98" s="29"/>
      <c r="F98" s="23">
        <f t="shared" si="5"/>
        <v>0</v>
      </c>
      <c r="G98" s="23">
        <v>1.4999999999999999E-2</v>
      </c>
      <c r="H98" s="23">
        <v>2.41</v>
      </c>
      <c r="I98" s="24">
        <f t="shared" si="6"/>
        <v>0</v>
      </c>
      <c r="J98" s="23">
        <f t="shared" si="7"/>
        <v>0</v>
      </c>
      <c r="K98" s="23">
        <f t="shared" si="8"/>
        <v>0</v>
      </c>
      <c r="L98" s="23">
        <f t="shared" si="9"/>
        <v>0</v>
      </c>
    </row>
    <row r="99" spans="1:12" x14ac:dyDescent="0.2">
      <c r="A99" s="29" t="s">
        <v>2</v>
      </c>
      <c r="B99" s="29"/>
      <c r="C99" s="29"/>
      <c r="D99" s="29"/>
      <c r="E99" s="29"/>
      <c r="F99" s="23">
        <f t="shared" si="5"/>
        <v>0</v>
      </c>
      <c r="G99" s="23">
        <v>1.4999999999999999E-2</v>
      </c>
      <c r="H99" s="23">
        <v>2.41</v>
      </c>
      <c r="I99" s="24">
        <f t="shared" si="6"/>
        <v>0</v>
      </c>
      <c r="J99" s="23">
        <f t="shared" si="7"/>
        <v>0</v>
      </c>
      <c r="K99" s="23">
        <f t="shared" si="8"/>
        <v>0</v>
      </c>
      <c r="L99" s="23">
        <f t="shared" si="9"/>
        <v>0</v>
      </c>
    </row>
    <row r="102" spans="1:12" x14ac:dyDescent="0.2">
      <c r="J102" s="77" t="s">
        <v>145</v>
      </c>
      <c r="K102" s="78"/>
    </row>
    <row r="103" spans="1:12" ht="29.25" customHeight="1" x14ac:dyDescent="0.2">
      <c r="J103" s="20" t="s">
        <v>136</v>
      </c>
      <c r="K103" s="21" t="s">
        <v>134</v>
      </c>
    </row>
    <row r="104" spans="1:12" x14ac:dyDescent="0.2">
      <c r="J104" s="22">
        <f>SUM(J5:J99)</f>
        <v>0</v>
      </c>
      <c r="K104">
        <f>SUM(L5:L99)</f>
        <v>0</v>
      </c>
    </row>
  </sheetData>
  <sheetProtection password="D151" sheet="1" objects="1" scenarios="1"/>
  <protectedRanges>
    <protectedRange sqref="A5:E99" name="Rango1"/>
  </protectedRanges>
  <mergeCells count="3">
    <mergeCell ref="D3:I3"/>
    <mergeCell ref="J3:L3"/>
    <mergeCell ref="J102:K102"/>
  </mergeCells>
  <phoneticPr fontId="0" type="noConversion"/>
  <dataValidations count="1">
    <dataValidation type="list" allowBlank="1" showInputMessage="1" showErrorMessage="1" sqref="A5:A99">
      <formula1>DOM_COMB</formula1>
    </dataValidation>
  </dataValidations>
  <pageMargins left="0.75" right="0.75" top="1" bottom="1" header="0" footer="0"/>
  <pageSetup paperSize="9"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475"/>
  <sheetViews>
    <sheetView zoomScale="85" zoomScaleNormal="85" workbookViewId="0">
      <selection activeCell="B311" sqref="B311"/>
    </sheetView>
  </sheetViews>
  <sheetFormatPr baseColWidth="10" defaultColWidth="17.5703125" defaultRowHeight="12.75" x14ac:dyDescent="0.2"/>
  <cols>
    <col min="1" max="2" width="17.5703125" style="32" customWidth="1"/>
    <col min="3" max="3" width="20.140625" style="32" customWidth="1"/>
    <col min="4" max="10" width="17.5703125" style="32" customWidth="1"/>
    <col min="11" max="11" width="14.7109375" style="32" customWidth="1"/>
    <col min="12" max="12" width="18.7109375" style="32" customWidth="1"/>
    <col min="13" max="15" width="17.5703125" style="32" customWidth="1"/>
    <col min="16" max="16" width="19.42578125" style="32" customWidth="1"/>
    <col min="17" max="17" width="19.42578125" style="32" bestFit="1" customWidth="1"/>
    <col min="18" max="16384" width="17.5703125" style="32"/>
  </cols>
  <sheetData>
    <row r="1" spans="1:17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7" x14ac:dyDescent="0.2">
      <c r="A2" s="31"/>
      <c r="B2" s="31"/>
      <c r="C2" s="88" t="s">
        <v>173</v>
      </c>
      <c r="D2" s="88"/>
      <c r="E2" s="88"/>
      <c r="F2" s="88"/>
      <c r="G2" s="33"/>
      <c r="H2" s="33"/>
      <c r="I2" s="31"/>
      <c r="J2" s="31"/>
      <c r="K2" s="31"/>
      <c r="L2" s="31"/>
      <c r="M2" s="31"/>
      <c r="N2" s="31"/>
      <c r="O2" s="31"/>
      <c r="P2" s="31"/>
    </row>
    <row r="3" spans="1:17" x14ac:dyDescent="0.2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7" s="36" customFormat="1" ht="23.25" customHeight="1" x14ac:dyDescent="0.2">
      <c r="A4" s="58"/>
      <c r="B4" s="31"/>
      <c r="C4" s="31"/>
      <c r="D4" s="31"/>
      <c r="E4" s="31"/>
      <c r="F4" s="92" t="s">
        <v>127</v>
      </c>
      <c r="G4" s="93"/>
      <c r="H4" s="93"/>
      <c r="I4" s="93"/>
      <c r="J4" s="93"/>
      <c r="K4" s="92" t="s">
        <v>120</v>
      </c>
      <c r="L4" s="92"/>
      <c r="M4" s="92"/>
      <c r="N4" s="34"/>
      <c r="O4" s="34"/>
      <c r="P4" s="34"/>
      <c r="Q4" s="35"/>
    </row>
    <row r="5" spans="1:17" s="36" customFormat="1" ht="51" x14ac:dyDescent="0.2">
      <c r="A5" s="37" t="s">
        <v>15</v>
      </c>
      <c r="B5" s="37" t="s">
        <v>179</v>
      </c>
      <c r="C5" s="37" t="s">
        <v>137</v>
      </c>
      <c r="D5" s="37" t="s">
        <v>11</v>
      </c>
      <c r="E5" s="37" t="s">
        <v>9</v>
      </c>
      <c r="F5" s="37" t="s">
        <v>149</v>
      </c>
      <c r="G5" s="37" t="s">
        <v>141</v>
      </c>
      <c r="H5" s="37" t="s">
        <v>133</v>
      </c>
      <c r="I5" s="37" t="s">
        <v>126</v>
      </c>
      <c r="J5" s="37" t="s">
        <v>140</v>
      </c>
      <c r="K5" s="37" t="s">
        <v>129</v>
      </c>
      <c r="L5" s="37" t="s">
        <v>130</v>
      </c>
      <c r="M5" s="37" t="s">
        <v>134</v>
      </c>
    </row>
    <row r="6" spans="1:17" s="36" customFormat="1" x14ac:dyDescent="0.2">
      <c r="A6" s="29" t="s">
        <v>2</v>
      </c>
      <c r="B6" s="29"/>
      <c r="C6" s="29"/>
      <c r="D6" s="29"/>
      <c r="E6" s="29"/>
      <c r="F6" s="38">
        <f t="shared" ref="F6:F37" si="0">D6*E6</f>
        <v>0</v>
      </c>
      <c r="G6" s="39">
        <v>3.6999999999999998E-2</v>
      </c>
      <c r="H6" s="38">
        <v>2.41</v>
      </c>
      <c r="I6" s="29"/>
      <c r="J6" s="40">
        <f>F6*G6*H6</f>
        <v>0</v>
      </c>
      <c r="K6" s="38">
        <f t="shared" ref="K6:K37" si="1">C6*E6</f>
        <v>0</v>
      </c>
      <c r="L6" s="39">
        <f t="shared" ref="L6:L37" si="2">C6*F6</f>
        <v>0</v>
      </c>
      <c r="M6" s="41">
        <f t="shared" ref="M6:M37" si="3">C6*J6/1000</f>
        <v>0</v>
      </c>
    </row>
    <row r="7" spans="1:17" s="36" customFormat="1" x14ac:dyDescent="0.2">
      <c r="A7" s="29" t="s">
        <v>2</v>
      </c>
      <c r="B7" s="29"/>
      <c r="C7" s="29"/>
      <c r="D7" s="29"/>
      <c r="E7" s="29"/>
      <c r="F7" s="38">
        <f t="shared" si="0"/>
        <v>0</v>
      </c>
      <c r="G7" s="39">
        <v>3.6999999999999998E-2</v>
      </c>
      <c r="H7" s="38">
        <v>2.41</v>
      </c>
      <c r="I7" s="29"/>
      <c r="J7" s="40">
        <f t="shared" ref="J7:J70" si="4">F7*G7*H7</f>
        <v>0</v>
      </c>
      <c r="K7" s="38">
        <f t="shared" si="1"/>
        <v>0</v>
      </c>
      <c r="L7" s="39">
        <f t="shared" si="2"/>
        <v>0</v>
      </c>
      <c r="M7" s="41">
        <f t="shared" si="3"/>
        <v>0</v>
      </c>
    </row>
    <row r="8" spans="1:17" s="36" customFormat="1" x14ac:dyDescent="0.2">
      <c r="A8" s="29" t="s">
        <v>2</v>
      </c>
      <c r="B8" s="29"/>
      <c r="C8" s="30"/>
      <c r="D8" s="29"/>
      <c r="E8" s="29"/>
      <c r="F8" s="38">
        <f t="shared" si="0"/>
        <v>0</v>
      </c>
      <c r="G8" s="39">
        <v>3.6999999999999998E-2</v>
      </c>
      <c r="H8" s="38">
        <v>2.41</v>
      </c>
      <c r="I8" s="29"/>
      <c r="J8" s="40">
        <f t="shared" si="4"/>
        <v>0</v>
      </c>
      <c r="K8" s="38">
        <f t="shared" si="1"/>
        <v>0</v>
      </c>
      <c r="L8" s="39">
        <f t="shared" si="2"/>
        <v>0</v>
      </c>
      <c r="M8" s="41">
        <f t="shared" si="3"/>
        <v>0</v>
      </c>
    </row>
    <row r="9" spans="1:17" s="36" customFormat="1" x14ac:dyDescent="0.2">
      <c r="A9" s="29" t="s">
        <v>2</v>
      </c>
      <c r="B9" s="29"/>
      <c r="C9" s="29"/>
      <c r="D9" s="29"/>
      <c r="E9" s="29"/>
      <c r="F9" s="38">
        <f t="shared" si="0"/>
        <v>0</v>
      </c>
      <c r="G9" s="39">
        <v>3.6999999999999998E-2</v>
      </c>
      <c r="H9" s="38">
        <v>2.41</v>
      </c>
      <c r="I9" s="29"/>
      <c r="J9" s="40">
        <f t="shared" si="4"/>
        <v>0</v>
      </c>
      <c r="K9" s="38">
        <f t="shared" si="1"/>
        <v>0</v>
      </c>
      <c r="L9" s="39">
        <f t="shared" si="2"/>
        <v>0</v>
      </c>
      <c r="M9" s="41">
        <f t="shared" si="3"/>
        <v>0</v>
      </c>
    </row>
    <row r="10" spans="1:17" s="36" customFormat="1" x14ac:dyDescent="0.2">
      <c r="A10" s="29" t="s">
        <v>2</v>
      </c>
      <c r="B10" s="29"/>
      <c r="C10" s="29"/>
      <c r="D10" s="29"/>
      <c r="E10" s="29"/>
      <c r="F10" s="38">
        <f t="shared" si="0"/>
        <v>0</v>
      </c>
      <c r="G10" s="39">
        <v>3.6999999999999998E-2</v>
      </c>
      <c r="H10" s="38">
        <v>2.41</v>
      </c>
      <c r="I10" s="29"/>
      <c r="J10" s="40">
        <f t="shared" si="4"/>
        <v>0</v>
      </c>
      <c r="K10" s="38">
        <f t="shared" si="1"/>
        <v>0</v>
      </c>
      <c r="L10" s="39">
        <f t="shared" si="2"/>
        <v>0</v>
      </c>
      <c r="M10" s="41">
        <f t="shared" si="3"/>
        <v>0</v>
      </c>
    </row>
    <row r="11" spans="1:17" s="36" customFormat="1" x14ac:dyDescent="0.2">
      <c r="A11" s="29" t="s">
        <v>2</v>
      </c>
      <c r="B11" s="29"/>
      <c r="C11" s="29"/>
      <c r="D11" s="29"/>
      <c r="E11" s="29"/>
      <c r="F11" s="38">
        <f t="shared" si="0"/>
        <v>0</v>
      </c>
      <c r="G11" s="39">
        <v>3.6999999999999998E-2</v>
      </c>
      <c r="H11" s="38">
        <v>2.41</v>
      </c>
      <c r="I11" s="29"/>
      <c r="J11" s="40">
        <f t="shared" si="4"/>
        <v>0</v>
      </c>
      <c r="K11" s="38">
        <f t="shared" si="1"/>
        <v>0</v>
      </c>
      <c r="L11" s="39">
        <f t="shared" si="2"/>
        <v>0</v>
      </c>
      <c r="M11" s="41">
        <f t="shared" si="3"/>
        <v>0</v>
      </c>
    </row>
    <row r="12" spans="1:17" s="36" customFormat="1" x14ac:dyDescent="0.2">
      <c r="A12" s="29" t="s">
        <v>2</v>
      </c>
      <c r="B12" s="29"/>
      <c r="C12" s="29"/>
      <c r="D12" s="29"/>
      <c r="E12" s="29"/>
      <c r="F12" s="38">
        <f t="shared" si="0"/>
        <v>0</v>
      </c>
      <c r="G12" s="39">
        <v>3.6999999999999998E-2</v>
      </c>
      <c r="H12" s="38">
        <v>2.41</v>
      </c>
      <c r="I12" s="29"/>
      <c r="J12" s="40">
        <f t="shared" si="4"/>
        <v>0</v>
      </c>
      <c r="K12" s="38">
        <f t="shared" si="1"/>
        <v>0</v>
      </c>
      <c r="L12" s="39">
        <f t="shared" si="2"/>
        <v>0</v>
      </c>
      <c r="M12" s="41">
        <f t="shared" si="3"/>
        <v>0</v>
      </c>
    </row>
    <row r="13" spans="1:17" s="36" customFormat="1" x14ac:dyDescent="0.2">
      <c r="A13" s="29" t="s">
        <v>2</v>
      </c>
      <c r="B13" s="29"/>
      <c r="C13" s="29"/>
      <c r="D13" s="29"/>
      <c r="E13" s="29"/>
      <c r="F13" s="38">
        <f t="shared" si="0"/>
        <v>0</v>
      </c>
      <c r="G13" s="39">
        <v>3.6999999999999998E-2</v>
      </c>
      <c r="H13" s="38">
        <v>2.41</v>
      </c>
      <c r="I13" s="29"/>
      <c r="J13" s="40">
        <f t="shared" si="4"/>
        <v>0</v>
      </c>
      <c r="K13" s="38">
        <f t="shared" si="1"/>
        <v>0</v>
      </c>
      <c r="L13" s="39">
        <f t="shared" si="2"/>
        <v>0</v>
      </c>
      <c r="M13" s="41">
        <f t="shared" si="3"/>
        <v>0</v>
      </c>
    </row>
    <row r="14" spans="1:17" s="36" customFormat="1" x14ac:dyDescent="0.2">
      <c r="A14" s="29" t="s">
        <v>2</v>
      </c>
      <c r="B14" s="29"/>
      <c r="C14" s="29"/>
      <c r="D14" s="29"/>
      <c r="E14" s="29"/>
      <c r="F14" s="38">
        <f t="shared" si="0"/>
        <v>0</v>
      </c>
      <c r="G14" s="39">
        <v>3.6999999999999998E-2</v>
      </c>
      <c r="H14" s="38">
        <v>2.41</v>
      </c>
      <c r="I14" s="29"/>
      <c r="J14" s="40">
        <f t="shared" si="4"/>
        <v>0</v>
      </c>
      <c r="K14" s="38">
        <f t="shared" si="1"/>
        <v>0</v>
      </c>
      <c r="L14" s="39">
        <f t="shared" si="2"/>
        <v>0</v>
      </c>
      <c r="M14" s="41">
        <f t="shared" si="3"/>
        <v>0</v>
      </c>
    </row>
    <row r="15" spans="1:17" s="36" customFormat="1" x14ac:dyDescent="0.2">
      <c r="A15" s="29" t="s">
        <v>2</v>
      </c>
      <c r="B15" s="29"/>
      <c r="C15" s="29"/>
      <c r="D15" s="29"/>
      <c r="E15" s="29"/>
      <c r="F15" s="38">
        <f t="shared" si="0"/>
        <v>0</v>
      </c>
      <c r="G15" s="39">
        <v>3.6999999999999998E-2</v>
      </c>
      <c r="H15" s="38">
        <v>2.41</v>
      </c>
      <c r="I15" s="29"/>
      <c r="J15" s="40">
        <f t="shared" si="4"/>
        <v>0</v>
      </c>
      <c r="K15" s="38">
        <f t="shared" si="1"/>
        <v>0</v>
      </c>
      <c r="L15" s="39">
        <f t="shared" si="2"/>
        <v>0</v>
      </c>
      <c r="M15" s="41">
        <f t="shared" si="3"/>
        <v>0</v>
      </c>
    </row>
    <row r="16" spans="1:17" s="36" customFormat="1" x14ac:dyDescent="0.2">
      <c r="A16" s="29" t="s">
        <v>2</v>
      </c>
      <c r="B16" s="29"/>
      <c r="C16" s="29"/>
      <c r="D16" s="29"/>
      <c r="E16" s="29"/>
      <c r="F16" s="38">
        <f t="shared" si="0"/>
        <v>0</v>
      </c>
      <c r="G16" s="39">
        <v>3.6999999999999998E-2</v>
      </c>
      <c r="H16" s="38">
        <v>2.41</v>
      </c>
      <c r="I16" s="29"/>
      <c r="J16" s="40">
        <f t="shared" si="4"/>
        <v>0</v>
      </c>
      <c r="K16" s="38">
        <f t="shared" si="1"/>
        <v>0</v>
      </c>
      <c r="L16" s="39">
        <f t="shared" si="2"/>
        <v>0</v>
      </c>
      <c r="M16" s="41">
        <f t="shared" si="3"/>
        <v>0</v>
      </c>
    </row>
    <row r="17" spans="1:13" s="36" customFormat="1" x14ac:dyDescent="0.2">
      <c r="A17" s="29" t="s">
        <v>2</v>
      </c>
      <c r="B17" s="29"/>
      <c r="C17" s="29"/>
      <c r="D17" s="29"/>
      <c r="E17" s="29"/>
      <c r="F17" s="38">
        <f t="shared" si="0"/>
        <v>0</v>
      </c>
      <c r="G17" s="39">
        <v>3.6999999999999998E-2</v>
      </c>
      <c r="H17" s="38">
        <v>2.41</v>
      </c>
      <c r="I17" s="29"/>
      <c r="J17" s="40">
        <f t="shared" si="4"/>
        <v>0</v>
      </c>
      <c r="K17" s="38">
        <f t="shared" si="1"/>
        <v>0</v>
      </c>
      <c r="L17" s="39">
        <f t="shared" si="2"/>
        <v>0</v>
      </c>
      <c r="M17" s="41">
        <f t="shared" si="3"/>
        <v>0</v>
      </c>
    </row>
    <row r="18" spans="1:13" s="36" customFormat="1" x14ac:dyDescent="0.2">
      <c r="A18" s="29" t="s">
        <v>2</v>
      </c>
      <c r="B18" s="29"/>
      <c r="C18" s="29"/>
      <c r="D18" s="29"/>
      <c r="E18" s="29"/>
      <c r="F18" s="38">
        <f t="shared" si="0"/>
        <v>0</v>
      </c>
      <c r="G18" s="39">
        <v>3.6999999999999998E-2</v>
      </c>
      <c r="H18" s="38">
        <v>2.41</v>
      </c>
      <c r="I18" s="29"/>
      <c r="J18" s="40">
        <f t="shared" si="4"/>
        <v>0</v>
      </c>
      <c r="K18" s="38">
        <f t="shared" si="1"/>
        <v>0</v>
      </c>
      <c r="L18" s="39">
        <f t="shared" si="2"/>
        <v>0</v>
      </c>
      <c r="M18" s="41">
        <f t="shared" si="3"/>
        <v>0</v>
      </c>
    </row>
    <row r="19" spans="1:13" s="36" customFormat="1" x14ac:dyDescent="0.2">
      <c r="A19" s="29" t="s">
        <v>2</v>
      </c>
      <c r="B19" s="29"/>
      <c r="C19" s="29"/>
      <c r="D19" s="29"/>
      <c r="E19" s="29"/>
      <c r="F19" s="38">
        <f t="shared" si="0"/>
        <v>0</v>
      </c>
      <c r="G19" s="39">
        <v>3.6999999999999998E-2</v>
      </c>
      <c r="H19" s="38">
        <v>2.41</v>
      </c>
      <c r="I19" s="29"/>
      <c r="J19" s="40">
        <f t="shared" si="4"/>
        <v>0</v>
      </c>
      <c r="K19" s="38">
        <f t="shared" si="1"/>
        <v>0</v>
      </c>
      <c r="L19" s="39">
        <f t="shared" si="2"/>
        <v>0</v>
      </c>
      <c r="M19" s="41">
        <f t="shared" si="3"/>
        <v>0</v>
      </c>
    </row>
    <row r="20" spans="1:13" s="36" customFormat="1" x14ac:dyDescent="0.2">
      <c r="A20" s="29" t="s">
        <v>2</v>
      </c>
      <c r="B20" s="29"/>
      <c r="C20" s="29"/>
      <c r="D20" s="29"/>
      <c r="E20" s="29"/>
      <c r="F20" s="38">
        <f t="shared" si="0"/>
        <v>0</v>
      </c>
      <c r="G20" s="39">
        <v>3.6999999999999998E-2</v>
      </c>
      <c r="H20" s="38">
        <v>2.41</v>
      </c>
      <c r="I20" s="29"/>
      <c r="J20" s="40">
        <f t="shared" si="4"/>
        <v>0</v>
      </c>
      <c r="K20" s="38">
        <f t="shared" si="1"/>
        <v>0</v>
      </c>
      <c r="L20" s="39">
        <f t="shared" si="2"/>
        <v>0</v>
      </c>
      <c r="M20" s="41">
        <f t="shared" si="3"/>
        <v>0</v>
      </c>
    </row>
    <row r="21" spans="1:13" s="36" customFormat="1" x14ac:dyDescent="0.2">
      <c r="A21" s="29" t="s">
        <v>2</v>
      </c>
      <c r="B21" s="29"/>
      <c r="C21" s="29"/>
      <c r="D21" s="29"/>
      <c r="E21" s="29"/>
      <c r="F21" s="38">
        <f t="shared" si="0"/>
        <v>0</v>
      </c>
      <c r="G21" s="39">
        <v>3.6999999999999998E-2</v>
      </c>
      <c r="H21" s="38">
        <v>2.41</v>
      </c>
      <c r="I21" s="29"/>
      <c r="J21" s="40">
        <f t="shared" si="4"/>
        <v>0</v>
      </c>
      <c r="K21" s="38">
        <f t="shared" si="1"/>
        <v>0</v>
      </c>
      <c r="L21" s="39">
        <f t="shared" si="2"/>
        <v>0</v>
      </c>
      <c r="M21" s="41">
        <f t="shared" si="3"/>
        <v>0</v>
      </c>
    </row>
    <row r="22" spans="1:13" s="36" customFormat="1" x14ac:dyDescent="0.2">
      <c r="A22" s="29" t="s">
        <v>2</v>
      </c>
      <c r="B22" s="29"/>
      <c r="C22" s="29"/>
      <c r="D22" s="29"/>
      <c r="E22" s="29"/>
      <c r="F22" s="38">
        <f t="shared" si="0"/>
        <v>0</v>
      </c>
      <c r="G22" s="39">
        <v>3.6999999999999998E-2</v>
      </c>
      <c r="H22" s="38">
        <v>2.41</v>
      </c>
      <c r="I22" s="29"/>
      <c r="J22" s="40">
        <f t="shared" si="4"/>
        <v>0</v>
      </c>
      <c r="K22" s="38">
        <f t="shared" si="1"/>
        <v>0</v>
      </c>
      <c r="L22" s="39">
        <f t="shared" si="2"/>
        <v>0</v>
      </c>
      <c r="M22" s="41">
        <f t="shared" si="3"/>
        <v>0</v>
      </c>
    </row>
    <row r="23" spans="1:13" s="36" customFormat="1" x14ac:dyDescent="0.2">
      <c r="A23" s="29" t="s">
        <v>2</v>
      </c>
      <c r="B23" s="29"/>
      <c r="C23" s="29"/>
      <c r="D23" s="29"/>
      <c r="E23" s="29"/>
      <c r="F23" s="38">
        <f t="shared" si="0"/>
        <v>0</v>
      </c>
      <c r="G23" s="39">
        <v>3.6999999999999998E-2</v>
      </c>
      <c r="H23" s="38">
        <v>2.41</v>
      </c>
      <c r="I23" s="29"/>
      <c r="J23" s="40">
        <f t="shared" si="4"/>
        <v>0</v>
      </c>
      <c r="K23" s="38">
        <f t="shared" si="1"/>
        <v>0</v>
      </c>
      <c r="L23" s="39">
        <f t="shared" si="2"/>
        <v>0</v>
      </c>
      <c r="M23" s="41">
        <f t="shared" si="3"/>
        <v>0</v>
      </c>
    </row>
    <row r="24" spans="1:13" s="36" customFormat="1" x14ac:dyDescent="0.2">
      <c r="A24" s="29" t="s">
        <v>2</v>
      </c>
      <c r="B24" s="29"/>
      <c r="C24" s="29"/>
      <c r="D24" s="29"/>
      <c r="E24" s="29"/>
      <c r="F24" s="38">
        <f t="shared" si="0"/>
        <v>0</v>
      </c>
      <c r="G24" s="39">
        <v>3.6999999999999998E-2</v>
      </c>
      <c r="H24" s="38">
        <v>2.41</v>
      </c>
      <c r="I24" s="29"/>
      <c r="J24" s="40">
        <f t="shared" si="4"/>
        <v>0</v>
      </c>
      <c r="K24" s="38">
        <f t="shared" si="1"/>
        <v>0</v>
      </c>
      <c r="L24" s="39">
        <f t="shared" si="2"/>
        <v>0</v>
      </c>
      <c r="M24" s="41">
        <f t="shared" si="3"/>
        <v>0</v>
      </c>
    </row>
    <row r="25" spans="1:13" s="36" customFormat="1" x14ac:dyDescent="0.2">
      <c r="A25" s="29" t="s">
        <v>2</v>
      </c>
      <c r="B25" s="29"/>
      <c r="C25" s="29"/>
      <c r="D25" s="29"/>
      <c r="E25" s="29"/>
      <c r="F25" s="38">
        <f t="shared" si="0"/>
        <v>0</v>
      </c>
      <c r="G25" s="39">
        <v>3.6999999999999998E-2</v>
      </c>
      <c r="H25" s="38">
        <v>2.41</v>
      </c>
      <c r="I25" s="29"/>
      <c r="J25" s="40">
        <f t="shared" si="4"/>
        <v>0</v>
      </c>
      <c r="K25" s="38">
        <f t="shared" si="1"/>
        <v>0</v>
      </c>
      <c r="L25" s="39">
        <f t="shared" si="2"/>
        <v>0</v>
      </c>
      <c r="M25" s="41">
        <f t="shared" si="3"/>
        <v>0</v>
      </c>
    </row>
    <row r="26" spans="1:13" s="36" customFormat="1" x14ac:dyDescent="0.2">
      <c r="A26" s="29" t="s">
        <v>2</v>
      </c>
      <c r="B26" s="29"/>
      <c r="C26" s="29"/>
      <c r="D26" s="29"/>
      <c r="E26" s="29"/>
      <c r="F26" s="38">
        <f t="shared" si="0"/>
        <v>0</v>
      </c>
      <c r="G26" s="39">
        <v>3.6999999999999998E-2</v>
      </c>
      <c r="H26" s="38">
        <v>2.41</v>
      </c>
      <c r="I26" s="29"/>
      <c r="J26" s="40">
        <f t="shared" si="4"/>
        <v>0</v>
      </c>
      <c r="K26" s="38">
        <f t="shared" si="1"/>
        <v>0</v>
      </c>
      <c r="L26" s="39">
        <f t="shared" si="2"/>
        <v>0</v>
      </c>
      <c r="M26" s="41">
        <f t="shared" si="3"/>
        <v>0</v>
      </c>
    </row>
    <row r="27" spans="1:13" s="36" customFormat="1" x14ac:dyDescent="0.2">
      <c r="A27" s="29" t="s">
        <v>2</v>
      </c>
      <c r="B27" s="29"/>
      <c r="C27" s="29"/>
      <c r="D27" s="29"/>
      <c r="E27" s="29"/>
      <c r="F27" s="38">
        <f t="shared" si="0"/>
        <v>0</v>
      </c>
      <c r="G27" s="39">
        <v>3.6999999999999998E-2</v>
      </c>
      <c r="H27" s="38">
        <v>2.41</v>
      </c>
      <c r="I27" s="29"/>
      <c r="J27" s="40">
        <f t="shared" si="4"/>
        <v>0</v>
      </c>
      <c r="K27" s="38">
        <f t="shared" si="1"/>
        <v>0</v>
      </c>
      <c r="L27" s="39">
        <f t="shared" si="2"/>
        <v>0</v>
      </c>
      <c r="M27" s="41">
        <f t="shared" si="3"/>
        <v>0</v>
      </c>
    </row>
    <row r="28" spans="1:13" s="36" customFormat="1" x14ac:dyDescent="0.2">
      <c r="A28" s="29" t="s">
        <v>2</v>
      </c>
      <c r="B28" s="29"/>
      <c r="C28" s="29"/>
      <c r="D28" s="29"/>
      <c r="E28" s="29"/>
      <c r="F28" s="38">
        <f t="shared" si="0"/>
        <v>0</v>
      </c>
      <c r="G28" s="39">
        <v>3.6999999999999998E-2</v>
      </c>
      <c r="H28" s="38">
        <v>2.41</v>
      </c>
      <c r="I28" s="29"/>
      <c r="J28" s="40">
        <f t="shared" si="4"/>
        <v>0</v>
      </c>
      <c r="K28" s="38">
        <f t="shared" si="1"/>
        <v>0</v>
      </c>
      <c r="L28" s="39">
        <f t="shared" si="2"/>
        <v>0</v>
      </c>
      <c r="M28" s="41">
        <f t="shared" si="3"/>
        <v>0</v>
      </c>
    </row>
    <row r="29" spans="1:13" s="36" customFormat="1" x14ac:dyDescent="0.2">
      <c r="A29" s="29" t="s">
        <v>2</v>
      </c>
      <c r="B29" s="29"/>
      <c r="C29" s="29"/>
      <c r="D29" s="29"/>
      <c r="E29" s="29"/>
      <c r="F29" s="38">
        <f t="shared" si="0"/>
        <v>0</v>
      </c>
      <c r="G29" s="39">
        <v>3.6999999999999998E-2</v>
      </c>
      <c r="H29" s="38">
        <v>2.41</v>
      </c>
      <c r="I29" s="29"/>
      <c r="J29" s="40">
        <f t="shared" si="4"/>
        <v>0</v>
      </c>
      <c r="K29" s="38">
        <f t="shared" si="1"/>
        <v>0</v>
      </c>
      <c r="L29" s="39">
        <f t="shared" si="2"/>
        <v>0</v>
      </c>
      <c r="M29" s="41">
        <f t="shared" si="3"/>
        <v>0</v>
      </c>
    </row>
    <row r="30" spans="1:13" s="36" customFormat="1" x14ac:dyDescent="0.2">
      <c r="A30" s="29" t="s">
        <v>2</v>
      </c>
      <c r="B30" s="29"/>
      <c r="C30" s="29"/>
      <c r="D30" s="29"/>
      <c r="E30" s="29"/>
      <c r="F30" s="38">
        <f t="shared" si="0"/>
        <v>0</v>
      </c>
      <c r="G30" s="39">
        <v>3.6999999999999998E-2</v>
      </c>
      <c r="H30" s="38">
        <v>2.41</v>
      </c>
      <c r="I30" s="29"/>
      <c r="J30" s="40">
        <f t="shared" si="4"/>
        <v>0</v>
      </c>
      <c r="K30" s="38">
        <f t="shared" si="1"/>
        <v>0</v>
      </c>
      <c r="L30" s="39">
        <f t="shared" si="2"/>
        <v>0</v>
      </c>
      <c r="M30" s="41">
        <f t="shared" si="3"/>
        <v>0</v>
      </c>
    </row>
    <row r="31" spans="1:13" s="36" customFormat="1" x14ac:dyDescent="0.2">
      <c r="A31" s="29" t="s">
        <v>2</v>
      </c>
      <c r="B31" s="29"/>
      <c r="C31" s="29"/>
      <c r="D31" s="29"/>
      <c r="E31" s="29"/>
      <c r="F31" s="38">
        <f t="shared" si="0"/>
        <v>0</v>
      </c>
      <c r="G31" s="39">
        <v>3.6999999999999998E-2</v>
      </c>
      <c r="H31" s="38">
        <v>2.41</v>
      </c>
      <c r="I31" s="29"/>
      <c r="J31" s="40">
        <f t="shared" si="4"/>
        <v>0</v>
      </c>
      <c r="K31" s="38">
        <f t="shared" si="1"/>
        <v>0</v>
      </c>
      <c r="L31" s="39">
        <f t="shared" si="2"/>
        <v>0</v>
      </c>
      <c r="M31" s="41">
        <f t="shared" si="3"/>
        <v>0</v>
      </c>
    </row>
    <row r="32" spans="1:13" s="36" customFormat="1" x14ac:dyDescent="0.2">
      <c r="A32" s="29" t="s">
        <v>2</v>
      </c>
      <c r="B32" s="29"/>
      <c r="C32" s="29"/>
      <c r="D32" s="29"/>
      <c r="E32" s="29"/>
      <c r="F32" s="38">
        <f t="shared" si="0"/>
        <v>0</v>
      </c>
      <c r="G32" s="39">
        <v>3.6999999999999998E-2</v>
      </c>
      <c r="H32" s="38">
        <v>2.41</v>
      </c>
      <c r="I32" s="29"/>
      <c r="J32" s="40">
        <f t="shared" si="4"/>
        <v>0</v>
      </c>
      <c r="K32" s="38">
        <f t="shared" si="1"/>
        <v>0</v>
      </c>
      <c r="L32" s="39">
        <f t="shared" si="2"/>
        <v>0</v>
      </c>
      <c r="M32" s="41">
        <f t="shared" si="3"/>
        <v>0</v>
      </c>
    </row>
    <row r="33" spans="1:13" s="36" customFormat="1" x14ac:dyDescent="0.2">
      <c r="A33" s="29" t="s">
        <v>2</v>
      </c>
      <c r="B33" s="29"/>
      <c r="C33" s="29"/>
      <c r="D33" s="29"/>
      <c r="E33" s="29"/>
      <c r="F33" s="38">
        <f t="shared" si="0"/>
        <v>0</v>
      </c>
      <c r="G33" s="39">
        <v>3.6999999999999998E-2</v>
      </c>
      <c r="H33" s="38">
        <v>2.41</v>
      </c>
      <c r="I33" s="29"/>
      <c r="J33" s="40">
        <f t="shared" si="4"/>
        <v>0</v>
      </c>
      <c r="K33" s="38">
        <f t="shared" si="1"/>
        <v>0</v>
      </c>
      <c r="L33" s="39">
        <f t="shared" si="2"/>
        <v>0</v>
      </c>
      <c r="M33" s="41">
        <f t="shared" si="3"/>
        <v>0</v>
      </c>
    </row>
    <row r="34" spans="1:13" s="36" customFormat="1" x14ac:dyDescent="0.2">
      <c r="A34" s="29" t="s">
        <v>2</v>
      </c>
      <c r="B34" s="29"/>
      <c r="C34" s="29"/>
      <c r="D34" s="29"/>
      <c r="E34" s="29"/>
      <c r="F34" s="38">
        <f t="shared" si="0"/>
        <v>0</v>
      </c>
      <c r="G34" s="39">
        <v>3.6999999999999998E-2</v>
      </c>
      <c r="H34" s="38">
        <v>2.41</v>
      </c>
      <c r="I34" s="29"/>
      <c r="J34" s="40">
        <f t="shared" si="4"/>
        <v>0</v>
      </c>
      <c r="K34" s="38">
        <f t="shared" si="1"/>
        <v>0</v>
      </c>
      <c r="L34" s="39">
        <f t="shared" si="2"/>
        <v>0</v>
      </c>
      <c r="M34" s="41">
        <f t="shared" si="3"/>
        <v>0</v>
      </c>
    </row>
    <row r="35" spans="1:13" s="36" customFormat="1" x14ac:dyDescent="0.2">
      <c r="A35" s="29" t="s">
        <v>2</v>
      </c>
      <c r="B35" s="29"/>
      <c r="C35" s="29"/>
      <c r="D35" s="29"/>
      <c r="E35" s="29"/>
      <c r="F35" s="38">
        <f t="shared" si="0"/>
        <v>0</v>
      </c>
      <c r="G35" s="39">
        <v>3.6999999999999998E-2</v>
      </c>
      <c r="H35" s="38">
        <v>2.41</v>
      </c>
      <c r="I35" s="29"/>
      <c r="J35" s="40">
        <f t="shared" si="4"/>
        <v>0</v>
      </c>
      <c r="K35" s="38">
        <f t="shared" si="1"/>
        <v>0</v>
      </c>
      <c r="L35" s="39">
        <f t="shared" si="2"/>
        <v>0</v>
      </c>
      <c r="M35" s="41">
        <f t="shared" si="3"/>
        <v>0</v>
      </c>
    </row>
    <row r="36" spans="1:13" s="36" customFormat="1" x14ac:dyDescent="0.2">
      <c r="A36" s="29" t="s">
        <v>2</v>
      </c>
      <c r="B36" s="29"/>
      <c r="C36" s="29"/>
      <c r="D36" s="29"/>
      <c r="E36" s="29"/>
      <c r="F36" s="38">
        <f t="shared" si="0"/>
        <v>0</v>
      </c>
      <c r="G36" s="39">
        <v>3.6999999999999998E-2</v>
      </c>
      <c r="H36" s="38">
        <v>2.41</v>
      </c>
      <c r="I36" s="29"/>
      <c r="J36" s="40">
        <f t="shared" si="4"/>
        <v>0</v>
      </c>
      <c r="K36" s="38">
        <f t="shared" si="1"/>
        <v>0</v>
      </c>
      <c r="L36" s="39">
        <f t="shared" si="2"/>
        <v>0</v>
      </c>
      <c r="M36" s="41">
        <f t="shared" si="3"/>
        <v>0</v>
      </c>
    </row>
    <row r="37" spans="1:13" s="36" customFormat="1" x14ac:dyDescent="0.2">
      <c r="A37" s="29" t="s">
        <v>2</v>
      </c>
      <c r="B37" s="29"/>
      <c r="C37" s="29"/>
      <c r="D37" s="29"/>
      <c r="E37" s="29"/>
      <c r="F37" s="38">
        <f t="shared" si="0"/>
        <v>0</v>
      </c>
      <c r="G37" s="39">
        <v>3.6999999999999998E-2</v>
      </c>
      <c r="H37" s="38">
        <v>2.41</v>
      </c>
      <c r="I37" s="29"/>
      <c r="J37" s="40">
        <f t="shared" si="4"/>
        <v>0</v>
      </c>
      <c r="K37" s="38">
        <f t="shared" si="1"/>
        <v>0</v>
      </c>
      <c r="L37" s="39">
        <f t="shared" si="2"/>
        <v>0</v>
      </c>
      <c r="M37" s="41">
        <f t="shared" si="3"/>
        <v>0</v>
      </c>
    </row>
    <row r="38" spans="1:13" s="36" customFormat="1" x14ac:dyDescent="0.2">
      <c r="A38" s="29" t="s">
        <v>2</v>
      </c>
      <c r="B38" s="29"/>
      <c r="C38" s="29"/>
      <c r="D38" s="29"/>
      <c r="E38" s="29"/>
      <c r="F38" s="38">
        <f t="shared" ref="F38:F69" si="5">D38*E38</f>
        <v>0</v>
      </c>
      <c r="G38" s="39">
        <v>3.6999999999999998E-2</v>
      </c>
      <c r="H38" s="38">
        <v>2.41</v>
      </c>
      <c r="I38" s="29"/>
      <c r="J38" s="40">
        <f t="shared" si="4"/>
        <v>0</v>
      </c>
      <c r="K38" s="38">
        <f t="shared" ref="K38:K69" si="6">C38*E38</f>
        <v>0</v>
      </c>
      <c r="L38" s="39">
        <f t="shared" ref="L38:L69" si="7">C38*F38</f>
        <v>0</v>
      </c>
      <c r="M38" s="41">
        <f t="shared" ref="M38:M69" si="8">C38*J38/1000</f>
        <v>0</v>
      </c>
    </row>
    <row r="39" spans="1:13" s="36" customFormat="1" x14ac:dyDescent="0.2">
      <c r="A39" s="29" t="s">
        <v>2</v>
      </c>
      <c r="B39" s="29"/>
      <c r="C39" s="29"/>
      <c r="D39" s="29"/>
      <c r="E39" s="29"/>
      <c r="F39" s="38">
        <f t="shared" si="5"/>
        <v>0</v>
      </c>
      <c r="G39" s="39">
        <v>3.6999999999999998E-2</v>
      </c>
      <c r="H39" s="38">
        <v>2.41</v>
      </c>
      <c r="I39" s="29"/>
      <c r="J39" s="40">
        <f t="shared" si="4"/>
        <v>0</v>
      </c>
      <c r="K39" s="38">
        <f t="shared" si="6"/>
        <v>0</v>
      </c>
      <c r="L39" s="39">
        <f t="shared" si="7"/>
        <v>0</v>
      </c>
      <c r="M39" s="41">
        <f t="shared" si="8"/>
        <v>0</v>
      </c>
    </row>
    <row r="40" spans="1:13" s="36" customFormat="1" x14ac:dyDescent="0.2">
      <c r="A40" s="29" t="s">
        <v>2</v>
      </c>
      <c r="B40" s="29"/>
      <c r="C40" s="29"/>
      <c r="D40" s="29"/>
      <c r="E40" s="29"/>
      <c r="F40" s="38">
        <f t="shared" si="5"/>
        <v>0</v>
      </c>
      <c r="G40" s="39">
        <v>3.6999999999999998E-2</v>
      </c>
      <c r="H40" s="38">
        <v>2.41</v>
      </c>
      <c r="I40" s="29"/>
      <c r="J40" s="40">
        <f t="shared" si="4"/>
        <v>0</v>
      </c>
      <c r="K40" s="38">
        <f t="shared" si="6"/>
        <v>0</v>
      </c>
      <c r="L40" s="39">
        <f t="shared" si="7"/>
        <v>0</v>
      </c>
      <c r="M40" s="41">
        <f t="shared" si="8"/>
        <v>0</v>
      </c>
    </row>
    <row r="41" spans="1:13" s="36" customFormat="1" x14ac:dyDescent="0.2">
      <c r="A41" s="29" t="s">
        <v>2</v>
      </c>
      <c r="B41" s="29"/>
      <c r="C41" s="29"/>
      <c r="D41" s="29"/>
      <c r="E41" s="29"/>
      <c r="F41" s="38">
        <f t="shared" si="5"/>
        <v>0</v>
      </c>
      <c r="G41" s="39">
        <v>3.6999999999999998E-2</v>
      </c>
      <c r="H41" s="38">
        <v>2.41</v>
      </c>
      <c r="I41" s="29"/>
      <c r="J41" s="40">
        <f t="shared" si="4"/>
        <v>0</v>
      </c>
      <c r="K41" s="38">
        <f t="shared" si="6"/>
        <v>0</v>
      </c>
      <c r="L41" s="39">
        <f t="shared" si="7"/>
        <v>0</v>
      </c>
      <c r="M41" s="41">
        <f t="shared" si="8"/>
        <v>0</v>
      </c>
    </row>
    <row r="42" spans="1:13" s="36" customFormat="1" x14ac:dyDescent="0.2">
      <c r="A42" s="29" t="s">
        <v>2</v>
      </c>
      <c r="B42" s="29"/>
      <c r="C42" s="29"/>
      <c r="D42" s="29"/>
      <c r="E42" s="29"/>
      <c r="F42" s="38">
        <f t="shared" si="5"/>
        <v>0</v>
      </c>
      <c r="G42" s="39">
        <v>3.6999999999999998E-2</v>
      </c>
      <c r="H42" s="38">
        <v>2.41</v>
      </c>
      <c r="I42" s="29"/>
      <c r="J42" s="40">
        <f t="shared" si="4"/>
        <v>0</v>
      </c>
      <c r="K42" s="38">
        <f t="shared" si="6"/>
        <v>0</v>
      </c>
      <c r="L42" s="39">
        <f t="shared" si="7"/>
        <v>0</v>
      </c>
      <c r="M42" s="41">
        <f t="shared" si="8"/>
        <v>0</v>
      </c>
    </row>
    <row r="43" spans="1:13" s="36" customFormat="1" x14ac:dyDescent="0.2">
      <c r="A43" s="29" t="s">
        <v>2</v>
      </c>
      <c r="B43" s="29"/>
      <c r="C43" s="29"/>
      <c r="D43" s="29"/>
      <c r="E43" s="29"/>
      <c r="F43" s="38">
        <f t="shared" si="5"/>
        <v>0</v>
      </c>
      <c r="G43" s="39">
        <v>3.6999999999999998E-2</v>
      </c>
      <c r="H43" s="38">
        <v>2.41</v>
      </c>
      <c r="I43" s="29"/>
      <c r="J43" s="40">
        <f t="shared" si="4"/>
        <v>0</v>
      </c>
      <c r="K43" s="38">
        <f t="shared" si="6"/>
        <v>0</v>
      </c>
      <c r="L43" s="39">
        <f t="shared" si="7"/>
        <v>0</v>
      </c>
      <c r="M43" s="41">
        <f t="shared" si="8"/>
        <v>0</v>
      </c>
    </row>
    <row r="44" spans="1:13" s="36" customFormat="1" x14ac:dyDescent="0.2">
      <c r="A44" s="29" t="s">
        <v>2</v>
      </c>
      <c r="B44" s="29"/>
      <c r="C44" s="29"/>
      <c r="D44" s="29"/>
      <c r="E44" s="29"/>
      <c r="F44" s="38">
        <f t="shared" si="5"/>
        <v>0</v>
      </c>
      <c r="G44" s="39">
        <v>3.6999999999999998E-2</v>
      </c>
      <c r="H44" s="38">
        <v>2.41</v>
      </c>
      <c r="I44" s="29"/>
      <c r="J44" s="40">
        <f t="shared" si="4"/>
        <v>0</v>
      </c>
      <c r="K44" s="38">
        <f t="shared" si="6"/>
        <v>0</v>
      </c>
      <c r="L44" s="39">
        <f t="shared" si="7"/>
        <v>0</v>
      </c>
      <c r="M44" s="41">
        <f t="shared" si="8"/>
        <v>0</v>
      </c>
    </row>
    <row r="45" spans="1:13" s="36" customFormat="1" x14ac:dyDescent="0.2">
      <c r="A45" s="29" t="s">
        <v>2</v>
      </c>
      <c r="B45" s="29"/>
      <c r="C45" s="29"/>
      <c r="D45" s="29"/>
      <c r="E45" s="29"/>
      <c r="F45" s="38">
        <f t="shared" si="5"/>
        <v>0</v>
      </c>
      <c r="G45" s="39">
        <v>3.6999999999999998E-2</v>
      </c>
      <c r="H45" s="38">
        <v>2.41</v>
      </c>
      <c r="I45" s="29"/>
      <c r="J45" s="40">
        <f t="shared" si="4"/>
        <v>0</v>
      </c>
      <c r="K45" s="38">
        <f t="shared" si="6"/>
        <v>0</v>
      </c>
      <c r="L45" s="39">
        <f t="shared" si="7"/>
        <v>0</v>
      </c>
      <c r="M45" s="41">
        <f t="shared" si="8"/>
        <v>0</v>
      </c>
    </row>
    <row r="46" spans="1:13" s="36" customFormat="1" x14ac:dyDescent="0.2">
      <c r="A46" s="29" t="s">
        <v>2</v>
      </c>
      <c r="B46" s="29"/>
      <c r="C46" s="29"/>
      <c r="D46" s="29"/>
      <c r="E46" s="29"/>
      <c r="F46" s="38">
        <f t="shared" si="5"/>
        <v>0</v>
      </c>
      <c r="G46" s="39">
        <v>3.6999999999999998E-2</v>
      </c>
      <c r="H46" s="38">
        <v>2.41</v>
      </c>
      <c r="I46" s="29"/>
      <c r="J46" s="40">
        <f t="shared" si="4"/>
        <v>0</v>
      </c>
      <c r="K46" s="38">
        <f t="shared" si="6"/>
        <v>0</v>
      </c>
      <c r="L46" s="39">
        <f t="shared" si="7"/>
        <v>0</v>
      </c>
      <c r="M46" s="41">
        <f t="shared" si="8"/>
        <v>0</v>
      </c>
    </row>
    <row r="47" spans="1:13" s="36" customFormat="1" x14ac:dyDescent="0.2">
      <c r="A47" s="29" t="s">
        <v>2</v>
      </c>
      <c r="B47" s="29"/>
      <c r="C47" s="29"/>
      <c r="D47" s="29"/>
      <c r="E47" s="29"/>
      <c r="F47" s="38">
        <f t="shared" si="5"/>
        <v>0</v>
      </c>
      <c r="G47" s="39">
        <v>3.6999999999999998E-2</v>
      </c>
      <c r="H47" s="38">
        <v>2.41</v>
      </c>
      <c r="I47" s="29"/>
      <c r="J47" s="40">
        <f t="shared" si="4"/>
        <v>0</v>
      </c>
      <c r="K47" s="38">
        <f t="shared" si="6"/>
        <v>0</v>
      </c>
      <c r="L47" s="39">
        <f t="shared" si="7"/>
        <v>0</v>
      </c>
      <c r="M47" s="41">
        <f t="shared" si="8"/>
        <v>0</v>
      </c>
    </row>
    <row r="48" spans="1:13" s="36" customFormat="1" x14ac:dyDescent="0.2">
      <c r="A48" s="29" t="s">
        <v>2</v>
      </c>
      <c r="B48" s="29"/>
      <c r="C48" s="29"/>
      <c r="D48" s="29"/>
      <c r="E48" s="29"/>
      <c r="F48" s="38">
        <f t="shared" si="5"/>
        <v>0</v>
      </c>
      <c r="G48" s="39">
        <v>3.6999999999999998E-2</v>
      </c>
      <c r="H48" s="38">
        <v>2.41</v>
      </c>
      <c r="I48" s="29"/>
      <c r="J48" s="40">
        <f t="shared" si="4"/>
        <v>0</v>
      </c>
      <c r="K48" s="38">
        <f t="shared" si="6"/>
        <v>0</v>
      </c>
      <c r="L48" s="39">
        <f t="shared" si="7"/>
        <v>0</v>
      </c>
      <c r="M48" s="41">
        <f t="shared" si="8"/>
        <v>0</v>
      </c>
    </row>
    <row r="49" spans="1:13" s="36" customFormat="1" x14ac:dyDescent="0.2">
      <c r="A49" s="29" t="s">
        <v>2</v>
      </c>
      <c r="B49" s="29"/>
      <c r="C49" s="29"/>
      <c r="D49" s="29"/>
      <c r="E49" s="29"/>
      <c r="F49" s="38">
        <f t="shared" si="5"/>
        <v>0</v>
      </c>
      <c r="G49" s="39">
        <v>3.6999999999999998E-2</v>
      </c>
      <c r="H49" s="38">
        <v>2.41</v>
      </c>
      <c r="I49" s="29"/>
      <c r="J49" s="40">
        <f t="shared" si="4"/>
        <v>0</v>
      </c>
      <c r="K49" s="38">
        <f t="shared" si="6"/>
        <v>0</v>
      </c>
      <c r="L49" s="39">
        <f t="shared" si="7"/>
        <v>0</v>
      </c>
      <c r="M49" s="41">
        <f t="shared" si="8"/>
        <v>0</v>
      </c>
    </row>
    <row r="50" spans="1:13" s="36" customFormat="1" x14ac:dyDescent="0.2">
      <c r="A50" s="29" t="s">
        <v>2</v>
      </c>
      <c r="B50" s="29"/>
      <c r="C50" s="29"/>
      <c r="D50" s="29"/>
      <c r="E50" s="29"/>
      <c r="F50" s="38">
        <f t="shared" si="5"/>
        <v>0</v>
      </c>
      <c r="G50" s="39">
        <v>3.6999999999999998E-2</v>
      </c>
      <c r="H50" s="38">
        <v>2.41</v>
      </c>
      <c r="I50" s="29"/>
      <c r="J50" s="40">
        <f t="shared" si="4"/>
        <v>0</v>
      </c>
      <c r="K50" s="38">
        <f t="shared" si="6"/>
        <v>0</v>
      </c>
      <c r="L50" s="39">
        <f t="shared" si="7"/>
        <v>0</v>
      </c>
      <c r="M50" s="41">
        <f t="shared" si="8"/>
        <v>0</v>
      </c>
    </row>
    <row r="51" spans="1:13" s="36" customFormat="1" x14ac:dyDescent="0.2">
      <c r="A51" s="29" t="s">
        <v>2</v>
      </c>
      <c r="B51" s="29"/>
      <c r="C51" s="29"/>
      <c r="D51" s="29"/>
      <c r="E51" s="29"/>
      <c r="F51" s="38">
        <f t="shared" si="5"/>
        <v>0</v>
      </c>
      <c r="G51" s="39">
        <v>3.6999999999999998E-2</v>
      </c>
      <c r="H51" s="38">
        <v>2.41</v>
      </c>
      <c r="I51" s="29"/>
      <c r="J51" s="40">
        <f t="shared" si="4"/>
        <v>0</v>
      </c>
      <c r="K51" s="38">
        <f t="shared" si="6"/>
        <v>0</v>
      </c>
      <c r="L51" s="39">
        <f t="shared" si="7"/>
        <v>0</v>
      </c>
      <c r="M51" s="41">
        <f t="shared" si="8"/>
        <v>0</v>
      </c>
    </row>
    <row r="52" spans="1:13" s="36" customFormat="1" x14ac:dyDescent="0.2">
      <c r="A52" s="29" t="s">
        <v>2</v>
      </c>
      <c r="B52" s="29"/>
      <c r="C52" s="29"/>
      <c r="D52" s="29"/>
      <c r="E52" s="29"/>
      <c r="F52" s="38">
        <f t="shared" si="5"/>
        <v>0</v>
      </c>
      <c r="G52" s="39">
        <v>3.6999999999999998E-2</v>
      </c>
      <c r="H52" s="38">
        <v>2.41</v>
      </c>
      <c r="I52" s="29"/>
      <c r="J52" s="40">
        <f t="shared" si="4"/>
        <v>0</v>
      </c>
      <c r="K52" s="38">
        <f t="shared" si="6"/>
        <v>0</v>
      </c>
      <c r="L52" s="39">
        <f t="shared" si="7"/>
        <v>0</v>
      </c>
      <c r="M52" s="41">
        <f t="shared" si="8"/>
        <v>0</v>
      </c>
    </row>
    <row r="53" spans="1:13" s="36" customFormat="1" x14ac:dyDescent="0.2">
      <c r="A53" s="29" t="s">
        <v>2</v>
      </c>
      <c r="B53" s="29"/>
      <c r="C53" s="29"/>
      <c r="D53" s="29"/>
      <c r="E53" s="29"/>
      <c r="F53" s="38">
        <f t="shared" si="5"/>
        <v>0</v>
      </c>
      <c r="G53" s="39">
        <v>3.6999999999999998E-2</v>
      </c>
      <c r="H53" s="38">
        <v>2.41</v>
      </c>
      <c r="I53" s="29"/>
      <c r="J53" s="40">
        <f t="shared" si="4"/>
        <v>0</v>
      </c>
      <c r="K53" s="38">
        <f t="shared" si="6"/>
        <v>0</v>
      </c>
      <c r="L53" s="39">
        <f t="shared" si="7"/>
        <v>0</v>
      </c>
      <c r="M53" s="41">
        <f t="shared" si="8"/>
        <v>0</v>
      </c>
    </row>
    <row r="54" spans="1:13" s="36" customFormat="1" x14ac:dyDescent="0.2">
      <c r="A54" s="29" t="s">
        <v>2</v>
      </c>
      <c r="B54" s="29"/>
      <c r="C54" s="29"/>
      <c r="D54" s="29"/>
      <c r="E54" s="29"/>
      <c r="F54" s="38">
        <f t="shared" si="5"/>
        <v>0</v>
      </c>
      <c r="G54" s="39">
        <v>3.6999999999999998E-2</v>
      </c>
      <c r="H54" s="38">
        <v>2.41</v>
      </c>
      <c r="I54" s="29"/>
      <c r="J54" s="40">
        <f t="shared" si="4"/>
        <v>0</v>
      </c>
      <c r="K54" s="38">
        <f t="shared" si="6"/>
        <v>0</v>
      </c>
      <c r="L54" s="39">
        <f t="shared" si="7"/>
        <v>0</v>
      </c>
      <c r="M54" s="41">
        <f t="shared" si="8"/>
        <v>0</v>
      </c>
    </row>
    <row r="55" spans="1:13" s="36" customFormat="1" x14ac:dyDescent="0.2">
      <c r="A55" s="29" t="s">
        <v>2</v>
      </c>
      <c r="B55" s="29"/>
      <c r="C55" s="29"/>
      <c r="D55" s="29"/>
      <c r="E55" s="29"/>
      <c r="F55" s="38">
        <f t="shared" si="5"/>
        <v>0</v>
      </c>
      <c r="G55" s="39">
        <v>3.6999999999999998E-2</v>
      </c>
      <c r="H55" s="38">
        <v>2.41</v>
      </c>
      <c r="I55" s="29"/>
      <c r="J55" s="40">
        <f t="shared" si="4"/>
        <v>0</v>
      </c>
      <c r="K55" s="38">
        <f t="shared" si="6"/>
        <v>0</v>
      </c>
      <c r="L55" s="39">
        <f t="shared" si="7"/>
        <v>0</v>
      </c>
      <c r="M55" s="41">
        <f t="shared" si="8"/>
        <v>0</v>
      </c>
    </row>
    <row r="56" spans="1:13" s="36" customFormat="1" x14ac:dyDescent="0.2">
      <c r="A56" s="29" t="s">
        <v>2</v>
      </c>
      <c r="B56" s="29"/>
      <c r="C56" s="29"/>
      <c r="D56" s="29"/>
      <c r="E56" s="29"/>
      <c r="F56" s="38">
        <f t="shared" si="5"/>
        <v>0</v>
      </c>
      <c r="G56" s="39">
        <v>3.6999999999999998E-2</v>
      </c>
      <c r="H56" s="38">
        <v>2.41</v>
      </c>
      <c r="I56" s="29"/>
      <c r="J56" s="40">
        <f t="shared" si="4"/>
        <v>0</v>
      </c>
      <c r="K56" s="38">
        <f t="shared" si="6"/>
        <v>0</v>
      </c>
      <c r="L56" s="39">
        <f t="shared" si="7"/>
        <v>0</v>
      </c>
      <c r="M56" s="41">
        <f t="shared" si="8"/>
        <v>0</v>
      </c>
    </row>
    <row r="57" spans="1:13" s="36" customFormat="1" x14ac:dyDescent="0.2">
      <c r="A57" s="29" t="s">
        <v>2</v>
      </c>
      <c r="B57" s="29"/>
      <c r="C57" s="29"/>
      <c r="D57" s="29"/>
      <c r="E57" s="29"/>
      <c r="F57" s="38">
        <f t="shared" si="5"/>
        <v>0</v>
      </c>
      <c r="G57" s="39">
        <v>3.6999999999999998E-2</v>
      </c>
      <c r="H57" s="38">
        <v>2.41</v>
      </c>
      <c r="I57" s="29"/>
      <c r="J57" s="40">
        <f t="shared" si="4"/>
        <v>0</v>
      </c>
      <c r="K57" s="38">
        <f t="shared" si="6"/>
        <v>0</v>
      </c>
      <c r="L57" s="39">
        <f t="shared" si="7"/>
        <v>0</v>
      </c>
      <c r="M57" s="41">
        <f t="shared" si="8"/>
        <v>0</v>
      </c>
    </row>
    <row r="58" spans="1:13" s="36" customFormat="1" x14ac:dyDescent="0.2">
      <c r="A58" s="29" t="s">
        <v>2</v>
      </c>
      <c r="B58" s="29"/>
      <c r="C58" s="29"/>
      <c r="D58" s="29"/>
      <c r="E58" s="29"/>
      <c r="F58" s="38">
        <f t="shared" si="5"/>
        <v>0</v>
      </c>
      <c r="G58" s="39">
        <v>3.6999999999999998E-2</v>
      </c>
      <c r="H58" s="38">
        <v>2.41</v>
      </c>
      <c r="I58" s="29"/>
      <c r="J58" s="40">
        <f t="shared" si="4"/>
        <v>0</v>
      </c>
      <c r="K58" s="38">
        <f t="shared" si="6"/>
        <v>0</v>
      </c>
      <c r="L58" s="39">
        <f t="shared" si="7"/>
        <v>0</v>
      </c>
      <c r="M58" s="41">
        <f t="shared" si="8"/>
        <v>0</v>
      </c>
    </row>
    <row r="59" spans="1:13" s="36" customFormat="1" x14ac:dyDescent="0.2">
      <c r="A59" s="29" t="s">
        <v>2</v>
      </c>
      <c r="B59" s="29"/>
      <c r="C59" s="29"/>
      <c r="D59" s="29"/>
      <c r="E59" s="29"/>
      <c r="F59" s="38">
        <f t="shared" si="5"/>
        <v>0</v>
      </c>
      <c r="G59" s="39">
        <v>3.6999999999999998E-2</v>
      </c>
      <c r="H59" s="38">
        <v>2.41</v>
      </c>
      <c r="I59" s="29"/>
      <c r="J59" s="40">
        <f t="shared" si="4"/>
        <v>0</v>
      </c>
      <c r="K59" s="38">
        <f t="shared" si="6"/>
        <v>0</v>
      </c>
      <c r="L59" s="39">
        <f t="shared" si="7"/>
        <v>0</v>
      </c>
      <c r="M59" s="41">
        <f t="shared" si="8"/>
        <v>0</v>
      </c>
    </row>
    <row r="60" spans="1:13" s="36" customFormat="1" x14ac:dyDescent="0.2">
      <c r="A60" s="29" t="s">
        <v>2</v>
      </c>
      <c r="B60" s="29"/>
      <c r="C60" s="29"/>
      <c r="D60" s="29"/>
      <c r="E60" s="29"/>
      <c r="F60" s="38">
        <f t="shared" si="5"/>
        <v>0</v>
      </c>
      <c r="G60" s="39">
        <v>3.6999999999999998E-2</v>
      </c>
      <c r="H60" s="38">
        <v>2.41</v>
      </c>
      <c r="I60" s="29"/>
      <c r="J60" s="40">
        <f t="shared" si="4"/>
        <v>0</v>
      </c>
      <c r="K60" s="38">
        <f t="shared" si="6"/>
        <v>0</v>
      </c>
      <c r="L60" s="39">
        <f t="shared" si="7"/>
        <v>0</v>
      </c>
      <c r="M60" s="41">
        <f t="shared" si="8"/>
        <v>0</v>
      </c>
    </row>
    <row r="61" spans="1:13" s="36" customFormat="1" x14ac:dyDescent="0.2">
      <c r="A61" s="29" t="s">
        <v>2</v>
      </c>
      <c r="B61" s="29"/>
      <c r="C61" s="29"/>
      <c r="D61" s="29"/>
      <c r="E61" s="29"/>
      <c r="F61" s="38">
        <f t="shared" si="5"/>
        <v>0</v>
      </c>
      <c r="G61" s="39">
        <v>3.6999999999999998E-2</v>
      </c>
      <c r="H61" s="38">
        <v>2.41</v>
      </c>
      <c r="I61" s="29"/>
      <c r="J61" s="40">
        <f t="shared" si="4"/>
        <v>0</v>
      </c>
      <c r="K61" s="38">
        <f t="shared" si="6"/>
        <v>0</v>
      </c>
      <c r="L61" s="39">
        <f t="shared" si="7"/>
        <v>0</v>
      </c>
      <c r="M61" s="41">
        <f t="shared" si="8"/>
        <v>0</v>
      </c>
    </row>
    <row r="62" spans="1:13" s="36" customFormat="1" x14ac:dyDescent="0.2">
      <c r="A62" s="29" t="s">
        <v>2</v>
      </c>
      <c r="B62" s="29"/>
      <c r="C62" s="29"/>
      <c r="D62" s="29"/>
      <c r="E62" s="29"/>
      <c r="F62" s="38">
        <f t="shared" si="5"/>
        <v>0</v>
      </c>
      <c r="G62" s="39">
        <v>3.6999999999999998E-2</v>
      </c>
      <c r="H62" s="38">
        <v>2.41</v>
      </c>
      <c r="I62" s="29"/>
      <c r="J62" s="40">
        <f t="shared" si="4"/>
        <v>0</v>
      </c>
      <c r="K62" s="38">
        <f t="shared" si="6"/>
        <v>0</v>
      </c>
      <c r="L62" s="39">
        <f t="shared" si="7"/>
        <v>0</v>
      </c>
      <c r="M62" s="41">
        <f t="shared" si="8"/>
        <v>0</v>
      </c>
    </row>
    <row r="63" spans="1:13" s="36" customFormat="1" x14ac:dyDescent="0.2">
      <c r="A63" s="29" t="s">
        <v>2</v>
      </c>
      <c r="B63" s="29"/>
      <c r="C63" s="29"/>
      <c r="D63" s="29"/>
      <c r="E63" s="29"/>
      <c r="F63" s="38">
        <f t="shared" si="5"/>
        <v>0</v>
      </c>
      <c r="G63" s="39">
        <v>3.6999999999999998E-2</v>
      </c>
      <c r="H63" s="38">
        <v>2.41</v>
      </c>
      <c r="I63" s="29"/>
      <c r="J63" s="40">
        <f t="shared" si="4"/>
        <v>0</v>
      </c>
      <c r="K63" s="38">
        <f t="shared" si="6"/>
        <v>0</v>
      </c>
      <c r="L63" s="39">
        <f t="shared" si="7"/>
        <v>0</v>
      </c>
      <c r="M63" s="41">
        <f t="shared" si="8"/>
        <v>0</v>
      </c>
    </row>
    <row r="64" spans="1:13" s="36" customFormat="1" x14ac:dyDescent="0.2">
      <c r="A64" s="29" t="s">
        <v>2</v>
      </c>
      <c r="B64" s="29"/>
      <c r="C64" s="29"/>
      <c r="D64" s="29"/>
      <c r="E64" s="29"/>
      <c r="F64" s="38">
        <f t="shared" si="5"/>
        <v>0</v>
      </c>
      <c r="G64" s="39">
        <v>3.6999999999999998E-2</v>
      </c>
      <c r="H64" s="38">
        <v>2.41</v>
      </c>
      <c r="I64" s="29"/>
      <c r="J64" s="40">
        <f t="shared" si="4"/>
        <v>0</v>
      </c>
      <c r="K64" s="38">
        <f t="shared" si="6"/>
        <v>0</v>
      </c>
      <c r="L64" s="39">
        <f t="shared" si="7"/>
        <v>0</v>
      </c>
      <c r="M64" s="41">
        <f t="shared" si="8"/>
        <v>0</v>
      </c>
    </row>
    <row r="65" spans="1:13" s="36" customFormat="1" x14ac:dyDescent="0.2">
      <c r="A65" s="29" t="s">
        <v>2</v>
      </c>
      <c r="B65" s="29"/>
      <c r="C65" s="29"/>
      <c r="D65" s="29"/>
      <c r="E65" s="29"/>
      <c r="F65" s="38">
        <f t="shared" si="5"/>
        <v>0</v>
      </c>
      <c r="G65" s="39">
        <v>3.6999999999999998E-2</v>
      </c>
      <c r="H65" s="38">
        <v>2.41</v>
      </c>
      <c r="I65" s="29"/>
      <c r="J65" s="40">
        <f t="shared" si="4"/>
        <v>0</v>
      </c>
      <c r="K65" s="38">
        <f t="shared" si="6"/>
        <v>0</v>
      </c>
      <c r="L65" s="39">
        <f t="shared" si="7"/>
        <v>0</v>
      </c>
      <c r="M65" s="41">
        <f t="shared" si="8"/>
        <v>0</v>
      </c>
    </row>
    <row r="66" spans="1:13" s="36" customFormat="1" x14ac:dyDescent="0.2">
      <c r="A66" s="29" t="s">
        <v>2</v>
      </c>
      <c r="B66" s="29"/>
      <c r="C66" s="29"/>
      <c r="D66" s="29"/>
      <c r="E66" s="29"/>
      <c r="F66" s="38">
        <f t="shared" si="5"/>
        <v>0</v>
      </c>
      <c r="G66" s="39">
        <v>3.6999999999999998E-2</v>
      </c>
      <c r="H66" s="38">
        <v>2.41</v>
      </c>
      <c r="I66" s="29"/>
      <c r="J66" s="40">
        <f t="shared" si="4"/>
        <v>0</v>
      </c>
      <c r="K66" s="38">
        <f t="shared" si="6"/>
        <v>0</v>
      </c>
      <c r="L66" s="39">
        <f t="shared" si="7"/>
        <v>0</v>
      </c>
      <c r="M66" s="41">
        <f t="shared" si="8"/>
        <v>0</v>
      </c>
    </row>
    <row r="67" spans="1:13" s="36" customFormat="1" x14ac:dyDescent="0.2">
      <c r="A67" s="29" t="s">
        <v>2</v>
      </c>
      <c r="B67" s="29"/>
      <c r="C67" s="29"/>
      <c r="D67" s="29"/>
      <c r="E67" s="29"/>
      <c r="F67" s="38">
        <f t="shared" si="5"/>
        <v>0</v>
      </c>
      <c r="G67" s="39">
        <v>3.6999999999999998E-2</v>
      </c>
      <c r="H67" s="38">
        <v>2.41</v>
      </c>
      <c r="I67" s="29"/>
      <c r="J67" s="40">
        <f t="shared" si="4"/>
        <v>0</v>
      </c>
      <c r="K67" s="38">
        <f t="shared" si="6"/>
        <v>0</v>
      </c>
      <c r="L67" s="39">
        <f t="shared" si="7"/>
        <v>0</v>
      </c>
      <c r="M67" s="41">
        <f t="shared" si="8"/>
        <v>0</v>
      </c>
    </row>
    <row r="68" spans="1:13" s="36" customFormat="1" x14ac:dyDescent="0.2">
      <c r="A68" s="29" t="s">
        <v>2</v>
      </c>
      <c r="B68" s="29"/>
      <c r="C68" s="29"/>
      <c r="D68" s="29"/>
      <c r="E68" s="29"/>
      <c r="F68" s="38">
        <f t="shared" si="5"/>
        <v>0</v>
      </c>
      <c r="G68" s="39">
        <v>3.6999999999999998E-2</v>
      </c>
      <c r="H68" s="38">
        <v>2.41</v>
      </c>
      <c r="I68" s="29"/>
      <c r="J68" s="40">
        <f t="shared" si="4"/>
        <v>0</v>
      </c>
      <c r="K68" s="38">
        <f t="shared" si="6"/>
        <v>0</v>
      </c>
      <c r="L68" s="39">
        <f t="shared" si="7"/>
        <v>0</v>
      </c>
      <c r="M68" s="41">
        <f t="shared" si="8"/>
        <v>0</v>
      </c>
    </row>
    <row r="69" spans="1:13" s="36" customFormat="1" x14ac:dyDescent="0.2">
      <c r="A69" s="29" t="s">
        <v>2</v>
      </c>
      <c r="B69" s="29"/>
      <c r="C69" s="29"/>
      <c r="D69" s="29"/>
      <c r="E69" s="29"/>
      <c r="F69" s="38">
        <f t="shared" si="5"/>
        <v>0</v>
      </c>
      <c r="G69" s="39">
        <v>3.6999999999999998E-2</v>
      </c>
      <c r="H69" s="38">
        <v>2.41</v>
      </c>
      <c r="I69" s="29"/>
      <c r="J69" s="40">
        <f t="shared" si="4"/>
        <v>0</v>
      </c>
      <c r="K69" s="38">
        <f t="shared" si="6"/>
        <v>0</v>
      </c>
      <c r="L69" s="39">
        <f t="shared" si="7"/>
        <v>0</v>
      </c>
      <c r="M69" s="41">
        <f t="shared" si="8"/>
        <v>0</v>
      </c>
    </row>
    <row r="70" spans="1:13" s="36" customFormat="1" x14ac:dyDescent="0.2">
      <c r="A70" s="29" t="s">
        <v>2</v>
      </c>
      <c r="B70" s="29"/>
      <c r="C70" s="29"/>
      <c r="D70" s="29"/>
      <c r="E70" s="29"/>
      <c r="F70" s="38">
        <f t="shared" ref="F70:F99" si="9">D70*E70</f>
        <v>0</v>
      </c>
      <c r="G70" s="39">
        <v>3.6999999999999998E-2</v>
      </c>
      <c r="H70" s="38">
        <v>2.41</v>
      </c>
      <c r="I70" s="29"/>
      <c r="J70" s="40">
        <f t="shared" si="4"/>
        <v>0</v>
      </c>
      <c r="K70" s="38">
        <f t="shared" ref="K70:K99" si="10">C70*E70</f>
        <v>0</v>
      </c>
      <c r="L70" s="39">
        <f t="shared" ref="L70:L99" si="11">C70*F70</f>
        <v>0</v>
      </c>
      <c r="M70" s="41">
        <f t="shared" ref="M70:M99" si="12">C70*J70/1000</f>
        <v>0</v>
      </c>
    </row>
    <row r="71" spans="1:13" s="36" customFormat="1" x14ac:dyDescent="0.2">
      <c r="A71" s="29" t="s">
        <v>2</v>
      </c>
      <c r="B71" s="29"/>
      <c r="C71" s="29"/>
      <c r="D71" s="29"/>
      <c r="E71" s="29"/>
      <c r="F71" s="38">
        <f t="shared" si="9"/>
        <v>0</v>
      </c>
      <c r="G71" s="39">
        <v>3.6999999999999998E-2</v>
      </c>
      <c r="H71" s="38">
        <v>2.41</v>
      </c>
      <c r="I71" s="29"/>
      <c r="J71" s="40">
        <f t="shared" ref="J71:J99" si="13">F71*G71*H71</f>
        <v>0</v>
      </c>
      <c r="K71" s="38">
        <f t="shared" si="10"/>
        <v>0</v>
      </c>
      <c r="L71" s="39">
        <f t="shared" si="11"/>
        <v>0</v>
      </c>
      <c r="M71" s="41">
        <f t="shared" si="12"/>
        <v>0</v>
      </c>
    </row>
    <row r="72" spans="1:13" s="36" customFormat="1" x14ac:dyDescent="0.2">
      <c r="A72" s="29" t="s">
        <v>2</v>
      </c>
      <c r="B72" s="29"/>
      <c r="C72" s="29"/>
      <c r="D72" s="29"/>
      <c r="E72" s="29"/>
      <c r="F72" s="38">
        <f t="shared" si="9"/>
        <v>0</v>
      </c>
      <c r="G72" s="39">
        <v>3.6999999999999998E-2</v>
      </c>
      <c r="H72" s="38">
        <v>2.41</v>
      </c>
      <c r="I72" s="29"/>
      <c r="J72" s="40">
        <f t="shared" si="13"/>
        <v>0</v>
      </c>
      <c r="K72" s="38">
        <f t="shared" si="10"/>
        <v>0</v>
      </c>
      <c r="L72" s="39">
        <f t="shared" si="11"/>
        <v>0</v>
      </c>
      <c r="M72" s="41">
        <f t="shared" si="12"/>
        <v>0</v>
      </c>
    </row>
    <row r="73" spans="1:13" s="36" customFormat="1" x14ac:dyDescent="0.2">
      <c r="A73" s="29" t="s">
        <v>2</v>
      </c>
      <c r="B73" s="29"/>
      <c r="C73" s="29"/>
      <c r="D73" s="29"/>
      <c r="E73" s="29"/>
      <c r="F73" s="38">
        <f t="shared" si="9"/>
        <v>0</v>
      </c>
      <c r="G73" s="39">
        <v>3.6999999999999998E-2</v>
      </c>
      <c r="H73" s="38">
        <v>2.41</v>
      </c>
      <c r="I73" s="29"/>
      <c r="J73" s="40">
        <f t="shared" si="13"/>
        <v>0</v>
      </c>
      <c r="K73" s="38">
        <f t="shared" si="10"/>
        <v>0</v>
      </c>
      <c r="L73" s="39">
        <f t="shared" si="11"/>
        <v>0</v>
      </c>
      <c r="M73" s="41">
        <f t="shared" si="12"/>
        <v>0</v>
      </c>
    </row>
    <row r="74" spans="1:13" s="36" customFormat="1" x14ac:dyDescent="0.2">
      <c r="A74" s="29" t="s">
        <v>2</v>
      </c>
      <c r="B74" s="29"/>
      <c r="C74" s="29"/>
      <c r="D74" s="29"/>
      <c r="E74" s="29"/>
      <c r="F74" s="38">
        <f t="shared" si="9"/>
        <v>0</v>
      </c>
      <c r="G74" s="39">
        <v>3.6999999999999998E-2</v>
      </c>
      <c r="H74" s="38">
        <v>2.41</v>
      </c>
      <c r="I74" s="29"/>
      <c r="J74" s="40">
        <f t="shared" si="13"/>
        <v>0</v>
      </c>
      <c r="K74" s="38">
        <f t="shared" si="10"/>
        <v>0</v>
      </c>
      <c r="L74" s="39">
        <f t="shared" si="11"/>
        <v>0</v>
      </c>
      <c r="M74" s="41">
        <f t="shared" si="12"/>
        <v>0</v>
      </c>
    </row>
    <row r="75" spans="1:13" s="36" customFormat="1" x14ac:dyDescent="0.2">
      <c r="A75" s="29" t="s">
        <v>2</v>
      </c>
      <c r="B75" s="29"/>
      <c r="C75" s="29"/>
      <c r="D75" s="29"/>
      <c r="E75" s="29"/>
      <c r="F75" s="38">
        <f t="shared" si="9"/>
        <v>0</v>
      </c>
      <c r="G75" s="39">
        <v>3.6999999999999998E-2</v>
      </c>
      <c r="H75" s="38">
        <v>2.41</v>
      </c>
      <c r="I75" s="29"/>
      <c r="J75" s="40">
        <f t="shared" si="13"/>
        <v>0</v>
      </c>
      <c r="K75" s="38">
        <f t="shared" si="10"/>
        <v>0</v>
      </c>
      <c r="L75" s="39">
        <f t="shared" si="11"/>
        <v>0</v>
      </c>
      <c r="M75" s="41">
        <f t="shared" si="12"/>
        <v>0</v>
      </c>
    </row>
    <row r="76" spans="1:13" s="36" customFormat="1" x14ac:dyDescent="0.2">
      <c r="A76" s="29" t="s">
        <v>2</v>
      </c>
      <c r="B76" s="29"/>
      <c r="C76" s="29"/>
      <c r="D76" s="29"/>
      <c r="E76" s="29"/>
      <c r="F76" s="38">
        <f t="shared" si="9"/>
        <v>0</v>
      </c>
      <c r="G76" s="39">
        <v>3.6999999999999998E-2</v>
      </c>
      <c r="H76" s="38">
        <v>2.41</v>
      </c>
      <c r="I76" s="29"/>
      <c r="J76" s="40">
        <f t="shared" si="13"/>
        <v>0</v>
      </c>
      <c r="K76" s="38">
        <f t="shared" si="10"/>
        <v>0</v>
      </c>
      <c r="L76" s="39">
        <f t="shared" si="11"/>
        <v>0</v>
      </c>
      <c r="M76" s="41">
        <f t="shared" si="12"/>
        <v>0</v>
      </c>
    </row>
    <row r="77" spans="1:13" s="36" customFormat="1" x14ac:dyDescent="0.2">
      <c r="A77" s="29" t="s">
        <v>2</v>
      </c>
      <c r="B77" s="29"/>
      <c r="C77" s="29"/>
      <c r="D77" s="29"/>
      <c r="E77" s="29"/>
      <c r="F77" s="38">
        <f t="shared" si="9"/>
        <v>0</v>
      </c>
      <c r="G77" s="39">
        <v>3.6999999999999998E-2</v>
      </c>
      <c r="H77" s="38">
        <v>2.41</v>
      </c>
      <c r="I77" s="29"/>
      <c r="J77" s="40">
        <f t="shared" si="13"/>
        <v>0</v>
      </c>
      <c r="K77" s="38">
        <f t="shared" si="10"/>
        <v>0</v>
      </c>
      <c r="L77" s="39">
        <f t="shared" si="11"/>
        <v>0</v>
      </c>
      <c r="M77" s="41">
        <f t="shared" si="12"/>
        <v>0</v>
      </c>
    </row>
    <row r="78" spans="1:13" s="36" customFormat="1" x14ac:dyDescent="0.2">
      <c r="A78" s="29" t="s">
        <v>2</v>
      </c>
      <c r="B78" s="29"/>
      <c r="C78" s="29"/>
      <c r="D78" s="29"/>
      <c r="E78" s="29"/>
      <c r="F78" s="38">
        <f t="shared" si="9"/>
        <v>0</v>
      </c>
      <c r="G78" s="39">
        <v>3.6999999999999998E-2</v>
      </c>
      <c r="H78" s="38">
        <v>2.41</v>
      </c>
      <c r="I78" s="29"/>
      <c r="J78" s="40">
        <f t="shared" si="13"/>
        <v>0</v>
      </c>
      <c r="K78" s="38">
        <f t="shared" si="10"/>
        <v>0</v>
      </c>
      <c r="L78" s="39">
        <f t="shared" si="11"/>
        <v>0</v>
      </c>
      <c r="M78" s="41">
        <f t="shared" si="12"/>
        <v>0</v>
      </c>
    </row>
    <row r="79" spans="1:13" s="36" customFormat="1" x14ac:dyDescent="0.2">
      <c r="A79" s="29" t="s">
        <v>2</v>
      </c>
      <c r="B79" s="29"/>
      <c r="C79" s="29"/>
      <c r="D79" s="29"/>
      <c r="E79" s="29"/>
      <c r="F79" s="38">
        <f t="shared" si="9"/>
        <v>0</v>
      </c>
      <c r="G79" s="39">
        <v>3.6999999999999998E-2</v>
      </c>
      <c r="H79" s="38">
        <v>2.41</v>
      </c>
      <c r="I79" s="29"/>
      <c r="J79" s="40">
        <f t="shared" si="13"/>
        <v>0</v>
      </c>
      <c r="K79" s="38">
        <f t="shared" si="10"/>
        <v>0</v>
      </c>
      <c r="L79" s="39">
        <f t="shared" si="11"/>
        <v>0</v>
      </c>
      <c r="M79" s="41">
        <f t="shared" si="12"/>
        <v>0</v>
      </c>
    </row>
    <row r="80" spans="1:13" s="36" customFormat="1" x14ac:dyDescent="0.2">
      <c r="A80" s="29" t="s">
        <v>2</v>
      </c>
      <c r="B80" s="29"/>
      <c r="C80" s="29"/>
      <c r="D80" s="29"/>
      <c r="E80" s="29"/>
      <c r="F80" s="38">
        <f t="shared" si="9"/>
        <v>0</v>
      </c>
      <c r="G80" s="39">
        <v>3.6999999999999998E-2</v>
      </c>
      <c r="H80" s="38">
        <v>2.41</v>
      </c>
      <c r="I80" s="29"/>
      <c r="J80" s="40">
        <f t="shared" si="13"/>
        <v>0</v>
      </c>
      <c r="K80" s="38">
        <f t="shared" si="10"/>
        <v>0</v>
      </c>
      <c r="L80" s="39">
        <f t="shared" si="11"/>
        <v>0</v>
      </c>
      <c r="M80" s="41">
        <f t="shared" si="12"/>
        <v>0</v>
      </c>
    </row>
    <row r="81" spans="1:13" s="36" customFormat="1" x14ac:dyDescent="0.2">
      <c r="A81" s="29" t="s">
        <v>2</v>
      </c>
      <c r="B81" s="29"/>
      <c r="C81" s="29"/>
      <c r="D81" s="29"/>
      <c r="E81" s="29"/>
      <c r="F81" s="38">
        <f t="shared" si="9"/>
        <v>0</v>
      </c>
      <c r="G81" s="39">
        <v>3.6999999999999998E-2</v>
      </c>
      <c r="H81" s="38">
        <v>2.41</v>
      </c>
      <c r="I81" s="29"/>
      <c r="J81" s="40">
        <f t="shared" si="13"/>
        <v>0</v>
      </c>
      <c r="K81" s="38">
        <f t="shared" si="10"/>
        <v>0</v>
      </c>
      <c r="L81" s="39">
        <f t="shared" si="11"/>
        <v>0</v>
      </c>
      <c r="M81" s="41">
        <f t="shared" si="12"/>
        <v>0</v>
      </c>
    </row>
    <row r="82" spans="1:13" s="36" customFormat="1" x14ac:dyDescent="0.2">
      <c r="A82" s="29" t="s">
        <v>2</v>
      </c>
      <c r="B82" s="29"/>
      <c r="C82" s="29"/>
      <c r="D82" s="29"/>
      <c r="E82" s="29"/>
      <c r="F82" s="38">
        <f t="shared" si="9"/>
        <v>0</v>
      </c>
      <c r="G82" s="39">
        <v>3.6999999999999998E-2</v>
      </c>
      <c r="H82" s="38">
        <v>2.41</v>
      </c>
      <c r="I82" s="29"/>
      <c r="J82" s="40">
        <f t="shared" si="13"/>
        <v>0</v>
      </c>
      <c r="K82" s="38">
        <f t="shared" si="10"/>
        <v>0</v>
      </c>
      <c r="L82" s="39">
        <f t="shared" si="11"/>
        <v>0</v>
      </c>
      <c r="M82" s="41">
        <f t="shared" si="12"/>
        <v>0</v>
      </c>
    </row>
    <row r="83" spans="1:13" s="36" customFormat="1" x14ac:dyDescent="0.2">
      <c r="A83" s="29" t="s">
        <v>2</v>
      </c>
      <c r="B83" s="29"/>
      <c r="C83" s="29"/>
      <c r="D83" s="29"/>
      <c r="E83" s="29"/>
      <c r="F83" s="38">
        <f t="shared" si="9"/>
        <v>0</v>
      </c>
      <c r="G83" s="39">
        <v>3.6999999999999998E-2</v>
      </c>
      <c r="H83" s="38">
        <v>2.41</v>
      </c>
      <c r="I83" s="29"/>
      <c r="J83" s="40">
        <f t="shared" si="13"/>
        <v>0</v>
      </c>
      <c r="K83" s="38">
        <f t="shared" si="10"/>
        <v>0</v>
      </c>
      <c r="L83" s="39">
        <f t="shared" si="11"/>
        <v>0</v>
      </c>
      <c r="M83" s="41">
        <f t="shared" si="12"/>
        <v>0</v>
      </c>
    </row>
    <row r="84" spans="1:13" s="36" customFormat="1" x14ac:dyDescent="0.2">
      <c r="A84" s="29" t="s">
        <v>2</v>
      </c>
      <c r="B84" s="29"/>
      <c r="C84" s="29"/>
      <c r="D84" s="29"/>
      <c r="E84" s="29"/>
      <c r="F84" s="38">
        <f t="shared" si="9"/>
        <v>0</v>
      </c>
      <c r="G84" s="39">
        <v>3.6999999999999998E-2</v>
      </c>
      <c r="H84" s="38">
        <v>2.41</v>
      </c>
      <c r="I84" s="29"/>
      <c r="J84" s="40">
        <f t="shared" si="13"/>
        <v>0</v>
      </c>
      <c r="K84" s="38">
        <f t="shared" si="10"/>
        <v>0</v>
      </c>
      <c r="L84" s="39">
        <f t="shared" si="11"/>
        <v>0</v>
      </c>
      <c r="M84" s="41">
        <f t="shared" si="12"/>
        <v>0</v>
      </c>
    </row>
    <row r="85" spans="1:13" s="36" customFormat="1" x14ac:dyDescent="0.2">
      <c r="A85" s="29" t="s">
        <v>2</v>
      </c>
      <c r="B85" s="29"/>
      <c r="C85" s="29"/>
      <c r="D85" s="29"/>
      <c r="E85" s="29"/>
      <c r="F85" s="38">
        <f t="shared" si="9"/>
        <v>0</v>
      </c>
      <c r="G85" s="39">
        <v>3.6999999999999998E-2</v>
      </c>
      <c r="H85" s="38">
        <v>2.41</v>
      </c>
      <c r="I85" s="29"/>
      <c r="J85" s="40">
        <f t="shared" si="13"/>
        <v>0</v>
      </c>
      <c r="K85" s="38">
        <f t="shared" si="10"/>
        <v>0</v>
      </c>
      <c r="L85" s="39">
        <f t="shared" si="11"/>
        <v>0</v>
      </c>
      <c r="M85" s="41">
        <f t="shared" si="12"/>
        <v>0</v>
      </c>
    </row>
    <row r="86" spans="1:13" s="36" customFormat="1" x14ac:dyDescent="0.2">
      <c r="A86" s="29" t="s">
        <v>2</v>
      </c>
      <c r="B86" s="29"/>
      <c r="C86" s="29"/>
      <c r="D86" s="29"/>
      <c r="E86" s="29"/>
      <c r="F86" s="38">
        <f t="shared" si="9"/>
        <v>0</v>
      </c>
      <c r="G86" s="39">
        <v>3.6999999999999998E-2</v>
      </c>
      <c r="H86" s="38">
        <v>2.41</v>
      </c>
      <c r="I86" s="29"/>
      <c r="J86" s="40">
        <f t="shared" si="13"/>
        <v>0</v>
      </c>
      <c r="K86" s="38">
        <f t="shared" si="10"/>
        <v>0</v>
      </c>
      <c r="L86" s="39">
        <f t="shared" si="11"/>
        <v>0</v>
      </c>
      <c r="M86" s="41">
        <f t="shared" si="12"/>
        <v>0</v>
      </c>
    </row>
    <row r="87" spans="1:13" s="36" customFormat="1" x14ac:dyDescent="0.2">
      <c r="A87" s="29" t="s">
        <v>2</v>
      </c>
      <c r="B87" s="29"/>
      <c r="C87" s="29"/>
      <c r="D87" s="29"/>
      <c r="E87" s="29"/>
      <c r="F87" s="38">
        <f t="shared" si="9"/>
        <v>0</v>
      </c>
      <c r="G87" s="39">
        <v>3.6999999999999998E-2</v>
      </c>
      <c r="H87" s="38">
        <v>2.41</v>
      </c>
      <c r="I87" s="29"/>
      <c r="J87" s="40">
        <f t="shared" si="13"/>
        <v>0</v>
      </c>
      <c r="K87" s="38">
        <f t="shared" si="10"/>
        <v>0</v>
      </c>
      <c r="L87" s="39">
        <f t="shared" si="11"/>
        <v>0</v>
      </c>
      <c r="M87" s="41">
        <f t="shared" si="12"/>
        <v>0</v>
      </c>
    </row>
    <row r="88" spans="1:13" s="36" customFormat="1" x14ac:dyDescent="0.2">
      <c r="A88" s="29" t="s">
        <v>2</v>
      </c>
      <c r="B88" s="29"/>
      <c r="C88" s="29"/>
      <c r="D88" s="29"/>
      <c r="E88" s="29"/>
      <c r="F88" s="38">
        <f t="shared" si="9"/>
        <v>0</v>
      </c>
      <c r="G88" s="39">
        <v>3.6999999999999998E-2</v>
      </c>
      <c r="H88" s="38">
        <v>2.41</v>
      </c>
      <c r="I88" s="29"/>
      <c r="J88" s="40">
        <f t="shared" si="13"/>
        <v>0</v>
      </c>
      <c r="K88" s="38">
        <f t="shared" si="10"/>
        <v>0</v>
      </c>
      <c r="L88" s="39">
        <f t="shared" si="11"/>
        <v>0</v>
      </c>
      <c r="M88" s="41">
        <f t="shared" si="12"/>
        <v>0</v>
      </c>
    </row>
    <row r="89" spans="1:13" s="36" customFormat="1" x14ac:dyDescent="0.2">
      <c r="A89" s="29" t="s">
        <v>2</v>
      </c>
      <c r="B89" s="29"/>
      <c r="C89" s="29"/>
      <c r="D89" s="29"/>
      <c r="E89" s="29"/>
      <c r="F89" s="38">
        <f t="shared" si="9"/>
        <v>0</v>
      </c>
      <c r="G89" s="39">
        <v>3.6999999999999998E-2</v>
      </c>
      <c r="H89" s="38">
        <v>2.41</v>
      </c>
      <c r="I89" s="29"/>
      <c r="J89" s="40">
        <f t="shared" si="13"/>
        <v>0</v>
      </c>
      <c r="K89" s="38">
        <f t="shared" si="10"/>
        <v>0</v>
      </c>
      <c r="L89" s="39">
        <f t="shared" si="11"/>
        <v>0</v>
      </c>
      <c r="M89" s="41">
        <f t="shared" si="12"/>
        <v>0</v>
      </c>
    </row>
    <row r="90" spans="1:13" s="36" customFormat="1" x14ac:dyDescent="0.2">
      <c r="A90" s="29" t="s">
        <v>2</v>
      </c>
      <c r="B90" s="29"/>
      <c r="C90" s="29"/>
      <c r="D90" s="29"/>
      <c r="E90" s="29"/>
      <c r="F90" s="38">
        <f t="shared" si="9"/>
        <v>0</v>
      </c>
      <c r="G90" s="39">
        <v>3.6999999999999998E-2</v>
      </c>
      <c r="H90" s="38">
        <v>2.41</v>
      </c>
      <c r="I90" s="29"/>
      <c r="J90" s="40">
        <f t="shared" si="13"/>
        <v>0</v>
      </c>
      <c r="K90" s="38">
        <f t="shared" si="10"/>
        <v>0</v>
      </c>
      <c r="L90" s="39">
        <f t="shared" si="11"/>
        <v>0</v>
      </c>
      <c r="M90" s="41">
        <f t="shared" si="12"/>
        <v>0</v>
      </c>
    </row>
    <row r="91" spans="1:13" s="36" customFormat="1" x14ac:dyDescent="0.2">
      <c r="A91" s="29" t="s">
        <v>2</v>
      </c>
      <c r="B91" s="29"/>
      <c r="C91" s="29"/>
      <c r="D91" s="29"/>
      <c r="E91" s="29"/>
      <c r="F91" s="38">
        <f t="shared" si="9"/>
        <v>0</v>
      </c>
      <c r="G91" s="39">
        <v>3.6999999999999998E-2</v>
      </c>
      <c r="H91" s="38">
        <v>2.41</v>
      </c>
      <c r="I91" s="29"/>
      <c r="J91" s="40">
        <f t="shared" si="13"/>
        <v>0</v>
      </c>
      <c r="K91" s="38">
        <f t="shared" si="10"/>
        <v>0</v>
      </c>
      <c r="L91" s="39">
        <f t="shared" si="11"/>
        <v>0</v>
      </c>
      <c r="M91" s="41">
        <f t="shared" si="12"/>
        <v>0</v>
      </c>
    </row>
    <row r="92" spans="1:13" s="36" customFormat="1" x14ac:dyDescent="0.2">
      <c r="A92" s="29" t="s">
        <v>2</v>
      </c>
      <c r="B92" s="29"/>
      <c r="C92" s="29"/>
      <c r="D92" s="29"/>
      <c r="E92" s="29"/>
      <c r="F92" s="38">
        <f t="shared" si="9"/>
        <v>0</v>
      </c>
      <c r="G92" s="39">
        <v>3.6999999999999998E-2</v>
      </c>
      <c r="H92" s="38">
        <v>2.41</v>
      </c>
      <c r="I92" s="29"/>
      <c r="J92" s="40">
        <f t="shared" si="13"/>
        <v>0</v>
      </c>
      <c r="K92" s="38">
        <f t="shared" si="10"/>
        <v>0</v>
      </c>
      <c r="L92" s="39">
        <f t="shared" si="11"/>
        <v>0</v>
      </c>
      <c r="M92" s="41">
        <f t="shared" si="12"/>
        <v>0</v>
      </c>
    </row>
    <row r="93" spans="1:13" s="36" customFormat="1" x14ac:dyDescent="0.2">
      <c r="A93" s="29" t="s">
        <v>2</v>
      </c>
      <c r="B93" s="29"/>
      <c r="C93" s="29"/>
      <c r="D93" s="29"/>
      <c r="E93" s="29"/>
      <c r="F93" s="38">
        <f t="shared" si="9"/>
        <v>0</v>
      </c>
      <c r="G93" s="39">
        <v>3.6999999999999998E-2</v>
      </c>
      <c r="H93" s="38">
        <v>2.41</v>
      </c>
      <c r="I93" s="29"/>
      <c r="J93" s="40">
        <f t="shared" si="13"/>
        <v>0</v>
      </c>
      <c r="K93" s="38">
        <f t="shared" si="10"/>
        <v>0</v>
      </c>
      <c r="L93" s="39">
        <f t="shared" si="11"/>
        <v>0</v>
      </c>
      <c r="M93" s="41">
        <f t="shared" si="12"/>
        <v>0</v>
      </c>
    </row>
    <row r="94" spans="1:13" s="36" customFormat="1" x14ac:dyDescent="0.2">
      <c r="A94" s="29" t="s">
        <v>2</v>
      </c>
      <c r="B94" s="29"/>
      <c r="C94" s="29"/>
      <c r="D94" s="29"/>
      <c r="E94" s="29"/>
      <c r="F94" s="38">
        <f t="shared" si="9"/>
        <v>0</v>
      </c>
      <c r="G94" s="39">
        <v>3.6999999999999998E-2</v>
      </c>
      <c r="H94" s="38">
        <v>2.41</v>
      </c>
      <c r="I94" s="29"/>
      <c r="J94" s="40">
        <f t="shared" si="13"/>
        <v>0</v>
      </c>
      <c r="K94" s="38">
        <f t="shared" si="10"/>
        <v>0</v>
      </c>
      <c r="L94" s="39">
        <f t="shared" si="11"/>
        <v>0</v>
      </c>
      <c r="M94" s="41">
        <f t="shared" si="12"/>
        <v>0</v>
      </c>
    </row>
    <row r="95" spans="1:13" s="36" customFormat="1" x14ac:dyDescent="0.2">
      <c r="A95" s="29" t="s">
        <v>2</v>
      </c>
      <c r="B95" s="29"/>
      <c r="C95" s="29"/>
      <c r="D95" s="29"/>
      <c r="E95" s="29"/>
      <c r="F95" s="38">
        <f t="shared" si="9"/>
        <v>0</v>
      </c>
      <c r="G95" s="39">
        <v>3.6999999999999998E-2</v>
      </c>
      <c r="H95" s="38">
        <v>2.41</v>
      </c>
      <c r="I95" s="29"/>
      <c r="J95" s="40">
        <f t="shared" si="13"/>
        <v>0</v>
      </c>
      <c r="K95" s="38">
        <f t="shared" si="10"/>
        <v>0</v>
      </c>
      <c r="L95" s="39">
        <f t="shared" si="11"/>
        <v>0</v>
      </c>
      <c r="M95" s="41">
        <f t="shared" si="12"/>
        <v>0</v>
      </c>
    </row>
    <row r="96" spans="1:13" s="36" customFormat="1" x14ac:dyDescent="0.2">
      <c r="A96" s="29" t="s">
        <v>2</v>
      </c>
      <c r="B96" s="29"/>
      <c r="C96" s="29"/>
      <c r="D96" s="29"/>
      <c r="E96" s="29"/>
      <c r="F96" s="38">
        <f t="shared" si="9"/>
        <v>0</v>
      </c>
      <c r="G96" s="39">
        <v>3.6999999999999998E-2</v>
      </c>
      <c r="H96" s="38">
        <v>2.41</v>
      </c>
      <c r="I96" s="29"/>
      <c r="J96" s="40">
        <f t="shared" si="13"/>
        <v>0</v>
      </c>
      <c r="K96" s="38">
        <f t="shared" si="10"/>
        <v>0</v>
      </c>
      <c r="L96" s="39">
        <f t="shared" si="11"/>
        <v>0</v>
      </c>
      <c r="M96" s="41">
        <f t="shared" si="12"/>
        <v>0</v>
      </c>
    </row>
    <row r="97" spans="1:19" s="36" customFormat="1" x14ac:dyDescent="0.2">
      <c r="A97" s="29" t="s">
        <v>2</v>
      </c>
      <c r="B97" s="29"/>
      <c r="C97" s="29"/>
      <c r="D97" s="29"/>
      <c r="E97" s="29"/>
      <c r="F97" s="38">
        <f t="shared" si="9"/>
        <v>0</v>
      </c>
      <c r="G97" s="39">
        <v>3.6999999999999998E-2</v>
      </c>
      <c r="H97" s="38">
        <v>2.41</v>
      </c>
      <c r="I97" s="29"/>
      <c r="J97" s="40">
        <f t="shared" si="13"/>
        <v>0</v>
      </c>
      <c r="K97" s="38">
        <f t="shared" si="10"/>
        <v>0</v>
      </c>
      <c r="L97" s="39">
        <f t="shared" si="11"/>
        <v>0</v>
      </c>
      <c r="M97" s="41">
        <f t="shared" si="12"/>
        <v>0</v>
      </c>
    </row>
    <row r="98" spans="1:19" s="36" customFormat="1" x14ac:dyDescent="0.2">
      <c r="A98" s="29" t="s">
        <v>2</v>
      </c>
      <c r="B98" s="29"/>
      <c r="C98" s="29"/>
      <c r="D98" s="29"/>
      <c r="E98" s="29"/>
      <c r="F98" s="38">
        <f t="shared" si="9"/>
        <v>0</v>
      </c>
      <c r="G98" s="39">
        <v>3.6999999999999998E-2</v>
      </c>
      <c r="H98" s="38">
        <v>2.41</v>
      </c>
      <c r="I98" s="29"/>
      <c r="J98" s="40">
        <f t="shared" si="13"/>
        <v>0</v>
      </c>
      <c r="K98" s="38">
        <f t="shared" si="10"/>
        <v>0</v>
      </c>
      <c r="L98" s="39">
        <f t="shared" si="11"/>
        <v>0</v>
      </c>
      <c r="M98" s="41">
        <f t="shared" si="12"/>
        <v>0</v>
      </c>
    </row>
    <row r="99" spans="1:19" s="36" customFormat="1" x14ac:dyDescent="0.2">
      <c r="A99" s="29" t="s">
        <v>2</v>
      </c>
      <c r="B99" s="29"/>
      <c r="C99" s="29"/>
      <c r="D99" s="29"/>
      <c r="E99" s="29"/>
      <c r="F99" s="38">
        <f t="shared" si="9"/>
        <v>0</v>
      </c>
      <c r="G99" s="39">
        <v>3.6999999999999998E-2</v>
      </c>
      <c r="H99" s="38">
        <v>2.41</v>
      </c>
      <c r="I99" s="29"/>
      <c r="J99" s="40">
        <f t="shared" si="13"/>
        <v>0</v>
      </c>
      <c r="K99" s="38">
        <f t="shared" si="10"/>
        <v>0</v>
      </c>
      <c r="L99" s="39">
        <f t="shared" si="11"/>
        <v>0</v>
      </c>
      <c r="M99" s="41">
        <f t="shared" si="12"/>
        <v>0</v>
      </c>
    </row>
    <row r="100" spans="1:19" s="36" customFormat="1" x14ac:dyDescent="0.2">
      <c r="E100" s="59"/>
      <c r="O100" s="42"/>
    </row>
    <row r="101" spans="1:19" s="36" customFormat="1" x14ac:dyDescent="0.2">
      <c r="O101" s="90"/>
      <c r="P101" s="91"/>
    </row>
    <row r="102" spans="1:19" s="36" customFormat="1" ht="25.5" x14ac:dyDescent="0.2">
      <c r="O102" s="43"/>
      <c r="P102" s="44" t="s">
        <v>160</v>
      </c>
    </row>
    <row r="103" spans="1:19" s="36" customFormat="1" x14ac:dyDescent="0.2">
      <c r="O103" s="45"/>
      <c r="P103" s="46">
        <f>SUM(M6:M99)</f>
        <v>0</v>
      </c>
    </row>
    <row r="104" spans="1:19" s="36" customFormat="1" x14ac:dyDescent="0.2">
      <c r="O104" s="42"/>
    </row>
    <row r="105" spans="1:19" s="36" customFormat="1" x14ac:dyDescent="0.2">
      <c r="C105" s="89" t="s">
        <v>159</v>
      </c>
      <c r="D105" s="89"/>
      <c r="E105" s="89"/>
      <c r="F105" s="89"/>
      <c r="G105" s="47"/>
      <c r="H105" s="47"/>
      <c r="O105" s="42"/>
    </row>
    <row r="106" spans="1:19" s="36" customFormat="1" x14ac:dyDescent="0.2">
      <c r="C106" s="89"/>
      <c r="D106" s="89"/>
      <c r="E106" s="89"/>
      <c r="F106" s="89"/>
      <c r="G106" s="47"/>
      <c r="H106" s="79" t="s">
        <v>131</v>
      </c>
      <c r="I106" s="94"/>
      <c r="J106" s="94"/>
      <c r="K106" s="94"/>
      <c r="L106" s="95"/>
      <c r="M106" s="81" t="s">
        <v>120</v>
      </c>
      <c r="N106" s="94"/>
      <c r="O106" s="94"/>
      <c r="P106" s="95"/>
      <c r="Q106" s="48"/>
      <c r="R106" s="48"/>
      <c r="S106" s="48"/>
    </row>
    <row r="107" spans="1:19" s="36" customFormat="1" ht="63" customHeight="1" x14ac:dyDescent="0.2">
      <c r="A107" s="37" t="s">
        <v>161</v>
      </c>
      <c r="B107" s="37" t="s">
        <v>128</v>
      </c>
      <c r="C107" s="37" t="s">
        <v>180</v>
      </c>
      <c r="D107" s="37" t="s">
        <v>10</v>
      </c>
      <c r="E107" s="37" t="s">
        <v>11</v>
      </c>
      <c r="F107" s="37" t="s">
        <v>9</v>
      </c>
      <c r="G107" s="37" t="s">
        <v>149</v>
      </c>
      <c r="H107" s="37" t="s">
        <v>142</v>
      </c>
      <c r="I107" s="37" t="s">
        <v>154</v>
      </c>
      <c r="J107" s="37" t="s">
        <v>143</v>
      </c>
      <c r="K107" s="37" t="s">
        <v>150</v>
      </c>
      <c r="L107" s="37" t="s">
        <v>156</v>
      </c>
      <c r="M107" s="37" t="s">
        <v>129</v>
      </c>
      <c r="N107" s="37" t="s">
        <v>144</v>
      </c>
      <c r="O107" s="37" t="s">
        <v>151</v>
      </c>
      <c r="P107" s="37" t="s">
        <v>152</v>
      </c>
    </row>
    <row r="108" spans="1:19" s="36" customFormat="1" x14ac:dyDescent="0.2">
      <c r="A108" s="29"/>
      <c r="B108" s="30"/>
      <c r="C108" s="29"/>
      <c r="D108" s="29"/>
      <c r="E108" s="29"/>
      <c r="F108" s="29"/>
      <c r="G108" s="39">
        <f>E108*F108</f>
        <v>0</v>
      </c>
      <c r="H108" s="29">
        <v>8.9999999999999993E-3</v>
      </c>
      <c r="I108" s="39">
        <v>2.63</v>
      </c>
      <c r="J108" s="39">
        <f>G108*H108*I108</f>
        <v>0</v>
      </c>
      <c r="K108" s="60">
        <v>0</v>
      </c>
      <c r="L108" s="41">
        <f>G108*K108</f>
        <v>0</v>
      </c>
      <c r="M108" s="39">
        <f t="shared" ref="M108:M139" si="14">D108*F108</f>
        <v>0</v>
      </c>
      <c r="N108" s="39">
        <f t="shared" ref="N108:N139" si="15">D108*G108</f>
        <v>0</v>
      </c>
      <c r="O108" s="41">
        <f t="shared" ref="O108:O139" si="16">D108*J108/1000</f>
        <v>0</v>
      </c>
      <c r="P108" s="41">
        <f t="shared" ref="P108:P139" si="17">D108*L108/1000</f>
        <v>0</v>
      </c>
    </row>
    <row r="109" spans="1:19" s="36" customFormat="1" x14ac:dyDescent="0.2">
      <c r="A109" s="29"/>
      <c r="B109" s="29"/>
      <c r="C109" s="29"/>
      <c r="D109" s="29"/>
      <c r="E109" s="29"/>
      <c r="F109" s="29"/>
      <c r="G109" s="39">
        <f t="shared" ref="G109:G172" si="18">E109*F109</f>
        <v>0</v>
      </c>
      <c r="H109" s="29">
        <v>8.9999999999999993E-3</v>
      </c>
      <c r="I109" s="39">
        <v>2.63</v>
      </c>
      <c r="J109" s="39">
        <f t="shared" ref="J109:J172" si="19">G109*H109*I109</f>
        <v>0</v>
      </c>
      <c r="K109" s="60">
        <v>0</v>
      </c>
      <c r="L109" s="41">
        <f t="shared" ref="L109:L172" si="20">G109*K109</f>
        <v>0</v>
      </c>
      <c r="M109" s="39">
        <f t="shared" si="14"/>
        <v>0</v>
      </c>
      <c r="N109" s="39">
        <f t="shared" si="15"/>
        <v>0</v>
      </c>
      <c r="O109" s="41">
        <f t="shared" si="16"/>
        <v>0</v>
      </c>
      <c r="P109" s="41">
        <f t="shared" si="17"/>
        <v>0</v>
      </c>
    </row>
    <row r="110" spans="1:19" s="36" customFormat="1" x14ac:dyDescent="0.2">
      <c r="A110" s="29"/>
      <c r="B110" s="29"/>
      <c r="C110" s="29"/>
      <c r="D110" s="29"/>
      <c r="E110" s="29"/>
      <c r="F110" s="29"/>
      <c r="G110" s="39">
        <f t="shared" si="18"/>
        <v>0</v>
      </c>
      <c r="H110" s="29">
        <v>8.9999999999999993E-3</v>
      </c>
      <c r="I110" s="39">
        <v>2.63</v>
      </c>
      <c r="J110" s="39">
        <f t="shared" si="19"/>
        <v>0</v>
      </c>
      <c r="K110" s="60">
        <v>0</v>
      </c>
      <c r="L110" s="41">
        <f t="shared" si="20"/>
        <v>0</v>
      </c>
      <c r="M110" s="39">
        <f t="shared" si="14"/>
        <v>0</v>
      </c>
      <c r="N110" s="39">
        <f t="shared" si="15"/>
        <v>0</v>
      </c>
      <c r="O110" s="41">
        <f t="shared" si="16"/>
        <v>0</v>
      </c>
      <c r="P110" s="41">
        <f t="shared" si="17"/>
        <v>0</v>
      </c>
    </row>
    <row r="111" spans="1:19" s="36" customFormat="1" x14ac:dyDescent="0.2">
      <c r="A111" s="29"/>
      <c r="B111" s="29"/>
      <c r="C111" s="29"/>
      <c r="D111" s="29"/>
      <c r="E111" s="29"/>
      <c r="F111" s="29"/>
      <c r="G111" s="39">
        <f t="shared" si="18"/>
        <v>0</v>
      </c>
      <c r="H111" s="29">
        <v>8.9999999999999993E-3</v>
      </c>
      <c r="I111" s="39">
        <v>2.63</v>
      </c>
      <c r="J111" s="39">
        <f t="shared" si="19"/>
        <v>0</v>
      </c>
      <c r="K111" s="60">
        <v>0</v>
      </c>
      <c r="L111" s="41">
        <f t="shared" si="20"/>
        <v>0</v>
      </c>
      <c r="M111" s="39">
        <f t="shared" si="14"/>
        <v>0</v>
      </c>
      <c r="N111" s="39">
        <f t="shared" si="15"/>
        <v>0</v>
      </c>
      <c r="O111" s="41">
        <f t="shared" si="16"/>
        <v>0</v>
      </c>
      <c r="P111" s="41">
        <f t="shared" si="17"/>
        <v>0</v>
      </c>
    </row>
    <row r="112" spans="1:19" s="36" customFormat="1" x14ac:dyDescent="0.2">
      <c r="A112" s="29"/>
      <c r="B112" s="29"/>
      <c r="C112" s="29"/>
      <c r="D112" s="29"/>
      <c r="E112" s="29"/>
      <c r="F112" s="29"/>
      <c r="G112" s="39">
        <f t="shared" si="18"/>
        <v>0</v>
      </c>
      <c r="H112" s="29">
        <v>8.9999999999999993E-3</v>
      </c>
      <c r="I112" s="39">
        <v>2.63</v>
      </c>
      <c r="J112" s="39">
        <f t="shared" si="19"/>
        <v>0</v>
      </c>
      <c r="K112" s="60">
        <v>0</v>
      </c>
      <c r="L112" s="41">
        <f t="shared" si="20"/>
        <v>0</v>
      </c>
      <c r="M112" s="39">
        <f t="shared" si="14"/>
        <v>0</v>
      </c>
      <c r="N112" s="39">
        <f t="shared" si="15"/>
        <v>0</v>
      </c>
      <c r="O112" s="41">
        <f t="shared" si="16"/>
        <v>0</v>
      </c>
      <c r="P112" s="41">
        <f t="shared" si="17"/>
        <v>0</v>
      </c>
    </row>
    <row r="113" spans="1:16" s="36" customFormat="1" x14ac:dyDescent="0.2">
      <c r="A113" s="29"/>
      <c r="B113" s="29"/>
      <c r="C113" s="29"/>
      <c r="D113" s="29"/>
      <c r="E113" s="29"/>
      <c r="F113" s="29"/>
      <c r="G113" s="39">
        <f t="shared" si="18"/>
        <v>0</v>
      </c>
      <c r="H113" s="29">
        <v>8.9999999999999993E-3</v>
      </c>
      <c r="I113" s="39">
        <v>2.63</v>
      </c>
      <c r="J113" s="39">
        <f t="shared" si="19"/>
        <v>0</v>
      </c>
      <c r="K113" s="60">
        <v>0</v>
      </c>
      <c r="L113" s="41">
        <f t="shared" si="20"/>
        <v>0</v>
      </c>
      <c r="M113" s="39">
        <f t="shared" si="14"/>
        <v>0</v>
      </c>
      <c r="N113" s="39">
        <f t="shared" si="15"/>
        <v>0</v>
      </c>
      <c r="O113" s="41">
        <f t="shared" si="16"/>
        <v>0</v>
      </c>
      <c r="P113" s="41">
        <f t="shared" si="17"/>
        <v>0</v>
      </c>
    </row>
    <row r="114" spans="1:16" s="36" customFormat="1" x14ac:dyDescent="0.2">
      <c r="A114" s="29"/>
      <c r="B114" s="29"/>
      <c r="C114" s="29"/>
      <c r="D114" s="29"/>
      <c r="E114" s="29"/>
      <c r="F114" s="29"/>
      <c r="G114" s="39">
        <f t="shared" si="18"/>
        <v>0</v>
      </c>
      <c r="H114" s="29">
        <v>8.9999999999999993E-3</v>
      </c>
      <c r="I114" s="39">
        <v>2.63</v>
      </c>
      <c r="J114" s="39">
        <f t="shared" si="19"/>
        <v>0</v>
      </c>
      <c r="K114" s="60">
        <v>0</v>
      </c>
      <c r="L114" s="41">
        <f t="shared" si="20"/>
        <v>0</v>
      </c>
      <c r="M114" s="39">
        <f t="shared" si="14"/>
        <v>0</v>
      </c>
      <c r="N114" s="39">
        <f t="shared" si="15"/>
        <v>0</v>
      </c>
      <c r="O114" s="41">
        <f t="shared" si="16"/>
        <v>0</v>
      </c>
      <c r="P114" s="41">
        <f t="shared" si="17"/>
        <v>0</v>
      </c>
    </row>
    <row r="115" spans="1:16" s="36" customFormat="1" x14ac:dyDescent="0.2">
      <c r="A115" s="29"/>
      <c r="B115" s="29"/>
      <c r="C115" s="29"/>
      <c r="D115" s="29"/>
      <c r="E115" s="29"/>
      <c r="F115" s="29"/>
      <c r="G115" s="39">
        <f t="shared" si="18"/>
        <v>0</v>
      </c>
      <c r="H115" s="29">
        <v>8.9999999999999993E-3</v>
      </c>
      <c r="I115" s="39">
        <v>2.63</v>
      </c>
      <c r="J115" s="39">
        <f t="shared" si="19"/>
        <v>0</v>
      </c>
      <c r="K115" s="60">
        <v>0</v>
      </c>
      <c r="L115" s="41">
        <f t="shared" si="20"/>
        <v>0</v>
      </c>
      <c r="M115" s="39">
        <f t="shared" si="14"/>
        <v>0</v>
      </c>
      <c r="N115" s="39">
        <f t="shared" si="15"/>
        <v>0</v>
      </c>
      <c r="O115" s="41">
        <f t="shared" si="16"/>
        <v>0</v>
      </c>
      <c r="P115" s="41">
        <f t="shared" si="17"/>
        <v>0</v>
      </c>
    </row>
    <row r="116" spans="1:16" s="36" customFormat="1" x14ac:dyDescent="0.2">
      <c r="A116" s="29"/>
      <c r="B116" s="29"/>
      <c r="C116" s="29"/>
      <c r="D116" s="29"/>
      <c r="E116" s="29"/>
      <c r="F116" s="29"/>
      <c r="G116" s="39">
        <f t="shared" si="18"/>
        <v>0</v>
      </c>
      <c r="H116" s="29">
        <v>8.9999999999999993E-3</v>
      </c>
      <c r="I116" s="39">
        <v>2.63</v>
      </c>
      <c r="J116" s="39">
        <f t="shared" si="19"/>
        <v>0</v>
      </c>
      <c r="K116" s="60">
        <v>0</v>
      </c>
      <c r="L116" s="41">
        <f t="shared" si="20"/>
        <v>0</v>
      </c>
      <c r="M116" s="39">
        <f t="shared" si="14"/>
        <v>0</v>
      </c>
      <c r="N116" s="39">
        <f t="shared" si="15"/>
        <v>0</v>
      </c>
      <c r="O116" s="41">
        <f t="shared" si="16"/>
        <v>0</v>
      </c>
      <c r="P116" s="41">
        <f t="shared" si="17"/>
        <v>0</v>
      </c>
    </row>
    <row r="117" spans="1:16" s="36" customFormat="1" x14ac:dyDescent="0.2">
      <c r="A117" s="29"/>
      <c r="B117" s="29"/>
      <c r="C117" s="29"/>
      <c r="D117" s="29"/>
      <c r="E117" s="29"/>
      <c r="F117" s="29"/>
      <c r="G117" s="39">
        <f t="shared" si="18"/>
        <v>0</v>
      </c>
      <c r="H117" s="29">
        <v>8.9999999999999993E-3</v>
      </c>
      <c r="I117" s="39">
        <v>2.63</v>
      </c>
      <c r="J117" s="39">
        <f t="shared" si="19"/>
        <v>0</v>
      </c>
      <c r="K117" s="60">
        <v>0</v>
      </c>
      <c r="L117" s="41">
        <f t="shared" si="20"/>
        <v>0</v>
      </c>
      <c r="M117" s="39">
        <f t="shared" si="14"/>
        <v>0</v>
      </c>
      <c r="N117" s="39">
        <f t="shared" si="15"/>
        <v>0</v>
      </c>
      <c r="O117" s="41">
        <f t="shared" si="16"/>
        <v>0</v>
      </c>
      <c r="P117" s="41">
        <f t="shared" si="17"/>
        <v>0</v>
      </c>
    </row>
    <row r="118" spans="1:16" s="36" customFormat="1" x14ac:dyDescent="0.2">
      <c r="A118" s="29"/>
      <c r="B118" s="29"/>
      <c r="C118" s="29"/>
      <c r="D118" s="29"/>
      <c r="E118" s="29"/>
      <c r="F118" s="29"/>
      <c r="G118" s="39">
        <f t="shared" si="18"/>
        <v>0</v>
      </c>
      <c r="H118" s="29">
        <v>8.9999999999999993E-3</v>
      </c>
      <c r="I118" s="39">
        <v>2.63</v>
      </c>
      <c r="J118" s="39">
        <f t="shared" si="19"/>
        <v>0</v>
      </c>
      <c r="K118" s="60">
        <v>0</v>
      </c>
      <c r="L118" s="41">
        <f t="shared" si="20"/>
        <v>0</v>
      </c>
      <c r="M118" s="39">
        <f t="shared" si="14"/>
        <v>0</v>
      </c>
      <c r="N118" s="39">
        <f t="shared" si="15"/>
        <v>0</v>
      </c>
      <c r="O118" s="41">
        <f t="shared" si="16"/>
        <v>0</v>
      </c>
      <c r="P118" s="41">
        <f t="shared" si="17"/>
        <v>0</v>
      </c>
    </row>
    <row r="119" spans="1:16" s="36" customFormat="1" x14ac:dyDescent="0.2">
      <c r="A119" s="29"/>
      <c r="B119" s="29"/>
      <c r="C119" s="29"/>
      <c r="D119" s="29"/>
      <c r="E119" s="29"/>
      <c r="F119" s="29"/>
      <c r="G119" s="39">
        <f t="shared" si="18"/>
        <v>0</v>
      </c>
      <c r="H119" s="29">
        <v>8.9999999999999993E-3</v>
      </c>
      <c r="I119" s="39">
        <v>2.63</v>
      </c>
      <c r="J119" s="39">
        <f t="shared" si="19"/>
        <v>0</v>
      </c>
      <c r="K119" s="60">
        <v>0</v>
      </c>
      <c r="L119" s="41">
        <f t="shared" si="20"/>
        <v>0</v>
      </c>
      <c r="M119" s="39">
        <f t="shared" si="14"/>
        <v>0</v>
      </c>
      <c r="N119" s="39">
        <f t="shared" si="15"/>
        <v>0</v>
      </c>
      <c r="O119" s="41">
        <f t="shared" si="16"/>
        <v>0</v>
      </c>
      <c r="P119" s="41">
        <f t="shared" si="17"/>
        <v>0</v>
      </c>
    </row>
    <row r="120" spans="1:16" s="36" customFormat="1" x14ac:dyDescent="0.2">
      <c r="A120" s="29"/>
      <c r="B120" s="29"/>
      <c r="C120" s="29"/>
      <c r="D120" s="29"/>
      <c r="E120" s="29"/>
      <c r="F120" s="29"/>
      <c r="G120" s="39">
        <f t="shared" si="18"/>
        <v>0</v>
      </c>
      <c r="H120" s="29">
        <v>8.9999999999999993E-3</v>
      </c>
      <c r="I120" s="39">
        <v>2.63</v>
      </c>
      <c r="J120" s="39">
        <f t="shared" si="19"/>
        <v>0</v>
      </c>
      <c r="K120" s="60">
        <v>0</v>
      </c>
      <c r="L120" s="41">
        <f t="shared" si="20"/>
        <v>0</v>
      </c>
      <c r="M120" s="39">
        <f t="shared" si="14"/>
        <v>0</v>
      </c>
      <c r="N120" s="39">
        <f t="shared" si="15"/>
        <v>0</v>
      </c>
      <c r="O120" s="41">
        <f t="shared" si="16"/>
        <v>0</v>
      </c>
      <c r="P120" s="41">
        <f t="shared" si="17"/>
        <v>0</v>
      </c>
    </row>
    <row r="121" spans="1:16" s="36" customFormat="1" x14ac:dyDescent="0.2">
      <c r="A121" s="29"/>
      <c r="B121" s="29"/>
      <c r="C121" s="29"/>
      <c r="D121" s="29"/>
      <c r="E121" s="29"/>
      <c r="F121" s="29"/>
      <c r="G121" s="39">
        <f t="shared" si="18"/>
        <v>0</v>
      </c>
      <c r="H121" s="29">
        <v>8.9999999999999993E-3</v>
      </c>
      <c r="I121" s="39">
        <v>2.63</v>
      </c>
      <c r="J121" s="39">
        <f t="shared" si="19"/>
        <v>0</v>
      </c>
      <c r="K121" s="60">
        <v>0</v>
      </c>
      <c r="L121" s="41">
        <f t="shared" si="20"/>
        <v>0</v>
      </c>
      <c r="M121" s="39">
        <f t="shared" si="14"/>
        <v>0</v>
      </c>
      <c r="N121" s="39">
        <f t="shared" si="15"/>
        <v>0</v>
      </c>
      <c r="O121" s="41">
        <f t="shared" si="16"/>
        <v>0</v>
      </c>
      <c r="P121" s="41">
        <f t="shared" si="17"/>
        <v>0</v>
      </c>
    </row>
    <row r="122" spans="1:16" s="36" customFormat="1" x14ac:dyDescent="0.2">
      <c r="A122" s="29"/>
      <c r="B122" s="29"/>
      <c r="C122" s="29"/>
      <c r="D122" s="29"/>
      <c r="E122" s="29"/>
      <c r="F122" s="29"/>
      <c r="G122" s="39">
        <f t="shared" si="18"/>
        <v>0</v>
      </c>
      <c r="H122" s="29">
        <v>8.9999999999999993E-3</v>
      </c>
      <c r="I122" s="39">
        <v>2.63</v>
      </c>
      <c r="J122" s="39">
        <f t="shared" si="19"/>
        <v>0</v>
      </c>
      <c r="K122" s="60">
        <v>0</v>
      </c>
      <c r="L122" s="41">
        <f t="shared" si="20"/>
        <v>0</v>
      </c>
      <c r="M122" s="39">
        <f t="shared" si="14"/>
        <v>0</v>
      </c>
      <c r="N122" s="39">
        <f t="shared" si="15"/>
        <v>0</v>
      </c>
      <c r="O122" s="41">
        <f t="shared" si="16"/>
        <v>0</v>
      </c>
      <c r="P122" s="41">
        <f t="shared" si="17"/>
        <v>0</v>
      </c>
    </row>
    <row r="123" spans="1:16" s="36" customFormat="1" x14ac:dyDescent="0.2">
      <c r="A123" s="29"/>
      <c r="B123" s="29"/>
      <c r="C123" s="29"/>
      <c r="D123" s="29"/>
      <c r="E123" s="29"/>
      <c r="F123" s="29"/>
      <c r="G123" s="39">
        <f t="shared" si="18"/>
        <v>0</v>
      </c>
      <c r="H123" s="29">
        <v>8.9999999999999993E-3</v>
      </c>
      <c r="I123" s="39">
        <v>2.63</v>
      </c>
      <c r="J123" s="39">
        <f t="shared" si="19"/>
        <v>0</v>
      </c>
      <c r="K123" s="60">
        <v>0</v>
      </c>
      <c r="L123" s="41">
        <f t="shared" si="20"/>
        <v>0</v>
      </c>
      <c r="M123" s="39">
        <f t="shared" si="14"/>
        <v>0</v>
      </c>
      <c r="N123" s="39">
        <f t="shared" si="15"/>
        <v>0</v>
      </c>
      <c r="O123" s="41">
        <f t="shared" si="16"/>
        <v>0</v>
      </c>
      <c r="P123" s="41">
        <f t="shared" si="17"/>
        <v>0</v>
      </c>
    </row>
    <row r="124" spans="1:16" s="36" customFormat="1" x14ac:dyDescent="0.2">
      <c r="A124" s="29"/>
      <c r="B124" s="29"/>
      <c r="C124" s="29"/>
      <c r="D124" s="29"/>
      <c r="E124" s="29"/>
      <c r="F124" s="29"/>
      <c r="G124" s="39">
        <f t="shared" si="18"/>
        <v>0</v>
      </c>
      <c r="H124" s="29">
        <v>8.9999999999999993E-3</v>
      </c>
      <c r="I124" s="39">
        <v>2.63</v>
      </c>
      <c r="J124" s="39">
        <f t="shared" si="19"/>
        <v>0</v>
      </c>
      <c r="K124" s="60">
        <v>0</v>
      </c>
      <c r="L124" s="41">
        <f t="shared" si="20"/>
        <v>0</v>
      </c>
      <c r="M124" s="39">
        <f t="shared" si="14"/>
        <v>0</v>
      </c>
      <c r="N124" s="39">
        <f t="shared" si="15"/>
        <v>0</v>
      </c>
      <c r="O124" s="41">
        <f t="shared" si="16"/>
        <v>0</v>
      </c>
      <c r="P124" s="41">
        <f t="shared" si="17"/>
        <v>0</v>
      </c>
    </row>
    <row r="125" spans="1:16" s="36" customFormat="1" x14ac:dyDescent="0.2">
      <c r="A125" s="29"/>
      <c r="B125" s="29"/>
      <c r="C125" s="29"/>
      <c r="D125" s="29"/>
      <c r="E125" s="29"/>
      <c r="F125" s="29"/>
      <c r="G125" s="39">
        <f t="shared" si="18"/>
        <v>0</v>
      </c>
      <c r="H125" s="29">
        <v>8.9999999999999993E-3</v>
      </c>
      <c r="I125" s="39">
        <v>2.63</v>
      </c>
      <c r="J125" s="39">
        <f t="shared" si="19"/>
        <v>0</v>
      </c>
      <c r="K125" s="60">
        <v>0</v>
      </c>
      <c r="L125" s="41">
        <f t="shared" si="20"/>
        <v>0</v>
      </c>
      <c r="M125" s="39">
        <f t="shared" si="14"/>
        <v>0</v>
      </c>
      <c r="N125" s="39">
        <f t="shared" si="15"/>
        <v>0</v>
      </c>
      <c r="O125" s="41">
        <f t="shared" si="16"/>
        <v>0</v>
      </c>
      <c r="P125" s="41">
        <f t="shared" si="17"/>
        <v>0</v>
      </c>
    </row>
    <row r="126" spans="1:16" s="36" customFormat="1" x14ac:dyDescent="0.2">
      <c r="A126" s="29"/>
      <c r="B126" s="29"/>
      <c r="C126" s="29"/>
      <c r="D126" s="29"/>
      <c r="E126" s="29"/>
      <c r="F126" s="29"/>
      <c r="G126" s="39">
        <f t="shared" si="18"/>
        <v>0</v>
      </c>
      <c r="H126" s="29">
        <v>8.9999999999999993E-3</v>
      </c>
      <c r="I126" s="39">
        <v>2.63</v>
      </c>
      <c r="J126" s="39">
        <f t="shared" si="19"/>
        <v>0</v>
      </c>
      <c r="K126" s="60">
        <v>0</v>
      </c>
      <c r="L126" s="41">
        <f t="shared" si="20"/>
        <v>0</v>
      </c>
      <c r="M126" s="39">
        <f t="shared" si="14"/>
        <v>0</v>
      </c>
      <c r="N126" s="39">
        <f t="shared" si="15"/>
        <v>0</v>
      </c>
      <c r="O126" s="41">
        <f t="shared" si="16"/>
        <v>0</v>
      </c>
      <c r="P126" s="41">
        <f t="shared" si="17"/>
        <v>0</v>
      </c>
    </row>
    <row r="127" spans="1:16" s="36" customFormat="1" x14ac:dyDescent="0.2">
      <c r="A127" s="29"/>
      <c r="B127" s="29"/>
      <c r="C127" s="29"/>
      <c r="D127" s="29"/>
      <c r="E127" s="29"/>
      <c r="F127" s="29"/>
      <c r="G127" s="39">
        <f t="shared" si="18"/>
        <v>0</v>
      </c>
      <c r="H127" s="29">
        <v>8.9999999999999993E-3</v>
      </c>
      <c r="I127" s="39">
        <v>2.63</v>
      </c>
      <c r="J127" s="39">
        <f t="shared" si="19"/>
        <v>0</v>
      </c>
      <c r="K127" s="60">
        <v>0</v>
      </c>
      <c r="L127" s="41">
        <f t="shared" si="20"/>
        <v>0</v>
      </c>
      <c r="M127" s="39">
        <f t="shared" si="14"/>
        <v>0</v>
      </c>
      <c r="N127" s="39">
        <f t="shared" si="15"/>
        <v>0</v>
      </c>
      <c r="O127" s="41">
        <f t="shared" si="16"/>
        <v>0</v>
      </c>
      <c r="P127" s="41">
        <f t="shared" si="17"/>
        <v>0</v>
      </c>
    </row>
    <row r="128" spans="1:16" s="36" customFormat="1" x14ac:dyDescent="0.2">
      <c r="A128" s="29"/>
      <c r="B128" s="29"/>
      <c r="C128" s="29"/>
      <c r="D128" s="29"/>
      <c r="E128" s="29"/>
      <c r="F128" s="29"/>
      <c r="G128" s="39">
        <f t="shared" si="18"/>
        <v>0</v>
      </c>
      <c r="H128" s="29">
        <v>8.9999999999999993E-3</v>
      </c>
      <c r="I128" s="39">
        <v>2.63</v>
      </c>
      <c r="J128" s="39">
        <f t="shared" si="19"/>
        <v>0</v>
      </c>
      <c r="K128" s="60">
        <v>0</v>
      </c>
      <c r="L128" s="41">
        <f t="shared" si="20"/>
        <v>0</v>
      </c>
      <c r="M128" s="39">
        <f t="shared" si="14"/>
        <v>0</v>
      </c>
      <c r="N128" s="39">
        <f t="shared" si="15"/>
        <v>0</v>
      </c>
      <c r="O128" s="41">
        <f t="shared" si="16"/>
        <v>0</v>
      </c>
      <c r="P128" s="41">
        <f t="shared" si="17"/>
        <v>0</v>
      </c>
    </row>
    <row r="129" spans="1:16" s="36" customFormat="1" x14ac:dyDescent="0.2">
      <c r="A129" s="29"/>
      <c r="B129" s="29"/>
      <c r="C129" s="29"/>
      <c r="D129" s="29"/>
      <c r="E129" s="29"/>
      <c r="F129" s="29"/>
      <c r="G129" s="39">
        <f t="shared" si="18"/>
        <v>0</v>
      </c>
      <c r="H129" s="29">
        <v>8.9999999999999993E-3</v>
      </c>
      <c r="I129" s="39">
        <v>2.63</v>
      </c>
      <c r="J129" s="39">
        <f t="shared" si="19"/>
        <v>0</v>
      </c>
      <c r="K129" s="60">
        <v>0</v>
      </c>
      <c r="L129" s="41">
        <f t="shared" si="20"/>
        <v>0</v>
      </c>
      <c r="M129" s="39">
        <f t="shared" si="14"/>
        <v>0</v>
      </c>
      <c r="N129" s="39">
        <f t="shared" si="15"/>
        <v>0</v>
      </c>
      <c r="O129" s="41">
        <f t="shared" si="16"/>
        <v>0</v>
      </c>
      <c r="P129" s="41">
        <f t="shared" si="17"/>
        <v>0</v>
      </c>
    </row>
    <row r="130" spans="1:16" s="36" customFormat="1" x14ac:dyDescent="0.2">
      <c r="A130" s="29"/>
      <c r="B130" s="29"/>
      <c r="C130" s="29"/>
      <c r="D130" s="29"/>
      <c r="E130" s="29"/>
      <c r="F130" s="29"/>
      <c r="G130" s="39">
        <f t="shared" si="18"/>
        <v>0</v>
      </c>
      <c r="H130" s="29">
        <v>8.9999999999999993E-3</v>
      </c>
      <c r="I130" s="39">
        <v>2.63</v>
      </c>
      <c r="J130" s="39">
        <f t="shared" si="19"/>
        <v>0</v>
      </c>
      <c r="K130" s="60">
        <v>0</v>
      </c>
      <c r="L130" s="41">
        <f t="shared" si="20"/>
        <v>0</v>
      </c>
      <c r="M130" s="39">
        <f t="shared" si="14"/>
        <v>0</v>
      </c>
      <c r="N130" s="39">
        <f t="shared" si="15"/>
        <v>0</v>
      </c>
      <c r="O130" s="41">
        <f t="shared" si="16"/>
        <v>0</v>
      </c>
      <c r="P130" s="41">
        <f t="shared" si="17"/>
        <v>0</v>
      </c>
    </row>
    <row r="131" spans="1:16" s="36" customFormat="1" x14ac:dyDescent="0.2">
      <c r="A131" s="29"/>
      <c r="B131" s="29"/>
      <c r="C131" s="29"/>
      <c r="D131" s="29"/>
      <c r="E131" s="29"/>
      <c r="F131" s="29"/>
      <c r="G131" s="39">
        <f t="shared" si="18"/>
        <v>0</v>
      </c>
      <c r="H131" s="29">
        <v>8.9999999999999993E-3</v>
      </c>
      <c r="I131" s="39">
        <v>2.63</v>
      </c>
      <c r="J131" s="39">
        <f t="shared" si="19"/>
        <v>0</v>
      </c>
      <c r="K131" s="60">
        <v>0</v>
      </c>
      <c r="L131" s="41">
        <f t="shared" si="20"/>
        <v>0</v>
      </c>
      <c r="M131" s="39">
        <f t="shared" si="14"/>
        <v>0</v>
      </c>
      <c r="N131" s="39">
        <f t="shared" si="15"/>
        <v>0</v>
      </c>
      <c r="O131" s="41">
        <f t="shared" si="16"/>
        <v>0</v>
      </c>
      <c r="P131" s="41">
        <f t="shared" si="17"/>
        <v>0</v>
      </c>
    </row>
    <row r="132" spans="1:16" s="36" customFormat="1" x14ac:dyDescent="0.2">
      <c r="A132" s="29"/>
      <c r="B132" s="29"/>
      <c r="C132" s="29"/>
      <c r="D132" s="29"/>
      <c r="E132" s="29"/>
      <c r="F132" s="29"/>
      <c r="G132" s="39">
        <f t="shared" si="18"/>
        <v>0</v>
      </c>
      <c r="H132" s="29">
        <v>8.9999999999999993E-3</v>
      </c>
      <c r="I132" s="39">
        <v>2.63</v>
      </c>
      <c r="J132" s="39">
        <f t="shared" si="19"/>
        <v>0</v>
      </c>
      <c r="K132" s="60">
        <v>0</v>
      </c>
      <c r="L132" s="41">
        <f t="shared" si="20"/>
        <v>0</v>
      </c>
      <c r="M132" s="39">
        <f t="shared" si="14"/>
        <v>0</v>
      </c>
      <c r="N132" s="39">
        <f t="shared" si="15"/>
        <v>0</v>
      </c>
      <c r="O132" s="41">
        <f t="shared" si="16"/>
        <v>0</v>
      </c>
      <c r="P132" s="41">
        <f t="shared" si="17"/>
        <v>0</v>
      </c>
    </row>
    <row r="133" spans="1:16" s="36" customFormat="1" x14ac:dyDescent="0.2">
      <c r="A133" s="29"/>
      <c r="B133" s="29"/>
      <c r="C133" s="29"/>
      <c r="D133" s="29"/>
      <c r="E133" s="29"/>
      <c r="F133" s="29"/>
      <c r="G133" s="39">
        <f t="shared" si="18"/>
        <v>0</v>
      </c>
      <c r="H133" s="29">
        <v>8.9999999999999993E-3</v>
      </c>
      <c r="I133" s="39">
        <v>2.63</v>
      </c>
      <c r="J133" s="39">
        <f t="shared" si="19"/>
        <v>0</v>
      </c>
      <c r="K133" s="60">
        <v>0</v>
      </c>
      <c r="L133" s="41">
        <f t="shared" si="20"/>
        <v>0</v>
      </c>
      <c r="M133" s="39">
        <f t="shared" si="14"/>
        <v>0</v>
      </c>
      <c r="N133" s="39">
        <f t="shared" si="15"/>
        <v>0</v>
      </c>
      <c r="O133" s="41">
        <f t="shared" si="16"/>
        <v>0</v>
      </c>
      <c r="P133" s="41">
        <f t="shared" si="17"/>
        <v>0</v>
      </c>
    </row>
    <row r="134" spans="1:16" s="36" customFormat="1" x14ac:dyDescent="0.2">
      <c r="A134" s="29"/>
      <c r="B134" s="29"/>
      <c r="C134" s="29"/>
      <c r="D134" s="29"/>
      <c r="E134" s="29"/>
      <c r="F134" s="29"/>
      <c r="G134" s="39">
        <f t="shared" si="18"/>
        <v>0</v>
      </c>
      <c r="H134" s="29">
        <v>8.9999999999999993E-3</v>
      </c>
      <c r="I134" s="39">
        <v>2.63</v>
      </c>
      <c r="J134" s="39">
        <f t="shared" si="19"/>
        <v>0</v>
      </c>
      <c r="K134" s="60">
        <v>0</v>
      </c>
      <c r="L134" s="41">
        <f t="shared" si="20"/>
        <v>0</v>
      </c>
      <c r="M134" s="39">
        <f t="shared" si="14"/>
        <v>0</v>
      </c>
      <c r="N134" s="39">
        <f t="shared" si="15"/>
        <v>0</v>
      </c>
      <c r="O134" s="41">
        <f t="shared" si="16"/>
        <v>0</v>
      </c>
      <c r="P134" s="41">
        <f t="shared" si="17"/>
        <v>0</v>
      </c>
    </row>
    <row r="135" spans="1:16" s="36" customFormat="1" x14ac:dyDescent="0.2">
      <c r="A135" s="29"/>
      <c r="B135" s="29"/>
      <c r="C135" s="29"/>
      <c r="D135" s="29"/>
      <c r="E135" s="29"/>
      <c r="F135" s="29"/>
      <c r="G135" s="39">
        <f t="shared" si="18"/>
        <v>0</v>
      </c>
      <c r="H135" s="29">
        <v>8.9999999999999993E-3</v>
      </c>
      <c r="I135" s="39">
        <v>2.63</v>
      </c>
      <c r="J135" s="39">
        <f t="shared" si="19"/>
        <v>0</v>
      </c>
      <c r="K135" s="60">
        <v>0</v>
      </c>
      <c r="L135" s="41">
        <f t="shared" si="20"/>
        <v>0</v>
      </c>
      <c r="M135" s="39">
        <f t="shared" si="14"/>
        <v>0</v>
      </c>
      <c r="N135" s="39">
        <f t="shared" si="15"/>
        <v>0</v>
      </c>
      <c r="O135" s="41">
        <f t="shared" si="16"/>
        <v>0</v>
      </c>
      <c r="P135" s="41">
        <f t="shared" si="17"/>
        <v>0</v>
      </c>
    </row>
    <row r="136" spans="1:16" s="36" customFormat="1" x14ac:dyDescent="0.2">
      <c r="A136" s="29"/>
      <c r="B136" s="29"/>
      <c r="C136" s="29"/>
      <c r="D136" s="29"/>
      <c r="E136" s="29"/>
      <c r="F136" s="29"/>
      <c r="G136" s="39">
        <f t="shared" si="18"/>
        <v>0</v>
      </c>
      <c r="H136" s="29">
        <v>8.9999999999999993E-3</v>
      </c>
      <c r="I136" s="39">
        <v>2.63</v>
      </c>
      <c r="J136" s="39">
        <f t="shared" si="19"/>
        <v>0</v>
      </c>
      <c r="K136" s="60">
        <v>0</v>
      </c>
      <c r="L136" s="41">
        <f t="shared" si="20"/>
        <v>0</v>
      </c>
      <c r="M136" s="39">
        <f t="shared" si="14"/>
        <v>0</v>
      </c>
      <c r="N136" s="39">
        <f t="shared" si="15"/>
        <v>0</v>
      </c>
      <c r="O136" s="41">
        <f t="shared" si="16"/>
        <v>0</v>
      </c>
      <c r="P136" s="41">
        <f t="shared" si="17"/>
        <v>0</v>
      </c>
    </row>
    <row r="137" spans="1:16" s="36" customFormat="1" x14ac:dyDescent="0.2">
      <c r="A137" s="29"/>
      <c r="B137" s="29"/>
      <c r="C137" s="29"/>
      <c r="D137" s="29"/>
      <c r="E137" s="29"/>
      <c r="F137" s="29"/>
      <c r="G137" s="39">
        <f t="shared" si="18"/>
        <v>0</v>
      </c>
      <c r="H137" s="29">
        <v>8.9999999999999993E-3</v>
      </c>
      <c r="I137" s="39">
        <v>2.63</v>
      </c>
      <c r="J137" s="39">
        <f t="shared" si="19"/>
        <v>0</v>
      </c>
      <c r="K137" s="60">
        <v>0</v>
      </c>
      <c r="L137" s="41">
        <f t="shared" si="20"/>
        <v>0</v>
      </c>
      <c r="M137" s="39">
        <f t="shared" si="14"/>
        <v>0</v>
      </c>
      <c r="N137" s="39">
        <f t="shared" si="15"/>
        <v>0</v>
      </c>
      <c r="O137" s="41">
        <f t="shared" si="16"/>
        <v>0</v>
      </c>
      <c r="P137" s="41">
        <f t="shared" si="17"/>
        <v>0</v>
      </c>
    </row>
    <row r="138" spans="1:16" s="36" customFormat="1" x14ac:dyDescent="0.2">
      <c r="A138" s="29"/>
      <c r="B138" s="29"/>
      <c r="C138" s="29"/>
      <c r="D138" s="29"/>
      <c r="E138" s="29"/>
      <c r="F138" s="29"/>
      <c r="G138" s="39">
        <f t="shared" si="18"/>
        <v>0</v>
      </c>
      <c r="H138" s="29">
        <v>8.9999999999999993E-3</v>
      </c>
      <c r="I138" s="39">
        <v>2.63</v>
      </c>
      <c r="J138" s="39">
        <f t="shared" si="19"/>
        <v>0</v>
      </c>
      <c r="K138" s="60">
        <v>0</v>
      </c>
      <c r="L138" s="41">
        <f t="shared" si="20"/>
        <v>0</v>
      </c>
      <c r="M138" s="39">
        <f t="shared" si="14"/>
        <v>0</v>
      </c>
      <c r="N138" s="39">
        <f t="shared" si="15"/>
        <v>0</v>
      </c>
      <c r="O138" s="41">
        <f t="shared" si="16"/>
        <v>0</v>
      </c>
      <c r="P138" s="41">
        <f t="shared" si="17"/>
        <v>0</v>
      </c>
    </row>
    <row r="139" spans="1:16" s="36" customFormat="1" x14ac:dyDescent="0.2">
      <c r="A139" s="29"/>
      <c r="B139" s="29"/>
      <c r="C139" s="29"/>
      <c r="D139" s="29"/>
      <c r="E139" s="29"/>
      <c r="F139" s="29"/>
      <c r="G139" s="39">
        <f t="shared" si="18"/>
        <v>0</v>
      </c>
      <c r="H139" s="29">
        <v>8.9999999999999993E-3</v>
      </c>
      <c r="I139" s="39">
        <v>2.63</v>
      </c>
      <c r="J139" s="39">
        <f t="shared" si="19"/>
        <v>0</v>
      </c>
      <c r="K139" s="60">
        <v>0</v>
      </c>
      <c r="L139" s="41">
        <f t="shared" si="20"/>
        <v>0</v>
      </c>
      <c r="M139" s="39">
        <f t="shared" si="14"/>
        <v>0</v>
      </c>
      <c r="N139" s="39">
        <f t="shared" si="15"/>
        <v>0</v>
      </c>
      <c r="O139" s="41">
        <f t="shared" si="16"/>
        <v>0</v>
      </c>
      <c r="P139" s="41">
        <f t="shared" si="17"/>
        <v>0</v>
      </c>
    </row>
    <row r="140" spans="1:16" s="36" customFormat="1" x14ac:dyDescent="0.2">
      <c r="A140" s="29"/>
      <c r="B140" s="29"/>
      <c r="C140" s="29"/>
      <c r="D140" s="29"/>
      <c r="E140" s="29"/>
      <c r="F140" s="29"/>
      <c r="G140" s="39">
        <f t="shared" si="18"/>
        <v>0</v>
      </c>
      <c r="H140" s="29">
        <v>8.9999999999999993E-3</v>
      </c>
      <c r="I140" s="39">
        <v>2.63</v>
      </c>
      <c r="J140" s="39">
        <f t="shared" si="19"/>
        <v>0</v>
      </c>
      <c r="K140" s="60">
        <v>0</v>
      </c>
      <c r="L140" s="41">
        <f t="shared" si="20"/>
        <v>0</v>
      </c>
      <c r="M140" s="39">
        <f t="shared" ref="M140:M171" si="21">D140*F140</f>
        <v>0</v>
      </c>
      <c r="N140" s="39">
        <f t="shared" ref="N140:N171" si="22">D140*G140</f>
        <v>0</v>
      </c>
      <c r="O140" s="41">
        <f t="shared" ref="O140:O171" si="23">D140*J140/1000</f>
        <v>0</v>
      </c>
      <c r="P140" s="41">
        <f t="shared" ref="P140:P171" si="24">D140*L140/1000</f>
        <v>0</v>
      </c>
    </row>
    <row r="141" spans="1:16" s="36" customFormat="1" x14ac:dyDescent="0.2">
      <c r="A141" s="29"/>
      <c r="B141" s="29"/>
      <c r="C141" s="29"/>
      <c r="D141" s="29"/>
      <c r="E141" s="29"/>
      <c r="F141" s="29"/>
      <c r="G141" s="39">
        <f t="shared" si="18"/>
        <v>0</v>
      </c>
      <c r="H141" s="29">
        <v>8.9999999999999993E-3</v>
      </c>
      <c r="I141" s="39">
        <v>2.63</v>
      </c>
      <c r="J141" s="39">
        <f t="shared" si="19"/>
        <v>0</v>
      </c>
      <c r="K141" s="60">
        <v>0</v>
      </c>
      <c r="L141" s="41">
        <f t="shared" si="20"/>
        <v>0</v>
      </c>
      <c r="M141" s="39">
        <f t="shared" si="21"/>
        <v>0</v>
      </c>
      <c r="N141" s="39">
        <f t="shared" si="22"/>
        <v>0</v>
      </c>
      <c r="O141" s="41">
        <f t="shared" si="23"/>
        <v>0</v>
      </c>
      <c r="P141" s="41">
        <f t="shared" si="24"/>
        <v>0</v>
      </c>
    </row>
    <row r="142" spans="1:16" s="36" customFormat="1" x14ac:dyDescent="0.2">
      <c r="A142" s="29"/>
      <c r="B142" s="29"/>
      <c r="C142" s="29"/>
      <c r="D142" s="29"/>
      <c r="E142" s="29"/>
      <c r="F142" s="29"/>
      <c r="G142" s="39">
        <f t="shared" si="18"/>
        <v>0</v>
      </c>
      <c r="H142" s="29">
        <v>8.9999999999999993E-3</v>
      </c>
      <c r="I142" s="39">
        <v>2.63</v>
      </c>
      <c r="J142" s="39">
        <f t="shared" si="19"/>
        <v>0</v>
      </c>
      <c r="K142" s="60">
        <v>0</v>
      </c>
      <c r="L142" s="41">
        <f t="shared" si="20"/>
        <v>0</v>
      </c>
      <c r="M142" s="39">
        <f t="shared" si="21"/>
        <v>0</v>
      </c>
      <c r="N142" s="39">
        <f t="shared" si="22"/>
        <v>0</v>
      </c>
      <c r="O142" s="41">
        <f t="shared" si="23"/>
        <v>0</v>
      </c>
      <c r="P142" s="41">
        <f t="shared" si="24"/>
        <v>0</v>
      </c>
    </row>
    <row r="143" spans="1:16" s="36" customFormat="1" x14ac:dyDescent="0.2">
      <c r="A143" s="29"/>
      <c r="B143" s="29"/>
      <c r="C143" s="29"/>
      <c r="D143" s="29"/>
      <c r="E143" s="29"/>
      <c r="F143" s="29"/>
      <c r="G143" s="39">
        <f t="shared" si="18"/>
        <v>0</v>
      </c>
      <c r="H143" s="29">
        <v>8.9999999999999993E-3</v>
      </c>
      <c r="I143" s="39">
        <v>2.63</v>
      </c>
      <c r="J143" s="39">
        <f t="shared" si="19"/>
        <v>0</v>
      </c>
      <c r="K143" s="60">
        <v>0</v>
      </c>
      <c r="L143" s="41">
        <f t="shared" si="20"/>
        <v>0</v>
      </c>
      <c r="M143" s="39">
        <f t="shared" si="21"/>
        <v>0</v>
      </c>
      <c r="N143" s="39">
        <f t="shared" si="22"/>
        <v>0</v>
      </c>
      <c r="O143" s="41">
        <f t="shared" si="23"/>
        <v>0</v>
      </c>
      <c r="P143" s="41">
        <f t="shared" si="24"/>
        <v>0</v>
      </c>
    </row>
    <row r="144" spans="1:16" s="36" customFormat="1" x14ac:dyDescent="0.2">
      <c r="A144" s="29"/>
      <c r="B144" s="29"/>
      <c r="C144" s="29"/>
      <c r="D144" s="29"/>
      <c r="E144" s="29"/>
      <c r="F144" s="29"/>
      <c r="G144" s="39">
        <f t="shared" si="18"/>
        <v>0</v>
      </c>
      <c r="H144" s="29">
        <v>8.9999999999999993E-3</v>
      </c>
      <c r="I144" s="39">
        <v>2.63</v>
      </c>
      <c r="J144" s="39">
        <f t="shared" si="19"/>
        <v>0</v>
      </c>
      <c r="K144" s="60">
        <v>0</v>
      </c>
      <c r="L144" s="41">
        <f t="shared" si="20"/>
        <v>0</v>
      </c>
      <c r="M144" s="39">
        <f t="shared" si="21"/>
        <v>0</v>
      </c>
      <c r="N144" s="39">
        <f t="shared" si="22"/>
        <v>0</v>
      </c>
      <c r="O144" s="41">
        <f t="shared" si="23"/>
        <v>0</v>
      </c>
      <c r="P144" s="41">
        <f t="shared" si="24"/>
        <v>0</v>
      </c>
    </row>
    <row r="145" spans="1:16" s="36" customFormat="1" x14ac:dyDescent="0.2">
      <c r="A145" s="29"/>
      <c r="B145" s="29"/>
      <c r="C145" s="29"/>
      <c r="D145" s="29"/>
      <c r="E145" s="29"/>
      <c r="F145" s="29"/>
      <c r="G145" s="39">
        <f t="shared" si="18"/>
        <v>0</v>
      </c>
      <c r="H145" s="29">
        <v>8.9999999999999993E-3</v>
      </c>
      <c r="I145" s="39">
        <v>2.63</v>
      </c>
      <c r="J145" s="39">
        <f t="shared" si="19"/>
        <v>0</v>
      </c>
      <c r="K145" s="60">
        <v>0</v>
      </c>
      <c r="L145" s="41">
        <f t="shared" si="20"/>
        <v>0</v>
      </c>
      <c r="M145" s="39">
        <f t="shared" si="21"/>
        <v>0</v>
      </c>
      <c r="N145" s="39">
        <f t="shared" si="22"/>
        <v>0</v>
      </c>
      <c r="O145" s="41">
        <f t="shared" si="23"/>
        <v>0</v>
      </c>
      <c r="P145" s="41">
        <f t="shared" si="24"/>
        <v>0</v>
      </c>
    </row>
    <row r="146" spans="1:16" s="36" customFormat="1" x14ac:dyDescent="0.2">
      <c r="A146" s="29"/>
      <c r="B146" s="29"/>
      <c r="C146" s="29"/>
      <c r="D146" s="29"/>
      <c r="E146" s="29"/>
      <c r="F146" s="29"/>
      <c r="G146" s="39">
        <f t="shared" si="18"/>
        <v>0</v>
      </c>
      <c r="H146" s="29">
        <v>8.9999999999999993E-3</v>
      </c>
      <c r="I146" s="39">
        <v>2.63</v>
      </c>
      <c r="J146" s="39">
        <f t="shared" si="19"/>
        <v>0</v>
      </c>
      <c r="K146" s="60">
        <v>0</v>
      </c>
      <c r="L146" s="41">
        <f t="shared" si="20"/>
        <v>0</v>
      </c>
      <c r="M146" s="39">
        <f t="shared" si="21"/>
        <v>0</v>
      </c>
      <c r="N146" s="39">
        <f t="shared" si="22"/>
        <v>0</v>
      </c>
      <c r="O146" s="41">
        <f t="shared" si="23"/>
        <v>0</v>
      </c>
      <c r="P146" s="41">
        <f t="shared" si="24"/>
        <v>0</v>
      </c>
    </row>
    <row r="147" spans="1:16" s="36" customFormat="1" x14ac:dyDescent="0.2">
      <c r="A147" s="29"/>
      <c r="B147" s="29"/>
      <c r="C147" s="29"/>
      <c r="D147" s="29"/>
      <c r="E147" s="29"/>
      <c r="F147" s="29"/>
      <c r="G147" s="39">
        <f t="shared" si="18"/>
        <v>0</v>
      </c>
      <c r="H147" s="29">
        <v>8.9999999999999993E-3</v>
      </c>
      <c r="I147" s="39">
        <v>2.63</v>
      </c>
      <c r="J147" s="39">
        <f t="shared" si="19"/>
        <v>0</v>
      </c>
      <c r="K147" s="60">
        <v>0</v>
      </c>
      <c r="L147" s="41">
        <f t="shared" si="20"/>
        <v>0</v>
      </c>
      <c r="M147" s="39">
        <f t="shared" si="21"/>
        <v>0</v>
      </c>
      <c r="N147" s="39">
        <f t="shared" si="22"/>
        <v>0</v>
      </c>
      <c r="O147" s="41">
        <f t="shared" si="23"/>
        <v>0</v>
      </c>
      <c r="P147" s="41">
        <f t="shared" si="24"/>
        <v>0</v>
      </c>
    </row>
    <row r="148" spans="1:16" s="36" customFormat="1" x14ac:dyDescent="0.2">
      <c r="A148" s="29"/>
      <c r="B148" s="29"/>
      <c r="C148" s="29"/>
      <c r="D148" s="29"/>
      <c r="E148" s="29"/>
      <c r="F148" s="29"/>
      <c r="G148" s="39">
        <f t="shared" si="18"/>
        <v>0</v>
      </c>
      <c r="H148" s="29">
        <v>8.9999999999999993E-3</v>
      </c>
      <c r="I148" s="39">
        <v>2.63</v>
      </c>
      <c r="J148" s="39">
        <f t="shared" si="19"/>
        <v>0</v>
      </c>
      <c r="K148" s="60">
        <v>0</v>
      </c>
      <c r="L148" s="41">
        <f t="shared" si="20"/>
        <v>0</v>
      </c>
      <c r="M148" s="39">
        <f t="shared" si="21"/>
        <v>0</v>
      </c>
      <c r="N148" s="39">
        <f t="shared" si="22"/>
        <v>0</v>
      </c>
      <c r="O148" s="41">
        <f t="shared" si="23"/>
        <v>0</v>
      </c>
      <c r="P148" s="41">
        <f t="shared" si="24"/>
        <v>0</v>
      </c>
    </row>
    <row r="149" spans="1:16" s="36" customFormat="1" x14ac:dyDescent="0.2">
      <c r="A149" s="29"/>
      <c r="B149" s="29"/>
      <c r="C149" s="29"/>
      <c r="D149" s="29"/>
      <c r="E149" s="29"/>
      <c r="F149" s="29"/>
      <c r="G149" s="39">
        <f t="shared" si="18"/>
        <v>0</v>
      </c>
      <c r="H149" s="29">
        <v>8.9999999999999993E-3</v>
      </c>
      <c r="I149" s="39">
        <v>2.63</v>
      </c>
      <c r="J149" s="39">
        <f t="shared" si="19"/>
        <v>0</v>
      </c>
      <c r="K149" s="60">
        <v>0</v>
      </c>
      <c r="L149" s="41">
        <f t="shared" si="20"/>
        <v>0</v>
      </c>
      <c r="M149" s="39">
        <f t="shared" si="21"/>
        <v>0</v>
      </c>
      <c r="N149" s="39">
        <f t="shared" si="22"/>
        <v>0</v>
      </c>
      <c r="O149" s="41">
        <f t="shared" si="23"/>
        <v>0</v>
      </c>
      <c r="P149" s="41">
        <f t="shared" si="24"/>
        <v>0</v>
      </c>
    </row>
    <row r="150" spans="1:16" s="36" customFormat="1" x14ac:dyDescent="0.2">
      <c r="A150" s="29"/>
      <c r="B150" s="29"/>
      <c r="C150" s="29"/>
      <c r="D150" s="29"/>
      <c r="E150" s="29"/>
      <c r="F150" s="29"/>
      <c r="G150" s="39">
        <f t="shared" si="18"/>
        <v>0</v>
      </c>
      <c r="H150" s="29">
        <v>8.9999999999999993E-3</v>
      </c>
      <c r="I150" s="39">
        <v>2.63</v>
      </c>
      <c r="J150" s="39">
        <f t="shared" si="19"/>
        <v>0</v>
      </c>
      <c r="K150" s="60">
        <v>0</v>
      </c>
      <c r="L150" s="41">
        <f t="shared" si="20"/>
        <v>0</v>
      </c>
      <c r="M150" s="39">
        <f t="shared" si="21"/>
        <v>0</v>
      </c>
      <c r="N150" s="39">
        <f t="shared" si="22"/>
        <v>0</v>
      </c>
      <c r="O150" s="41">
        <f t="shared" si="23"/>
        <v>0</v>
      </c>
      <c r="P150" s="41">
        <f t="shared" si="24"/>
        <v>0</v>
      </c>
    </row>
    <row r="151" spans="1:16" s="36" customFormat="1" x14ac:dyDescent="0.2">
      <c r="A151" s="29"/>
      <c r="B151" s="29"/>
      <c r="C151" s="29"/>
      <c r="D151" s="29"/>
      <c r="E151" s="29"/>
      <c r="F151" s="29"/>
      <c r="G151" s="39">
        <f t="shared" si="18"/>
        <v>0</v>
      </c>
      <c r="H151" s="29">
        <v>8.9999999999999993E-3</v>
      </c>
      <c r="I151" s="39">
        <v>2.63</v>
      </c>
      <c r="J151" s="39">
        <f t="shared" si="19"/>
        <v>0</v>
      </c>
      <c r="K151" s="60">
        <v>0</v>
      </c>
      <c r="L151" s="41">
        <f t="shared" si="20"/>
        <v>0</v>
      </c>
      <c r="M151" s="39">
        <f t="shared" si="21"/>
        <v>0</v>
      </c>
      <c r="N151" s="39">
        <f t="shared" si="22"/>
        <v>0</v>
      </c>
      <c r="O151" s="41">
        <f t="shared" si="23"/>
        <v>0</v>
      </c>
      <c r="P151" s="41">
        <f t="shared" si="24"/>
        <v>0</v>
      </c>
    </row>
    <row r="152" spans="1:16" s="36" customFormat="1" x14ac:dyDescent="0.2">
      <c r="A152" s="29"/>
      <c r="B152" s="29"/>
      <c r="C152" s="29"/>
      <c r="D152" s="29"/>
      <c r="E152" s="29"/>
      <c r="F152" s="29"/>
      <c r="G152" s="39">
        <f t="shared" si="18"/>
        <v>0</v>
      </c>
      <c r="H152" s="29">
        <v>8.9999999999999993E-3</v>
      </c>
      <c r="I152" s="39">
        <v>2.63</v>
      </c>
      <c r="J152" s="39">
        <f t="shared" si="19"/>
        <v>0</v>
      </c>
      <c r="K152" s="60">
        <v>0</v>
      </c>
      <c r="L152" s="41">
        <f t="shared" si="20"/>
        <v>0</v>
      </c>
      <c r="M152" s="39">
        <f t="shared" si="21"/>
        <v>0</v>
      </c>
      <c r="N152" s="39">
        <f t="shared" si="22"/>
        <v>0</v>
      </c>
      <c r="O152" s="41">
        <f t="shared" si="23"/>
        <v>0</v>
      </c>
      <c r="P152" s="41">
        <f t="shared" si="24"/>
        <v>0</v>
      </c>
    </row>
    <row r="153" spans="1:16" s="36" customFormat="1" x14ac:dyDescent="0.2">
      <c r="A153" s="29"/>
      <c r="B153" s="29"/>
      <c r="C153" s="29"/>
      <c r="D153" s="29"/>
      <c r="E153" s="29"/>
      <c r="F153" s="29"/>
      <c r="G153" s="39">
        <f t="shared" si="18"/>
        <v>0</v>
      </c>
      <c r="H153" s="29">
        <v>8.9999999999999993E-3</v>
      </c>
      <c r="I153" s="39">
        <v>2.63</v>
      </c>
      <c r="J153" s="39">
        <f t="shared" si="19"/>
        <v>0</v>
      </c>
      <c r="K153" s="60">
        <v>0</v>
      </c>
      <c r="L153" s="41">
        <f t="shared" si="20"/>
        <v>0</v>
      </c>
      <c r="M153" s="39">
        <f t="shared" si="21"/>
        <v>0</v>
      </c>
      <c r="N153" s="39">
        <f t="shared" si="22"/>
        <v>0</v>
      </c>
      <c r="O153" s="41">
        <f t="shared" si="23"/>
        <v>0</v>
      </c>
      <c r="P153" s="41">
        <f t="shared" si="24"/>
        <v>0</v>
      </c>
    </row>
    <row r="154" spans="1:16" s="36" customFormat="1" x14ac:dyDescent="0.2">
      <c r="A154" s="29"/>
      <c r="B154" s="29"/>
      <c r="C154" s="29"/>
      <c r="D154" s="29"/>
      <c r="E154" s="29"/>
      <c r="F154" s="29"/>
      <c r="G154" s="39">
        <f t="shared" si="18"/>
        <v>0</v>
      </c>
      <c r="H154" s="29">
        <v>8.9999999999999993E-3</v>
      </c>
      <c r="I154" s="39">
        <v>2.63</v>
      </c>
      <c r="J154" s="39">
        <f t="shared" si="19"/>
        <v>0</v>
      </c>
      <c r="K154" s="60">
        <v>0</v>
      </c>
      <c r="L154" s="41">
        <f t="shared" si="20"/>
        <v>0</v>
      </c>
      <c r="M154" s="39">
        <f t="shared" si="21"/>
        <v>0</v>
      </c>
      <c r="N154" s="39">
        <f t="shared" si="22"/>
        <v>0</v>
      </c>
      <c r="O154" s="41">
        <f t="shared" si="23"/>
        <v>0</v>
      </c>
      <c r="P154" s="41">
        <f t="shared" si="24"/>
        <v>0</v>
      </c>
    </row>
    <row r="155" spans="1:16" s="36" customFormat="1" x14ac:dyDescent="0.2">
      <c r="A155" s="29"/>
      <c r="B155" s="29"/>
      <c r="C155" s="29"/>
      <c r="D155" s="29"/>
      <c r="E155" s="29"/>
      <c r="F155" s="29"/>
      <c r="G155" s="39">
        <f t="shared" si="18"/>
        <v>0</v>
      </c>
      <c r="H155" s="29">
        <v>8.9999999999999993E-3</v>
      </c>
      <c r="I155" s="39">
        <v>2.63</v>
      </c>
      <c r="J155" s="39">
        <f t="shared" si="19"/>
        <v>0</v>
      </c>
      <c r="K155" s="60">
        <v>0</v>
      </c>
      <c r="L155" s="41">
        <f t="shared" si="20"/>
        <v>0</v>
      </c>
      <c r="M155" s="39">
        <f t="shared" si="21"/>
        <v>0</v>
      </c>
      <c r="N155" s="39">
        <f t="shared" si="22"/>
        <v>0</v>
      </c>
      <c r="O155" s="41">
        <f t="shared" si="23"/>
        <v>0</v>
      </c>
      <c r="P155" s="41">
        <f t="shared" si="24"/>
        <v>0</v>
      </c>
    </row>
    <row r="156" spans="1:16" s="36" customFormat="1" x14ac:dyDescent="0.2">
      <c r="A156" s="29"/>
      <c r="B156" s="29"/>
      <c r="C156" s="29"/>
      <c r="D156" s="29"/>
      <c r="E156" s="29"/>
      <c r="F156" s="29"/>
      <c r="G156" s="39">
        <f t="shared" si="18"/>
        <v>0</v>
      </c>
      <c r="H156" s="29">
        <v>8.9999999999999993E-3</v>
      </c>
      <c r="I156" s="39">
        <v>2.63</v>
      </c>
      <c r="J156" s="39">
        <f t="shared" si="19"/>
        <v>0</v>
      </c>
      <c r="K156" s="60">
        <v>0</v>
      </c>
      <c r="L156" s="41">
        <f t="shared" si="20"/>
        <v>0</v>
      </c>
      <c r="M156" s="39">
        <f t="shared" si="21"/>
        <v>0</v>
      </c>
      <c r="N156" s="39">
        <f t="shared" si="22"/>
        <v>0</v>
      </c>
      <c r="O156" s="41">
        <f t="shared" si="23"/>
        <v>0</v>
      </c>
      <c r="P156" s="41">
        <f t="shared" si="24"/>
        <v>0</v>
      </c>
    </row>
    <row r="157" spans="1:16" s="36" customFormat="1" x14ac:dyDescent="0.2">
      <c r="A157" s="29"/>
      <c r="B157" s="29"/>
      <c r="C157" s="29"/>
      <c r="D157" s="29"/>
      <c r="E157" s="29"/>
      <c r="F157" s="29"/>
      <c r="G157" s="39">
        <f t="shared" si="18"/>
        <v>0</v>
      </c>
      <c r="H157" s="29">
        <v>8.9999999999999993E-3</v>
      </c>
      <c r="I157" s="39">
        <v>2.63</v>
      </c>
      <c r="J157" s="39">
        <f t="shared" si="19"/>
        <v>0</v>
      </c>
      <c r="K157" s="60">
        <v>0</v>
      </c>
      <c r="L157" s="41">
        <f t="shared" si="20"/>
        <v>0</v>
      </c>
      <c r="M157" s="39">
        <f t="shared" si="21"/>
        <v>0</v>
      </c>
      <c r="N157" s="39">
        <f t="shared" si="22"/>
        <v>0</v>
      </c>
      <c r="O157" s="41">
        <f t="shared" si="23"/>
        <v>0</v>
      </c>
      <c r="P157" s="41">
        <f t="shared" si="24"/>
        <v>0</v>
      </c>
    </row>
    <row r="158" spans="1:16" s="36" customFormat="1" x14ac:dyDescent="0.2">
      <c r="A158" s="29"/>
      <c r="B158" s="29"/>
      <c r="C158" s="29"/>
      <c r="D158" s="29"/>
      <c r="E158" s="29"/>
      <c r="F158" s="29"/>
      <c r="G158" s="39">
        <f t="shared" si="18"/>
        <v>0</v>
      </c>
      <c r="H158" s="29">
        <v>8.9999999999999993E-3</v>
      </c>
      <c r="I158" s="39">
        <v>2.63</v>
      </c>
      <c r="J158" s="39">
        <f t="shared" si="19"/>
        <v>0</v>
      </c>
      <c r="K158" s="60">
        <v>0</v>
      </c>
      <c r="L158" s="41">
        <f t="shared" si="20"/>
        <v>0</v>
      </c>
      <c r="M158" s="39">
        <f t="shared" si="21"/>
        <v>0</v>
      </c>
      <c r="N158" s="39">
        <f t="shared" si="22"/>
        <v>0</v>
      </c>
      <c r="O158" s="41">
        <f t="shared" si="23"/>
        <v>0</v>
      </c>
      <c r="P158" s="41">
        <f t="shared" si="24"/>
        <v>0</v>
      </c>
    </row>
    <row r="159" spans="1:16" s="36" customFormat="1" x14ac:dyDescent="0.2">
      <c r="A159" s="29"/>
      <c r="B159" s="29"/>
      <c r="C159" s="29"/>
      <c r="D159" s="29"/>
      <c r="E159" s="29"/>
      <c r="F159" s="29"/>
      <c r="G159" s="39">
        <f t="shared" si="18"/>
        <v>0</v>
      </c>
      <c r="H159" s="29">
        <v>8.9999999999999993E-3</v>
      </c>
      <c r="I159" s="39">
        <v>2.63</v>
      </c>
      <c r="J159" s="39">
        <f t="shared" si="19"/>
        <v>0</v>
      </c>
      <c r="K159" s="60">
        <v>0</v>
      </c>
      <c r="L159" s="41">
        <f t="shared" si="20"/>
        <v>0</v>
      </c>
      <c r="M159" s="39">
        <f t="shared" si="21"/>
        <v>0</v>
      </c>
      <c r="N159" s="39">
        <f t="shared" si="22"/>
        <v>0</v>
      </c>
      <c r="O159" s="41">
        <f t="shared" si="23"/>
        <v>0</v>
      </c>
      <c r="P159" s="41">
        <f t="shared" si="24"/>
        <v>0</v>
      </c>
    </row>
    <row r="160" spans="1:16" s="36" customFormat="1" x14ac:dyDescent="0.2">
      <c r="A160" s="29"/>
      <c r="B160" s="29"/>
      <c r="C160" s="29"/>
      <c r="D160" s="29"/>
      <c r="E160" s="29"/>
      <c r="F160" s="29"/>
      <c r="G160" s="39">
        <f t="shared" si="18"/>
        <v>0</v>
      </c>
      <c r="H160" s="29">
        <v>8.9999999999999993E-3</v>
      </c>
      <c r="I160" s="39">
        <v>2.63</v>
      </c>
      <c r="J160" s="39">
        <f t="shared" si="19"/>
        <v>0</v>
      </c>
      <c r="K160" s="60">
        <v>0</v>
      </c>
      <c r="L160" s="41">
        <f t="shared" si="20"/>
        <v>0</v>
      </c>
      <c r="M160" s="39">
        <f t="shared" si="21"/>
        <v>0</v>
      </c>
      <c r="N160" s="39">
        <f t="shared" si="22"/>
        <v>0</v>
      </c>
      <c r="O160" s="41">
        <f t="shared" si="23"/>
        <v>0</v>
      </c>
      <c r="P160" s="41">
        <f t="shared" si="24"/>
        <v>0</v>
      </c>
    </row>
    <row r="161" spans="1:16" s="36" customFormat="1" x14ac:dyDescent="0.2">
      <c r="A161" s="29"/>
      <c r="B161" s="29"/>
      <c r="C161" s="29"/>
      <c r="D161" s="29"/>
      <c r="E161" s="29"/>
      <c r="F161" s="29"/>
      <c r="G161" s="39">
        <f t="shared" si="18"/>
        <v>0</v>
      </c>
      <c r="H161" s="29">
        <v>8.9999999999999993E-3</v>
      </c>
      <c r="I161" s="39">
        <v>2.63</v>
      </c>
      <c r="J161" s="39">
        <f t="shared" si="19"/>
        <v>0</v>
      </c>
      <c r="K161" s="60">
        <v>0</v>
      </c>
      <c r="L161" s="41">
        <f t="shared" si="20"/>
        <v>0</v>
      </c>
      <c r="M161" s="39">
        <f t="shared" si="21"/>
        <v>0</v>
      </c>
      <c r="N161" s="39">
        <f t="shared" si="22"/>
        <v>0</v>
      </c>
      <c r="O161" s="41">
        <f t="shared" si="23"/>
        <v>0</v>
      </c>
      <c r="P161" s="41">
        <f t="shared" si="24"/>
        <v>0</v>
      </c>
    </row>
    <row r="162" spans="1:16" s="36" customFormat="1" x14ac:dyDescent="0.2">
      <c r="A162" s="29"/>
      <c r="B162" s="29"/>
      <c r="C162" s="29"/>
      <c r="D162" s="29"/>
      <c r="E162" s="29"/>
      <c r="F162" s="29"/>
      <c r="G162" s="39">
        <f t="shared" si="18"/>
        <v>0</v>
      </c>
      <c r="H162" s="29">
        <v>8.9999999999999993E-3</v>
      </c>
      <c r="I162" s="39">
        <v>2.63</v>
      </c>
      <c r="J162" s="39">
        <f t="shared" si="19"/>
        <v>0</v>
      </c>
      <c r="K162" s="60">
        <v>0</v>
      </c>
      <c r="L162" s="41">
        <f t="shared" si="20"/>
        <v>0</v>
      </c>
      <c r="M162" s="39">
        <f t="shared" si="21"/>
        <v>0</v>
      </c>
      <c r="N162" s="39">
        <f t="shared" si="22"/>
        <v>0</v>
      </c>
      <c r="O162" s="41">
        <f t="shared" si="23"/>
        <v>0</v>
      </c>
      <c r="P162" s="41">
        <f t="shared" si="24"/>
        <v>0</v>
      </c>
    </row>
    <row r="163" spans="1:16" s="36" customFormat="1" x14ac:dyDescent="0.2">
      <c r="A163" s="29"/>
      <c r="B163" s="29"/>
      <c r="C163" s="29"/>
      <c r="D163" s="29"/>
      <c r="E163" s="29"/>
      <c r="F163" s="29"/>
      <c r="G163" s="39">
        <f t="shared" si="18"/>
        <v>0</v>
      </c>
      <c r="H163" s="29">
        <v>8.9999999999999993E-3</v>
      </c>
      <c r="I163" s="39">
        <v>2.63</v>
      </c>
      <c r="J163" s="39">
        <f t="shared" si="19"/>
        <v>0</v>
      </c>
      <c r="K163" s="60">
        <v>0</v>
      </c>
      <c r="L163" s="41">
        <f t="shared" si="20"/>
        <v>0</v>
      </c>
      <c r="M163" s="39">
        <f t="shared" si="21"/>
        <v>0</v>
      </c>
      <c r="N163" s="39">
        <f t="shared" si="22"/>
        <v>0</v>
      </c>
      <c r="O163" s="41">
        <f t="shared" si="23"/>
        <v>0</v>
      </c>
      <c r="P163" s="41">
        <f t="shared" si="24"/>
        <v>0</v>
      </c>
    </row>
    <row r="164" spans="1:16" s="36" customFormat="1" x14ac:dyDescent="0.2">
      <c r="A164" s="29"/>
      <c r="B164" s="29"/>
      <c r="C164" s="29"/>
      <c r="D164" s="29"/>
      <c r="E164" s="29"/>
      <c r="F164" s="29"/>
      <c r="G164" s="39">
        <f t="shared" si="18"/>
        <v>0</v>
      </c>
      <c r="H164" s="29">
        <v>8.9999999999999993E-3</v>
      </c>
      <c r="I164" s="39">
        <v>2.63</v>
      </c>
      <c r="J164" s="39">
        <f t="shared" si="19"/>
        <v>0</v>
      </c>
      <c r="K164" s="60">
        <v>0</v>
      </c>
      <c r="L164" s="41">
        <f t="shared" si="20"/>
        <v>0</v>
      </c>
      <c r="M164" s="39">
        <f t="shared" si="21"/>
        <v>0</v>
      </c>
      <c r="N164" s="39">
        <f t="shared" si="22"/>
        <v>0</v>
      </c>
      <c r="O164" s="41">
        <f t="shared" si="23"/>
        <v>0</v>
      </c>
      <c r="P164" s="41">
        <f t="shared" si="24"/>
        <v>0</v>
      </c>
    </row>
    <row r="165" spans="1:16" s="36" customFormat="1" x14ac:dyDescent="0.2">
      <c r="A165" s="29"/>
      <c r="B165" s="29"/>
      <c r="C165" s="29"/>
      <c r="D165" s="29"/>
      <c r="E165" s="29"/>
      <c r="F165" s="29"/>
      <c r="G165" s="39">
        <f t="shared" si="18"/>
        <v>0</v>
      </c>
      <c r="H165" s="29">
        <v>8.9999999999999993E-3</v>
      </c>
      <c r="I165" s="39">
        <v>2.63</v>
      </c>
      <c r="J165" s="39">
        <f t="shared" si="19"/>
        <v>0</v>
      </c>
      <c r="K165" s="60">
        <v>0</v>
      </c>
      <c r="L165" s="41">
        <f t="shared" si="20"/>
        <v>0</v>
      </c>
      <c r="M165" s="39">
        <f t="shared" si="21"/>
        <v>0</v>
      </c>
      <c r="N165" s="39">
        <f t="shared" si="22"/>
        <v>0</v>
      </c>
      <c r="O165" s="41">
        <f t="shared" si="23"/>
        <v>0</v>
      </c>
      <c r="P165" s="41">
        <f t="shared" si="24"/>
        <v>0</v>
      </c>
    </row>
    <row r="166" spans="1:16" s="36" customFormat="1" x14ac:dyDescent="0.2">
      <c r="A166" s="29"/>
      <c r="B166" s="29"/>
      <c r="C166" s="29"/>
      <c r="D166" s="29"/>
      <c r="E166" s="29"/>
      <c r="F166" s="29"/>
      <c r="G166" s="39">
        <f t="shared" si="18"/>
        <v>0</v>
      </c>
      <c r="H166" s="29">
        <v>8.9999999999999993E-3</v>
      </c>
      <c r="I166" s="39">
        <v>2.63</v>
      </c>
      <c r="J166" s="39">
        <f t="shared" si="19"/>
        <v>0</v>
      </c>
      <c r="K166" s="60">
        <v>0</v>
      </c>
      <c r="L166" s="41">
        <f t="shared" si="20"/>
        <v>0</v>
      </c>
      <c r="M166" s="39">
        <f t="shared" si="21"/>
        <v>0</v>
      </c>
      <c r="N166" s="39">
        <f t="shared" si="22"/>
        <v>0</v>
      </c>
      <c r="O166" s="41">
        <f t="shared" si="23"/>
        <v>0</v>
      </c>
      <c r="P166" s="41">
        <f t="shared" si="24"/>
        <v>0</v>
      </c>
    </row>
    <row r="167" spans="1:16" s="36" customFormat="1" x14ac:dyDescent="0.2">
      <c r="A167" s="29"/>
      <c r="B167" s="29"/>
      <c r="C167" s="29"/>
      <c r="D167" s="29"/>
      <c r="E167" s="29"/>
      <c r="F167" s="29"/>
      <c r="G167" s="39">
        <f t="shared" si="18"/>
        <v>0</v>
      </c>
      <c r="H167" s="29">
        <v>8.9999999999999993E-3</v>
      </c>
      <c r="I167" s="39">
        <v>2.63</v>
      </c>
      <c r="J167" s="39">
        <f t="shared" si="19"/>
        <v>0</v>
      </c>
      <c r="K167" s="60">
        <v>0</v>
      </c>
      <c r="L167" s="41">
        <f t="shared" si="20"/>
        <v>0</v>
      </c>
      <c r="M167" s="39">
        <f t="shared" si="21"/>
        <v>0</v>
      </c>
      <c r="N167" s="39">
        <f t="shared" si="22"/>
        <v>0</v>
      </c>
      <c r="O167" s="41">
        <f t="shared" si="23"/>
        <v>0</v>
      </c>
      <c r="P167" s="41">
        <f t="shared" si="24"/>
        <v>0</v>
      </c>
    </row>
    <row r="168" spans="1:16" s="36" customFormat="1" x14ac:dyDescent="0.2">
      <c r="A168" s="29"/>
      <c r="B168" s="29"/>
      <c r="C168" s="29"/>
      <c r="D168" s="29"/>
      <c r="E168" s="29"/>
      <c r="F168" s="29"/>
      <c r="G168" s="39">
        <f t="shared" si="18"/>
        <v>0</v>
      </c>
      <c r="H168" s="29">
        <v>8.9999999999999993E-3</v>
      </c>
      <c r="I168" s="39">
        <v>2.63</v>
      </c>
      <c r="J168" s="39">
        <f t="shared" si="19"/>
        <v>0</v>
      </c>
      <c r="K168" s="60">
        <v>0</v>
      </c>
      <c r="L168" s="41">
        <f t="shared" si="20"/>
        <v>0</v>
      </c>
      <c r="M168" s="39">
        <f t="shared" si="21"/>
        <v>0</v>
      </c>
      <c r="N168" s="39">
        <f t="shared" si="22"/>
        <v>0</v>
      </c>
      <c r="O168" s="41">
        <f t="shared" si="23"/>
        <v>0</v>
      </c>
      <c r="P168" s="41">
        <f t="shared" si="24"/>
        <v>0</v>
      </c>
    </row>
    <row r="169" spans="1:16" s="36" customFormat="1" x14ac:dyDescent="0.2">
      <c r="A169" s="29"/>
      <c r="B169" s="29"/>
      <c r="C169" s="29"/>
      <c r="D169" s="29"/>
      <c r="E169" s="29"/>
      <c r="F169" s="29"/>
      <c r="G169" s="39">
        <f t="shared" si="18"/>
        <v>0</v>
      </c>
      <c r="H169" s="29">
        <v>8.9999999999999993E-3</v>
      </c>
      <c r="I169" s="39">
        <v>2.63</v>
      </c>
      <c r="J169" s="39">
        <f t="shared" si="19"/>
        <v>0</v>
      </c>
      <c r="K169" s="60">
        <v>0</v>
      </c>
      <c r="L169" s="41">
        <f t="shared" si="20"/>
        <v>0</v>
      </c>
      <c r="M169" s="39">
        <f t="shared" si="21"/>
        <v>0</v>
      </c>
      <c r="N169" s="39">
        <f t="shared" si="22"/>
        <v>0</v>
      </c>
      <c r="O169" s="41">
        <f t="shared" si="23"/>
        <v>0</v>
      </c>
      <c r="P169" s="41">
        <f t="shared" si="24"/>
        <v>0</v>
      </c>
    </row>
    <row r="170" spans="1:16" s="36" customFormat="1" x14ac:dyDescent="0.2">
      <c r="A170" s="29"/>
      <c r="B170" s="29"/>
      <c r="C170" s="29"/>
      <c r="D170" s="29"/>
      <c r="E170" s="29"/>
      <c r="F170" s="29"/>
      <c r="G170" s="39">
        <f t="shared" si="18"/>
        <v>0</v>
      </c>
      <c r="H170" s="29">
        <v>8.9999999999999993E-3</v>
      </c>
      <c r="I170" s="39">
        <v>2.63</v>
      </c>
      <c r="J170" s="39">
        <f t="shared" si="19"/>
        <v>0</v>
      </c>
      <c r="K170" s="60">
        <v>0</v>
      </c>
      <c r="L170" s="41">
        <f t="shared" si="20"/>
        <v>0</v>
      </c>
      <c r="M170" s="39">
        <f t="shared" si="21"/>
        <v>0</v>
      </c>
      <c r="N170" s="39">
        <f t="shared" si="22"/>
        <v>0</v>
      </c>
      <c r="O170" s="41">
        <f t="shared" si="23"/>
        <v>0</v>
      </c>
      <c r="P170" s="41">
        <f t="shared" si="24"/>
        <v>0</v>
      </c>
    </row>
    <row r="171" spans="1:16" s="36" customFormat="1" x14ac:dyDescent="0.2">
      <c r="A171" s="29"/>
      <c r="B171" s="29"/>
      <c r="C171" s="29"/>
      <c r="D171" s="29"/>
      <c r="E171" s="29"/>
      <c r="F171" s="29"/>
      <c r="G171" s="39">
        <f t="shared" si="18"/>
        <v>0</v>
      </c>
      <c r="H171" s="29">
        <v>8.9999999999999993E-3</v>
      </c>
      <c r="I171" s="39">
        <v>2.63</v>
      </c>
      <c r="J171" s="39">
        <f t="shared" si="19"/>
        <v>0</v>
      </c>
      <c r="K171" s="60">
        <v>0</v>
      </c>
      <c r="L171" s="41">
        <f t="shared" si="20"/>
        <v>0</v>
      </c>
      <c r="M171" s="39">
        <f t="shared" si="21"/>
        <v>0</v>
      </c>
      <c r="N171" s="39">
        <f t="shared" si="22"/>
        <v>0</v>
      </c>
      <c r="O171" s="41">
        <f t="shared" si="23"/>
        <v>0</v>
      </c>
      <c r="P171" s="41">
        <f t="shared" si="24"/>
        <v>0</v>
      </c>
    </row>
    <row r="172" spans="1:16" s="36" customFormat="1" x14ac:dyDescent="0.2">
      <c r="A172" s="29"/>
      <c r="B172" s="29"/>
      <c r="C172" s="29"/>
      <c r="D172" s="29"/>
      <c r="E172" s="29"/>
      <c r="F172" s="29"/>
      <c r="G172" s="39">
        <f t="shared" si="18"/>
        <v>0</v>
      </c>
      <c r="H172" s="29">
        <v>8.9999999999999993E-3</v>
      </c>
      <c r="I172" s="39">
        <v>2.63</v>
      </c>
      <c r="J172" s="39">
        <f t="shared" si="19"/>
        <v>0</v>
      </c>
      <c r="K172" s="60">
        <v>0</v>
      </c>
      <c r="L172" s="41">
        <f t="shared" si="20"/>
        <v>0</v>
      </c>
      <c r="M172" s="39">
        <f t="shared" ref="M172:M202" si="25">D172*F172</f>
        <v>0</v>
      </c>
      <c r="N172" s="39">
        <f t="shared" ref="N172:N202" si="26">D172*G172</f>
        <v>0</v>
      </c>
      <c r="O172" s="41">
        <f t="shared" ref="O172:O202" si="27">D172*J172/1000</f>
        <v>0</v>
      </c>
      <c r="P172" s="41">
        <f t="shared" ref="P172:P202" si="28">D172*L172/1000</f>
        <v>0</v>
      </c>
    </row>
    <row r="173" spans="1:16" s="36" customFormat="1" x14ac:dyDescent="0.2">
      <c r="A173" s="29"/>
      <c r="B173" s="29"/>
      <c r="C173" s="29"/>
      <c r="D173" s="29"/>
      <c r="E173" s="29"/>
      <c r="F173" s="29"/>
      <c r="G173" s="39">
        <f t="shared" ref="G173:G202" si="29">E173*F173</f>
        <v>0</v>
      </c>
      <c r="H173" s="29">
        <v>8.9999999999999993E-3</v>
      </c>
      <c r="I173" s="39">
        <v>2.63</v>
      </c>
      <c r="J173" s="39">
        <f t="shared" ref="J173:J202" si="30">G173*H173*I173</f>
        <v>0</v>
      </c>
      <c r="K173" s="60">
        <v>0</v>
      </c>
      <c r="L173" s="41">
        <f t="shared" ref="L173:L202" si="31">G173*K173</f>
        <v>0</v>
      </c>
      <c r="M173" s="39">
        <f t="shared" si="25"/>
        <v>0</v>
      </c>
      <c r="N173" s="39">
        <f t="shared" si="26"/>
        <v>0</v>
      </c>
      <c r="O173" s="41">
        <f t="shared" si="27"/>
        <v>0</v>
      </c>
      <c r="P173" s="41">
        <f t="shared" si="28"/>
        <v>0</v>
      </c>
    </row>
    <row r="174" spans="1:16" s="36" customFormat="1" x14ac:dyDescent="0.2">
      <c r="A174" s="29"/>
      <c r="B174" s="29"/>
      <c r="C174" s="29"/>
      <c r="D174" s="29"/>
      <c r="E174" s="29"/>
      <c r="F174" s="29"/>
      <c r="G174" s="39">
        <f t="shared" si="29"/>
        <v>0</v>
      </c>
      <c r="H174" s="29">
        <v>8.9999999999999993E-3</v>
      </c>
      <c r="I174" s="39">
        <v>2.63</v>
      </c>
      <c r="J174" s="39">
        <f t="shared" si="30"/>
        <v>0</v>
      </c>
      <c r="K174" s="60">
        <v>0</v>
      </c>
      <c r="L174" s="41">
        <f t="shared" si="31"/>
        <v>0</v>
      </c>
      <c r="M174" s="39">
        <f t="shared" si="25"/>
        <v>0</v>
      </c>
      <c r="N174" s="39">
        <f t="shared" si="26"/>
        <v>0</v>
      </c>
      <c r="O174" s="41">
        <f t="shared" si="27"/>
        <v>0</v>
      </c>
      <c r="P174" s="41">
        <f t="shared" si="28"/>
        <v>0</v>
      </c>
    </row>
    <row r="175" spans="1:16" s="36" customFormat="1" x14ac:dyDescent="0.2">
      <c r="A175" s="29"/>
      <c r="B175" s="29"/>
      <c r="C175" s="29"/>
      <c r="D175" s="29"/>
      <c r="E175" s="29"/>
      <c r="F175" s="29"/>
      <c r="G175" s="39">
        <f t="shared" si="29"/>
        <v>0</v>
      </c>
      <c r="H175" s="29">
        <v>8.9999999999999993E-3</v>
      </c>
      <c r="I175" s="39">
        <v>2.63</v>
      </c>
      <c r="J175" s="39">
        <f t="shared" si="30"/>
        <v>0</v>
      </c>
      <c r="K175" s="60">
        <v>0</v>
      </c>
      <c r="L175" s="41">
        <f t="shared" si="31"/>
        <v>0</v>
      </c>
      <c r="M175" s="39">
        <f t="shared" si="25"/>
        <v>0</v>
      </c>
      <c r="N175" s="39">
        <f t="shared" si="26"/>
        <v>0</v>
      </c>
      <c r="O175" s="41">
        <f t="shared" si="27"/>
        <v>0</v>
      </c>
      <c r="P175" s="41">
        <f t="shared" si="28"/>
        <v>0</v>
      </c>
    </row>
    <row r="176" spans="1:16" s="36" customFormat="1" x14ac:dyDescent="0.2">
      <c r="A176" s="29"/>
      <c r="B176" s="29"/>
      <c r="C176" s="29"/>
      <c r="D176" s="29"/>
      <c r="E176" s="29"/>
      <c r="F176" s="29"/>
      <c r="G176" s="39">
        <f t="shared" si="29"/>
        <v>0</v>
      </c>
      <c r="H176" s="29">
        <v>8.9999999999999993E-3</v>
      </c>
      <c r="I176" s="39">
        <v>2.63</v>
      </c>
      <c r="J176" s="39">
        <f t="shared" si="30"/>
        <v>0</v>
      </c>
      <c r="K176" s="60">
        <v>0</v>
      </c>
      <c r="L176" s="41">
        <f t="shared" si="31"/>
        <v>0</v>
      </c>
      <c r="M176" s="39">
        <f t="shared" si="25"/>
        <v>0</v>
      </c>
      <c r="N176" s="39">
        <f t="shared" si="26"/>
        <v>0</v>
      </c>
      <c r="O176" s="41">
        <f t="shared" si="27"/>
        <v>0</v>
      </c>
      <c r="P176" s="41">
        <f t="shared" si="28"/>
        <v>0</v>
      </c>
    </row>
    <row r="177" spans="1:16" s="36" customFormat="1" x14ac:dyDescent="0.2">
      <c r="A177" s="29"/>
      <c r="B177" s="29"/>
      <c r="C177" s="29"/>
      <c r="D177" s="29"/>
      <c r="E177" s="29"/>
      <c r="F177" s="29"/>
      <c r="G177" s="39">
        <f t="shared" si="29"/>
        <v>0</v>
      </c>
      <c r="H177" s="29">
        <v>8.9999999999999993E-3</v>
      </c>
      <c r="I177" s="39">
        <v>2.63</v>
      </c>
      <c r="J177" s="39">
        <f t="shared" si="30"/>
        <v>0</v>
      </c>
      <c r="K177" s="60">
        <v>0</v>
      </c>
      <c r="L177" s="41">
        <f t="shared" si="31"/>
        <v>0</v>
      </c>
      <c r="M177" s="39">
        <f t="shared" si="25"/>
        <v>0</v>
      </c>
      <c r="N177" s="39">
        <f t="shared" si="26"/>
        <v>0</v>
      </c>
      <c r="O177" s="41">
        <f t="shared" si="27"/>
        <v>0</v>
      </c>
      <c r="P177" s="41">
        <f t="shared" si="28"/>
        <v>0</v>
      </c>
    </row>
    <row r="178" spans="1:16" s="36" customFormat="1" x14ac:dyDescent="0.2">
      <c r="A178" s="29"/>
      <c r="B178" s="29"/>
      <c r="C178" s="29"/>
      <c r="D178" s="29"/>
      <c r="E178" s="29"/>
      <c r="F178" s="29"/>
      <c r="G178" s="39">
        <f t="shared" si="29"/>
        <v>0</v>
      </c>
      <c r="H178" s="29">
        <v>8.9999999999999993E-3</v>
      </c>
      <c r="I178" s="39">
        <v>2.63</v>
      </c>
      <c r="J178" s="39">
        <f t="shared" si="30"/>
        <v>0</v>
      </c>
      <c r="K178" s="60">
        <v>0</v>
      </c>
      <c r="L178" s="41">
        <f t="shared" si="31"/>
        <v>0</v>
      </c>
      <c r="M178" s="39">
        <f t="shared" si="25"/>
        <v>0</v>
      </c>
      <c r="N178" s="39">
        <f t="shared" si="26"/>
        <v>0</v>
      </c>
      <c r="O178" s="41">
        <f t="shared" si="27"/>
        <v>0</v>
      </c>
      <c r="P178" s="41">
        <f t="shared" si="28"/>
        <v>0</v>
      </c>
    </row>
    <row r="179" spans="1:16" s="36" customFormat="1" x14ac:dyDescent="0.2">
      <c r="A179" s="29"/>
      <c r="B179" s="29"/>
      <c r="C179" s="29"/>
      <c r="D179" s="29"/>
      <c r="E179" s="29"/>
      <c r="F179" s="29"/>
      <c r="G179" s="39">
        <f t="shared" si="29"/>
        <v>0</v>
      </c>
      <c r="H179" s="29">
        <v>8.9999999999999993E-3</v>
      </c>
      <c r="I179" s="39">
        <v>2.63</v>
      </c>
      <c r="J179" s="39">
        <f t="shared" si="30"/>
        <v>0</v>
      </c>
      <c r="K179" s="60">
        <v>0</v>
      </c>
      <c r="L179" s="41">
        <f t="shared" si="31"/>
        <v>0</v>
      </c>
      <c r="M179" s="39">
        <f t="shared" si="25"/>
        <v>0</v>
      </c>
      <c r="N179" s="39">
        <f t="shared" si="26"/>
        <v>0</v>
      </c>
      <c r="O179" s="41">
        <f t="shared" si="27"/>
        <v>0</v>
      </c>
      <c r="P179" s="41">
        <f t="shared" si="28"/>
        <v>0</v>
      </c>
    </row>
    <row r="180" spans="1:16" s="36" customFormat="1" x14ac:dyDescent="0.2">
      <c r="A180" s="29"/>
      <c r="B180" s="29"/>
      <c r="C180" s="29"/>
      <c r="D180" s="29"/>
      <c r="E180" s="29"/>
      <c r="F180" s="29"/>
      <c r="G180" s="39">
        <f t="shared" si="29"/>
        <v>0</v>
      </c>
      <c r="H180" s="29">
        <v>8.9999999999999993E-3</v>
      </c>
      <c r="I180" s="39">
        <v>2.63</v>
      </c>
      <c r="J180" s="39">
        <f t="shared" si="30"/>
        <v>0</v>
      </c>
      <c r="K180" s="60">
        <v>0</v>
      </c>
      <c r="L180" s="41">
        <f t="shared" si="31"/>
        <v>0</v>
      </c>
      <c r="M180" s="39">
        <f t="shared" si="25"/>
        <v>0</v>
      </c>
      <c r="N180" s="39">
        <f t="shared" si="26"/>
        <v>0</v>
      </c>
      <c r="O180" s="41">
        <f t="shared" si="27"/>
        <v>0</v>
      </c>
      <c r="P180" s="41">
        <f t="shared" si="28"/>
        <v>0</v>
      </c>
    </row>
    <row r="181" spans="1:16" s="36" customFormat="1" x14ac:dyDescent="0.2">
      <c r="A181" s="29"/>
      <c r="B181" s="29"/>
      <c r="C181" s="29"/>
      <c r="D181" s="29"/>
      <c r="E181" s="29"/>
      <c r="F181" s="29"/>
      <c r="G181" s="39">
        <f t="shared" si="29"/>
        <v>0</v>
      </c>
      <c r="H181" s="29">
        <v>8.9999999999999993E-3</v>
      </c>
      <c r="I181" s="39">
        <v>2.63</v>
      </c>
      <c r="J181" s="39">
        <f t="shared" si="30"/>
        <v>0</v>
      </c>
      <c r="K181" s="60">
        <v>0</v>
      </c>
      <c r="L181" s="41">
        <f t="shared" si="31"/>
        <v>0</v>
      </c>
      <c r="M181" s="39">
        <f t="shared" si="25"/>
        <v>0</v>
      </c>
      <c r="N181" s="39">
        <f t="shared" si="26"/>
        <v>0</v>
      </c>
      <c r="O181" s="41">
        <f t="shared" si="27"/>
        <v>0</v>
      </c>
      <c r="P181" s="41">
        <f t="shared" si="28"/>
        <v>0</v>
      </c>
    </row>
    <row r="182" spans="1:16" s="36" customFormat="1" x14ac:dyDescent="0.2">
      <c r="A182" s="29"/>
      <c r="B182" s="29"/>
      <c r="C182" s="29"/>
      <c r="D182" s="29"/>
      <c r="E182" s="29"/>
      <c r="F182" s="29"/>
      <c r="G182" s="39">
        <f t="shared" si="29"/>
        <v>0</v>
      </c>
      <c r="H182" s="29">
        <v>8.9999999999999993E-3</v>
      </c>
      <c r="I182" s="39">
        <v>2.63</v>
      </c>
      <c r="J182" s="39">
        <f t="shared" si="30"/>
        <v>0</v>
      </c>
      <c r="K182" s="60">
        <v>0</v>
      </c>
      <c r="L182" s="41">
        <f t="shared" si="31"/>
        <v>0</v>
      </c>
      <c r="M182" s="39">
        <f t="shared" si="25"/>
        <v>0</v>
      </c>
      <c r="N182" s="39">
        <f t="shared" si="26"/>
        <v>0</v>
      </c>
      <c r="O182" s="41">
        <f t="shared" si="27"/>
        <v>0</v>
      </c>
      <c r="P182" s="41">
        <f t="shared" si="28"/>
        <v>0</v>
      </c>
    </row>
    <row r="183" spans="1:16" s="36" customFormat="1" x14ac:dyDescent="0.2">
      <c r="A183" s="29"/>
      <c r="B183" s="29"/>
      <c r="C183" s="29"/>
      <c r="D183" s="29"/>
      <c r="E183" s="29"/>
      <c r="F183" s="29"/>
      <c r="G183" s="39">
        <f t="shared" si="29"/>
        <v>0</v>
      </c>
      <c r="H183" s="29">
        <v>8.9999999999999993E-3</v>
      </c>
      <c r="I183" s="39">
        <v>2.63</v>
      </c>
      <c r="J183" s="39">
        <f t="shared" si="30"/>
        <v>0</v>
      </c>
      <c r="K183" s="60">
        <v>0</v>
      </c>
      <c r="L183" s="41">
        <f t="shared" si="31"/>
        <v>0</v>
      </c>
      <c r="M183" s="39">
        <f t="shared" si="25"/>
        <v>0</v>
      </c>
      <c r="N183" s="39">
        <f t="shared" si="26"/>
        <v>0</v>
      </c>
      <c r="O183" s="41">
        <f t="shared" si="27"/>
        <v>0</v>
      </c>
      <c r="P183" s="41">
        <f t="shared" si="28"/>
        <v>0</v>
      </c>
    </row>
    <row r="184" spans="1:16" s="36" customFormat="1" x14ac:dyDescent="0.2">
      <c r="A184" s="29"/>
      <c r="B184" s="29"/>
      <c r="C184" s="29"/>
      <c r="D184" s="29"/>
      <c r="E184" s="29"/>
      <c r="F184" s="29"/>
      <c r="G184" s="39">
        <f t="shared" si="29"/>
        <v>0</v>
      </c>
      <c r="H184" s="29">
        <v>8.9999999999999993E-3</v>
      </c>
      <c r="I184" s="39">
        <v>2.63</v>
      </c>
      <c r="J184" s="39">
        <f t="shared" si="30"/>
        <v>0</v>
      </c>
      <c r="K184" s="60">
        <v>0</v>
      </c>
      <c r="L184" s="41">
        <f t="shared" si="31"/>
        <v>0</v>
      </c>
      <c r="M184" s="39">
        <f t="shared" si="25"/>
        <v>0</v>
      </c>
      <c r="N184" s="39">
        <f t="shared" si="26"/>
        <v>0</v>
      </c>
      <c r="O184" s="41">
        <f t="shared" si="27"/>
        <v>0</v>
      </c>
      <c r="P184" s="41">
        <f t="shared" si="28"/>
        <v>0</v>
      </c>
    </row>
    <row r="185" spans="1:16" s="36" customFormat="1" x14ac:dyDescent="0.2">
      <c r="A185" s="29"/>
      <c r="B185" s="29"/>
      <c r="C185" s="29"/>
      <c r="D185" s="29"/>
      <c r="E185" s="29"/>
      <c r="F185" s="29"/>
      <c r="G185" s="39">
        <f t="shared" si="29"/>
        <v>0</v>
      </c>
      <c r="H185" s="29">
        <v>8.9999999999999993E-3</v>
      </c>
      <c r="I185" s="39">
        <v>2.63</v>
      </c>
      <c r="J185" s="39">
        <f t="shared" si="30"/>
        <v>0</v>
      </c>
      <c r="K185" s="60">
        <v>0</v>
      </c>
      <c r="L185" s="41">
        <f t="shared" si="31"/>
        <v>0</v>
      </c>
      <c r="M185" s="39">
        <f t="shared" si="25"/>
        <v>0</v>
      </c>
      <c r="N185" s="39">
        <f t="shared" si="26"/>
        <v>0</v>
      </c>
      <c r="O185" s="41">
        <f t="shared" si="27"/>
        <v>0</v>
      </c>
      <c r="P185" s="41">
        <f t="shared" si="28"/>
        <v>0</v>
      </c>
    </row>
    <row r="186" spans="1:16" s="36" customFormat="1" x14ac:dyDescent="0.2">
      <c r="A186" s="29"/>
      <c r="B186" s="29"/>
      <c r="C186" s="29"/>
      <c r="D186" s="29"/>
      <c r="E186" s="29"/>
      <c r="F186" s="29"/>
      <c r="G186" s="39">
        <f t="shared" si="29"/>
        <v>0</v>
      </c>
      <c r="H186" s="29">
        <v>8.9999999999999993E-3</v>
      </c>
      <c r="I186" s="39">
        <v>2.63</v>
      </c>
      <c r="J186" s="39">
        <f t="shared" si="30"/>
        <v>0</v>
      </c>
      <c r="K186" s="60">
        <v>0</v>
      </c>
      <c r="L186" s="41">
        <f t="shared" si="31"/>
        <v>0</v>
      </c>
      <c r="M186" s="39">
        <f t="shared" si="25"/>
        <v>0</v>
      </c>
      <c r="N186" s="39">
        <f t="shared" si="26"/>
        <v>0</v>
      </c>
      <c r="O186" s="41">
        <f t="shared" si="27"/>
        <v>0</v>
      </c>
      <c r="P186" s="41">
        <f t="shared" si="28"/>
        <v>0</v>
      </c>
    </row>
    <row r="187" spans="1:16" s="36" customFormat="1" x14ac:dyDescent="0.2">
      <c r="A187" s="29"/>
      <c r="B187" s="29"/>
      <c r="C187" s="29"/>
      <c r="D187" s="29"/>
      <c r="E187" s="29"/>
      <c r="F187" s="29"/>
      <c r="G187" s="39">
        <f t="shared" si="29"/>
        <v>0</v>
      </c>
      <c r="H187" s="29">
        <v>8.9999999999999993E-3</v>
      </c>
      <c r="I187" s="39">
        <v>2.63</v>
      </c>
      <c r="J187" s="39">
        <f t="shared" si="30"/>
        <v>0</v>
      </c>
      <c r="K187" s="60">
        <v>0</v>
      </c>
      <c r="L187" s="41">
        <f t="shared" si="31"/>
        <v>0</v>
      </c>
      <c r="M187" s="39">
        <f t="shared" si="25"/>
        <v>0</v>
      </c>
      <c r="N187" s="39">
        <f t="shared" si="26"/>
        <v>0</v>
      </c>
      <c r="O187" s="41">
        <f t="shared" si="27"/>
        <v>0</v>
      </c>
      <c r="P187" s="41">
        <f t="shared" si="28"/>
        <v>0</v>
      </c>
    </row>
    <row r="188" spans="1:16" s="36" customFormat="1" x14ac:dyDescent="0.2">
      <c r="A188" s="29"/>
      <c r="B188" s="29"/>
      <c r="C188" s="29"/>
      <c r="D188" s="29"/>
      <c r="E188" s="29"/>
      <c r="F188" s="29"/>
      <c r="G188" s="39">
        <f t="shared" si="29"/>
        <v>0</v>
      </c>
      <c r="H188" s="29">
        <v>8.9999999999999993E-3</v>
      </c>
      <c r="I188" s="39">
        <v>2.63</v>
      </c>
      <c r="J188" s="39">
        <f t="shared" si="30"/>
        <v>0</v>
      </c>
      <c r="K188" s="60">
        <v>0</v>
      </c>
      <c r="L188" s="41">
        <f t="shared" si="31"/>
        <v>0</v>
      </c>
      <c r="M188" s="39">
        <f t="shared" si="25"/>
        <v>0</v>
      </c>
      <c r="N188" s="39">
        <f t="shared" si="26"/>
        <v>0</v>
      </c>
      <c r="O188" s="41">
        <f t="shared" si="27"/>
        <v>0</v>
      </c>
      <c r="P188" s="41">
        <f t="shared" si="28"/>
        <v>0</v>
      </c>
    </row>
    <row r="189" spans="1:16" s="36" customFormat="1" x14ac:dyDescent="0.2">
      <c r="A189" s="29"/>
      <c r="B189" s="29"/>
      <c r="C189" s="29"/>
      <c r="D189" s="29"/>
      <c r="E189" s="29"/>
      <c r="F189" s="29"/>
      <c r="G189" s="39">
        <f t="shared" si="29"/>
        <v>0</v>
      </c>
      <c r="H189" s="29">
        <v>8.9999999999999993E-3</v>
      </c>
      <c r="I189" s="39">
        <v>2.63</v>
      </c>
      <c r="J189" s="39">
        <f t="shared" si="30"/>
        <v>0</v>
      </c>
      <c r="K189" s="60">
        <v>0</v>
      </c>
      <c r="L189" s="41">
        <f t="shared" si="31"/>
        <v>0</v>
      </c>
      <c r="M189" s="39">
        <f t="shared" si="25"/>
        <v>0</v>
      </c>
      <c r="N189" s="39">
        <f t="shared" si="26"/>
        <v>0</v>
      </c>
      <c r="O189" s="41">
        <f t="shared" si="27"/>
        <v>0</v>
      </c>
      <c r="P189" s="41">
        <f t="shared" si="28"/>
        <v>0</v>
      </c>
    </row>
    <row r="190" spans="1:16" s="36" customFormat="1" x14ac:dyDescent="0.2">
      <c r="A190" s="29"/>
      <c r="B190" s="29"/>
      <c r="C190" s="29"/>
      <c r="D190" s="29"/>
      <c r="E190" s="29"/>
      <c r="F190" s="29"/>
      <c r="G190" s="39">
        <f t="shared" si="29"/>
        <v>0</v>
      </c>
      <c r="H190" s="29">
        <v>8.9999999999999993E-3</v>
      </c>
      <c r="I190" s="39">
        <v>2.63</v>
      </c>
      <c r="J190" s="39">
        <f t="shared" si="30"/>
        <v>0</v>
      </c>
      <c r="K190" s="60">
        <v>0</v>
      </c>
      <c r="L190" s="41">
        <f t="shared" si="31"/>
        <v>0</v>
      </c>
      <c r="M190" s="39">
        <f t="shared" si="25"/>
        <v>0</v>
      </c>
      <c r="N190" s="39">
        <f t="shared" si="26"/>
        <v>0</v>
      </c>
      <c r="O190" s="41">
        <f t="shared" si="27"/>
        <v>0</v>
      </c>
      <c r="P190" s="41">
        <f t="shared" si="28"/>
        <v>0</v>
      </c>
    </row>
    <row r="191" spans="1:16" s="36" customFormat="1" x14ac:dyDescent="0.2">
      <c r="A191" s="29"/>
      <c r="B191" s="29"/>
      <c r="C191" s="29"/>
      <c r="D191" s="29"/>
      <c r="E191" s="29"/>
      <c r="F191" s="29"/>
      <c r="G191" s="39">
        <f t="shared" si="29"/>
        <v>0</v>
      </c>
      <c r="H191" s="29">
        <v>8.9999999999999993E-3</v>
      </c>
      <c r="I191" s="39">
        <v>2.63</v>
      </c>
      <c r="J191" s="39">
        <f t="shared" si="30"/>
        <v>0</v>
      </c>
      <c r="K191" s="60">
        <v>0</v>
      </c>
      <c r="L191" s="41">
        <f t="shared" si="31"/>
        <v>0</v>
      </c>
      <c r="M191" s="39">
        <f t="shared" si="25"/>
        <v>0</v>
      </c>
      <c r="N191" s="39">
        <f t="shared" si="26"/>
        <v>0</v>
      </c>
      <c r="O191" s="41">
        <f t="shared" si="27"/>
        <v>0</v>
      </c>
      <c r="P191" s="41">
        <f t="shared" si="28"/>
        <v>0</v>
      </c>
    </row>
    <row r="192" spans="1:16" s="36" customFormat="1" x14ac:dyDescent="0.2">
      <c r="A192" s="29"/>
      <c r="B192" s="29"/>
      <c r="C192" s="29"/>
      <c r="D192" s="29"/>
      <c r="E192" s="29"/>
      <c r="F192" s="29"/>
      <c r="G192" s="39">
        <f t="shared" si="29"/>
        <v>0</v>
      </c>
      <c r="H192" s="29">
        <v>8.9999999999999993E-3</v>
      </c>
      <c r="I192" s="39">
        <v>2.63</v>
      </c>
      <c r="J192" s="39">
        <f t="shared" si="30"/>
        <v>0</v>
      </c>
      <c r="K192" s="60">
        <v>0</v>
      </c>
      <c r="L192" s="41">
        <f t="shared" si="31"/>
        <v>0</v>
      </c>
      <c r="M192" s="39">
        <f t="shared" si="25"/>
        <v>0</v>
      </c>
      <c r="N192" s="39">
        <f t="shared" si="26"/>
        <v>0</v>
      </c>
      <c r="O192" s="41">
        <f t="shared" si="27"/>
        <v>0</v>
      </c>
      <c r="P192" s="41">
        <f t="shared" si="28"/>
        <v>0</v>
      </c>
    </row>
    <row r="193" spans="1:20" s="36" customFormat="1" x14ac:dyDescent="0.2">
      <c r="A193" s="29"/>
      <c r="B193" s="29"/>
      <c r="C193" s="29"/>
      <c r="D193" s="29"/>
      <c r="E193" s="29"/>
      <c r="F193" s="29"/>
      <c r="G193" s="39">
        <f t="shared" si="29"/>
        <v>0</v>
      </c>
      <c r="H193" s="29">
        <v>8.9999999999999993E-3</v>
      </c>
      <c r="I193" s="39">
        <v>2.63</v>
      </c>
      <c r="J193" s="39">
        <f t="shared" si="30"/>
        <v>0</v>
      </c>
      <c r="K193" s="60">
        <v>0</v>
      </c>
      <c r="L193" s="41">
        <f t="shared" si="31"/>
        <v>0</v>
      </c>
      <c r="M193" s="39">
        <f t="shared" si="25"/>
        <v>0</v>
      </c>
      <c r="N193" s="39">
        <f t="shared" si="26"/>
        <v>0</v>
      </c>
      <c r="O193" s="41">
        <f t="shared" si="27"/>
        <v>0</v>
      </c>
      <c r="P193" s="41">
        <f t="shared" si="28"/>
        <v>0</v>
      </c>
    </row>
    <row r="194" spans="1:20" s="36" customFormat="1" x14ac:dyDescent="0.2">
      <c r="A194" s="29"/>
      <c r="B194" s="29"/>
      <c r="C194" s="29"/>
      <c r="D194" s="29"/>
      <c r="E194" s="29"/>
      <c r="F194" s="29"/>
      <c r="G194" s="39">
        <f t="shared" si="29"/>
        <v>0</v>
      </c>
      <c r="H194" s="29">
        <v>8.9999999999999993E-3</v>
      </c>
      <c r="I194" s="39">
        <v>2.63</v>
      </c>
      <c r="J194" s="39">
        <f t="shared" si="30"/>
        <v>0</v>
      </c>
      <c r="K194" s="60">
        <v>0</v>
      </c>
      <c r="L194" s="41">
        <f t="shared" si="31"/>
        <v>0</v>
      </c>
      <c r="M194" s="39">
        <f t="shared" si="25"/>
        <v>0</v>
      </c>
      <c r="N194" s="39">
        <f t="shared" si="26"/>
        <v>0</v>
      </c>
      <c r="O194" s="41">
        <f t="shared" si="27"/>
        <v>0</v>
      </c>
      <c r="P194" s="41">
        <f t="shared" si="28"/>
        <v>0</v>
      </c>
    </row>
    <row r="195" spans="1:20" s="36" customFormat="1" x14ac:dyDescent="0.2">
      <c r="A195" s="29"/>
      <c r="B195" s="29"/>
      <c r="C195" s="29"/>
      <c r="D195" s="29"/>
      <c r="E195" s="29"/>
      <c r="F195" s="29"/>
      <c r="G195" s="39">
        <f t="shared" si="29"/>
        <v>0</v>
      </c>
      <c r="H195" s="29">
        <v>8.9999999999999993E-3</v>
      </c>
      <c r="I195" s="39">
        <v>2.63</v>
      </c>
      <c r="J195" s="39">
        <f t="shared" si="30"/>
        <v>0</v>
      </c>
      <c r="K195" s="60">
        <v>0</v>
      </c>
      <c r="L195" s="41">
        <f t="shared" si="31"/>
        <v>0</v>
      </c>
      <c r="M195" s="39">
        <f t="shared" si="25"/>
        <v>0</v>
      </c>
      <c r="N195" s="39">
        <f t="shared" si="26"/>
        <v>0</v>
      </c>
      <c r="O195" s="41">
        <f t="shared" si="27"/>
        <v>0</v>
      </c>
      <c r="P195" s="41">
        <f t="shared" si="28"/>
        <v>0</v>
      </c>
    </row>
    <row r="196" spans="1:20" s="36" customFormat="1" x14ac:dyDescent="0.2">
      <c r="A196" s="29"/>
      <c r="B196" s="29"/>
      <c r="C196" s="29"/>
      <c r="D196" s="29"/>
      <c r="E196" s="29"/>
      <c r="F196" s="29"/>
      <c r="G196" s="39">
        <f t="shared" si="29"/>
        <v>0</v>
      </c>
      <c r="H196" s="29">
        <v>8.9999999999999993E-3</v>
      </c>
      <c r="I196" s="39">
        <v>2.63</v>
      </c>
      <c r="J196" s="39">
        <f t="shared" si="30"/>
        <v>0</v>
      </c>
      <c r="K196" s="60">
        <v>0</v>
      </c>
      <c r="L196" s="41">
        <f t="shared" si="31"/>
        <v>0</v>
      </c>
      <c r="M196" s="39">
        <f t="shared" si="25"/>
        <v>0</v>
      </c>
      <c r="N196" s="39">
        <f t="shared" si="26"/>
        <v>0</v>
      </c>
      <c r="O196" s="41">
        <f t="shared" si="27"/>
        <v>0</v>
      </c>
      <c r="P196" s="41">
        <f t="shared" si="28"/>
        <v>0</v>
      </c>
    </row>
    <row r="197" spans="1:20" s="36" customFormat="1" x14ac:dyDescent="0.2">
      <c r="A197" s="29"/>
      <c r="B197" s="29"/>
      <c r="C197" s="29"/>
      <c r="D197" s="29"/>
      <c r="E197" s="29"/>
      <c r="F197" s="29"/>
      <c r="G197" s="39">
        <f t="shared" si="29"/>
        <v>0</v>
      </c>
      <c r="H197" s="29">
        <v>8.9999999999999993E-3</v>
      </c>
      <c r="I197" s="39">
        <v>2.63</v>
      </c>
      <c r="J197" s="39">
        <f t="shared" si="30"/>
        <v>0</v>
      </c>
      <c r="K197" s="60">
        <v>0</v>
      </c>
      <c r="L197" s="41">
        <f t="shared" si="31"/>
        <v>0</v>
      </c>
      <c r="M197" s="39">
        <f t="shared" si="25"/>
        <v>0</v>
      </c>
      <c r="N197" s="39">
        <f t="shared" si="26"/>
        <v>0</v>
      </c>
      <c r="O197" s="41">
        <f t="shared" si="27"/>
        <v>0</v>
      </c>
      <c r="P197" s="41">
        <f t="shared" si="28"/>
        <v>0</v>
      </c>
    </row>
    <row r="198" spans="1:20" s="36" customFormat="1" x14ac:dyDescent="0.2">
      <c r="A198" s="29"/>
      <c r="B198" s="29"/>
      <c r="C198" s="29"/>
      <c r="D198" s="29"/>
      <c r="E198" s="29"/>
      <c r="F198" s="29"/>
      <c r="G198" s="39">
        <f t="shared" si="29"/>
        <v>0</v>
      </c>
      <c r="H198" s="29">
        <v>8.9999999999999993E-3</v>
      </c>
      <c r="I198" s="39">
        <v>2.63</v>
      </c>
      <c r="J198" s="39">
        <f t="shared" si="30"/>
        <v>0</v>
      </c>
      <c r="K198" s="60">
        <v>0</v>
      </c>
      <c r="L198" s="41">
        <f t="shared" si="31"/>
        <v>0</v>
      </c>
      <c r="M198" s="39">
        <f t="shared" si="25"/>
        <v>0</v>
      </c>
      <c r="N198" s="39">
        <f t="shared" si="26"/>
        <v>0</v>
      </c>
      <c r="O198" s="41">
        <f t="shared" si="27"/>
        <v>0</v>
      </c>
      <c r="P198" s="41">
        <f t="shared" si="28"/>
        <v>0</v>
      </c>
    </row>
    <row r="199" spans="1:20" s="36" customFormat="1" x14ac:dyDescent="0.2">
      <c r="A199" s="29"/>
      <c r="B199" s="29"/>
      <c r="C199" s="29"/>
      <c r="D199" s="29"/>
      <c r="E199" s="29"/>
      <c r="F199" s="29"/>
      <c r="G199" s="39">
        <f t="shared" si="29"/>
        <v>0</v>
      </c>
      <c r="H199" s="29">
        <v>8.9999999999999993E-3</v>
      </c>
      <c r="I199" s="39">
        <v>2.63</v>
      </c>
      <c r="J199" s="39">
        <f t="shared" si="30"/>
        <v>0</v>
      </c>
      <c r="K199" s="60">
        <v>0</v>
      </c>
      <c r="L199" s="41">
        <f t="shared" si="31"/>
        <v>0</v>
      </c>
      <c r="M199" s="39">
        <f t="shared" si="25"/>
        <v>0</v>
      </c>
      <c r="N199" s="39">
        <f t="shared" si="26"/>
        <v>0</v>
      </c>
      <c r="O199" s="41">
        <f t="shared" si="27"/>
        <v>0</v>
      </c>
      <c r="P199" s="41">
        <f t="shared" si="28"/>
        <v>0</v>
      </c>
    </row>
    <row r="200" spans="1:20" s="36" customFormat="1" x14ac:dyDescent="0.2">
      <c r="A200" s="29"/>
      <c r="B200" s="29"/>
      <c r="C200" s="29"/>
      <c r="D200" s="29"/>
      <c r="E200" s="29"/>
      <c r="F200" s="29"/>
      <c r="G200" s="39">
        <f t="shared" si="29"/>
        <v>0</v>
      </c>
      <c r="H200" s="29">
        <v>8.9999999999999993E-3</v>
      </c>
      <c r="I200" s="39">
        <v>2.63</v>
      </c>
      <c r="J200" s="39">
        <f t="shared" si="30"/>
        <v>0</v>
      </c>
      <c r="K200" s="60">
        <v>0</v>
      </c>
      <c r="L200" s="41">
        <f t="shared" si="31"/>
        <v>0</v>
      </c>
      <c r="M200" s="39">
        <f t="shared" si="25"/>
        <v>0</v>
      </c>
      <c r="N200" s="39">
        <f t="shared" si="26"/>
        <v>0</v>
      </c>
      <c r="O200" s="41">
        <f t="shared" si="27"/>
        <v>0</v>
      </c>
      <c r="P200" s="41">
        <f t="shared" si="28"/>
        <v>0</v>
      </c>
    </row>
    <row r="201" spans="1:20" s="36" customFormat="1" x14ac:dyDescent="0.2">
      <c r="A201" s="29"/>
      <c r="B201" s="29"/>
      <c r="C201" s="29"/>
      <c r="D201" s="29"/>
      <c r="E201" s="29"/>
      <c r="F201" s="29"/>
      <c r="G201" s="39">
        <f t="shared" si="29"/>
        <v>0</v>
      </c>
      <c r="H201" s="29">
        <v>8.9999999999999993E-3</v>
      </c>
      <c r="I201" s="39">
        <v>2.63</v>
      </c>
      <c r="J201" s="39">
        <f t="shared" si="30"/>
        <v>0</v>
      </c>
      <c r="K201" s="60">
        <v>0</v>
      </c>
      <c r="L201" s="41">
        <f t="shared" si="31"/>
        <v>0</v>
      </c>
      <c r="M201" s="39">
        <f t="shared" si="25"/>
        <v>0</v>
      </c>
      <c r="N201" s="39">
        <f t="shared" si="26"/>
        <v>0</v>
      </c>
      <c r="O201" s="41">
        <f t="shared" si="27"/>
        <v>0</v>
      </c>
      <c r="P201" s="41">
        <f t="shared" si="28"/>
        <v>0</v>
      </c>
    </row>
    <row r="202" spans="1:20" s="36" customFormat="1" x14ac:dyDescent="0.2">
      <c r="A202" s="29"/>
      <c r="B202" s="29"/>
      <c r="C202" s="29"/>
      <c r="D202" s="29"/>
      <c r="E202" s="29"/>
      <c r="F202" s="29"/>
      <c r="G202" s="39">
        <f t="shared" si="29"/>
        <v>0</v>
      </c>
      <c r="H202" s="29">
        <v>8.9999999999999993E-3</v>
      </c>
      <c r="I202" s="39">
        <v>2.63</v>
      </c>
      <c r="J202" s="39">
        <f t="shared" si="30"/>
        <v>0</v>
      </c>
      <c r="K202" s="60">
        <v>0</v>
      </c>
      <c r="L202" s="41">
        <f t="shared" si="31"/>
        <v>0</v>
      </c>
      <c r="M202" s="39">
        <f t="shared" si="25"/>
        <v>0</v>
      </c>
      <c r="N202" s="39">
        <f t="shared" si="26"/>
        <v>0</v>
      </c>
      <c r="O202" s="41">
        <f t="shared" si="27"/>
        <v>0</v>
      </c>
      <c r="P202" s="41">
        <f t="shared" si="28"/>
        <v>0</v>
      </c>
    </row>
    <row r="203" spans="1:20" s="36" customFormat="1" x14ac:dyDescent="0.2">
      <c r="O203" s="42"/>
    </row>
    <row r="204" spans="1:20" s="36" customFormat="1" x14ac:dyDescent="0.2">
      <c r="C204" s="49" t="s">
        <v>163</v>
      </c>
      <c r="O204" s="42"/>
      <c r="Q204" s="42"/>
      <c r="R204" s="79" t="s">
        <v>146</v>
      </c>
      <c r="S204" s="80"/>
    </row>
    <row r="205" spans="1:20" s="36" customFormat="1" ht="25.5" x14ac:dyDescent="0.2">
      <c r="C205" s="49"/>
      <c r="O205" s="42"/>
      <c r="Q205" s="42"/>
      <c r="R205" s="50" t="s">
        <v>136</v>
      </c>
      <c r="S205" s="51" t="s">
        <v>134</v>
      </c>
      <c r="T205" s="44" t="s">
        <v>157</v>
      </c>
    </row>
    <row r="206" spans="1:20" s="36" customFormat="1" x14ac:dyDescent="0.2">
      <c r="C206" s="47"/>
      <c r="D206" s="79" t="s">
        <v>131</v>
      </c>
      <c r="E206" s="81"/>
      <c r="F206" s="82"/>
      <c r="G206" s="82"/>
      <c r="H206" s="82"/>
      <c r="I206" s="82"/>
      <c r="J206" s="82"/>
      <c r="K206" s="83" t="s">
        <v>181</v>
      </c>
      <c r="L206" s="84"/>
      <c r="M206" s="84"/>
      <c r="N206" s="52"/>
      <c r="O206" s="52"/>
      <c r="P206" s="52"/>
      <c r="Q206" s="42"/>
      <c r="R206" s="62">
        <f>SUM(M108:M202)</f>
        <v>0</v>
      </c>
      <c r="S206" s="41">
        <f>S203+SUM(O108:O202)</f>
        <v>0</v>
      </c>
      <c r="T206" s="41">
        <f>SUM(P108:P202)</f>
        <v>0</v>
      </c>
    </row>
    <row r="207" spans="1:20" s="36" customFormat="1" ht="63" customHeight="1" x14ac:dyDescent="0.2">
      <c r="A207" s="37" t="s">
        <v>178</v>
      </c>
      <c r="B207" s="37" t="s">
        <v>166</v>
      </c>
      <c r="C207" s="37" t="s">
        <v>10</v>
      </c>
      <c r="D207" s="37" t="s">
        <v>165</v>
      </c>
      <c r="E207" s="37" t="s">
        <v>176</v>
      </c>
      <c r="F207" s="37" t="s">
        <v>164</v>
      </c>
      <c r="G207" s="37" t="s">
        <v>171</v>
      </c>
      <c r="H207" s="37" t="s">
        <v>168</v>
      </c>
      <c r="I207" s="37" t="s">
        <v>169</v>
      </c>
      <c r="J207" s="37" t="s">
        <v>143</v>
      </c>
      <c r="K207" s="37" t="s">
        <v>129</v>
      </c>
      <c r="L207" s="37" t="s">
        <v>144</v>
      </c>
      <c r="M207" s="37" t="s">
        <v>151</v>
      </c>
      <c r="N207" s="54"/>
      <c r="O207" s="54"/>
      <c r="P207" s="54"/>
      <c r="Q207" s="42"/>
    </row>
    <row r="208" spans="1:20" s="36" customFormat="1" x14ac:dyDescent="0.2">
      <c r="A208" s="29"/>
      <c r="B208" s="30" t="s">
        <v>170</v>
      </c>
      <c r="C208" s="29"/>
      <c r="D208" s="29"/>
      <c r="E208" s="29"/>
      <c r="F208" s="55">
        <f>E208*1.85</f>
        <v>0</v>
      </c>
      <c r="G208" s="55">
        <f>D208*F208</f>
        <v>0</v>
      </c>
      <c r="H208" s="55">
        <v>6.0000000000000001E-3</v>
      </c>
      <c r="I208" s="39">
        <v>2.63</v>
      </c>
      <c r="J208" s="55">
        <f>G208*H208*I208</f>
        <v>0</v>
      </c>
      <c r="K208" s="39">
        <f t="shared" ref="K208:K239" si="32">D208*C208</f>
        <v>0</v>
      </c>
      <c r="L208" s="56">
        <f t="shared" ref="L208:L239" si="33">G208*C208</f>
        <v>0</v>
      </c>
      <c r="M208" s="61">
        <f>IF(B208="Internacional ",0,C208*J208/1000)</f>
        <v>0</v>
      </c>
      <c r="O208" s="42"/>
      <c r="P208" s="53"/>
      <c r="S208" s="53"/>
      <c r="T208" s="53"/>
    </row>
    <row r="209" spans="1:20" s="36" customFormat="1" x14ac:dyDescent="0.2">
      <c r="A209" s="29"/>
      <c r="B209" s="29" t="s">
        <v>170</v>
      </c>
      <c r="C209" s="29"/>
      <c r="D209" s="29"/>
      <c r="E209" s="29"/>
      <c r="F209" s="55">
        <f t="shared" ref="F209:F272" si="34">E209*1.85</f>
        <v>0</v>
      </c>
      <c r="G209" s="55">
        <f t="shared" ref="G209:G272" si="35">D209*F209</f>
        <v>0</v>
      </c>
      <c r="H209" s="55">
        <v>6.0000000000000001E-3</v>
      </c>
      <c r="I209" s="39">
        <v>2.63</v>
      </c>
      <c r="J209" s="55">
        <f t="shared" ref="J209:J272" si="36">G209*H209*I209</f>
        <v>0</v>
      </c>
      <c r="K209" s="39">
        <f t="shared" si="32"/>
        <v>0</v>
      </c>
      <c r="L209" s="56">
        <f t="shared" si="33"/>
        <v>0</v>
      </c>
      <c r="M209" s="61">
        <f t="shared" ref="M209:M272" si="37">IF(B209="Internacional ",0,C209*J209/1000)</f>
        <v>0</v>
      </c>
      <c r="O209" s="57" t="s">
        <v>166</v>
      </c>
      <c r="P209" s="53"/>
      <c r="S209" s="53"/>
      <c r="T209" s="53"/>
    </row>
    <row r="210" spans="1:20" s="36" customFormat="1" x14ac:dyDescent="0.2">
      <c r="A210" s="29"/>
      <c r="B210" s="29" t="s">
        <v>170</v>
      </c>
      <c r="C210" s="29"/>
      <c r="D210" s="29"/>
      <c r="E210" s="29"/>
      <c r="F210" s="55">
        <f t="shared" si="34"/>
        <v>0</v>
      </c>
      <c r="G210" s="55">
        <f t="shared" si="35"/>
        <v>0</v>
      </c>
      <c r="H210" s="55">
        <v>6.0000000000000001E-3</v>
      </c>
      <c r="I210" s="39">
        <v>2.63</v>
      </c>
      <c r="J210" s="55">
        <f t="shared" si="36"/>
        <v>0</v>
      </c>
      <c r="K210" s="39">
        <f t="shared" si="32"/>
        <v>0</v>
      </c>
      <c r="L210" s="56">
        <f t="shared" si="33"/>
        <v>0</v>
      </c>
      <c r="M210" s="61">
        <f t="shared" si="37"/>
        <v>0</v>
      </c>
      <c r="O210" s="57" t="s">
        <v>167</v>
      </c>
      <c r="P210" s="53"/>
      <c r="S210" s="53"/>
      <c r="T210" s="53"/>
    </row>
    <row r="211" spans="1:20" s="36" customFormat="1" x14ac:dyDescent="0.2">
      <c r="A211" s="29"/>
      <c r="B211" s="29" t="s">
        <v>170</v>
      </c>
      <c r="C211" s="29"/>
      <c r="D211" s="29"/>
      <c r="E211" s="29"/>
      <c r="F211" s="55">
        <f t="shared" si="34"/>
        <v>0</v>
      </c>
      <c r="G211" s="55">
        <f t="shared" si="35"/>
        <v>0</v>
      </c>
      <c r="H211" s="55">
        <v>6.0000000000000001E-3</v>
      </c>
      <c r="I211" s="39">
        <v>2.63</v>
      </c>
      <c r="J211" s="55">
        <f t="shared" si="36"/>
        <v>0</v>
      </c>
      <c r="K211" s="39">
        <f t="shared" si="32"/>
        <v>0</v>
      </c>
      <c r="L211" s="56">
        <f t="shared" si="33"/>
        <v>0</v>
      </c>
      <c r="M211" s="61">
        <f t="shared" si="37"/>
        <v>0</v>
      </c>
      <c r="O211" s="57" t="s">
        <v>170</v>
      </c>
      <c r="P211" s="53"/>
      <c r="S211" s="53"/>
      <c r="T211" s="53"/>
    </row>
    <row r="212" spans="1:20" s="36" customFormat="1" x14ac:dyDescent="0.2">
      <c r="A212" s="29"/>
      <c r="B212" s="29" t="s">
        <v>170</v>
      </c>
      <c r="C212" s="30"/>
      <c r="D212" s="29"/>
      <c r="E212" s="29"/>
      <c r="F212" s="55">
        <f t="shared" si="34"/>
        <v>0</v>
      </c>
      <c r="G212" s="55">
        <f t="shared" si="35"/>
        <v>0</v>
      </c>
      <c r="H212" s="55">
        <v>6.0000000000000001E-3</v>
      </c>
      <c r="I212" s="39">
        <v>2.63</v>
      </c>
      <c r="J212" s="55">
        <f t="shared" si="36"/>
        <v>0</v>
      </c>
      <c r="K212" s="39">
        <f t="shared" si="32"/>
        <v>0</v>
      </c>
      <c r="L212" s="56">
        <f t="shared" si="33"/>
        <v>0</v>
      </c>
      <c r="M212" s="61">
        <f t="shared" si="37"/>
        <v>0</v>
      </c>
      <c r="O212" s="42"/>
      <c r="P212" s="53"/>
      <c r="S212" s="53"/>
      <c r="T212" s="53"/>
    </row>
    <row r="213" spans="1:20" s="36" customFormat="1" x14ac:dyDescent="0.2">
      <c r="A213" s="29"/>
      <c r="B213" s="29" t="s">
        <v>170</v>
      </c>
      <c r="C213" s="29"/>
      <c r="D213" s="29"/>
      <c r="E213" s="29"/>
      <c r="F213" s="55">
        <f t="shared" si="34"/>
        <v>0</v>
      </c>
      <c r="G213" s="55">
        <f t="shared" si="35"/>
        <v>0</v>
      </c>
      <c r="H213" s="55">
        <v>6.0000000000000001E-3</v>
      </c>
      <c r="I213" s="39">
        <v>2.63</v>
      </c>
      <c r="J213" s="55">
        <f t="shared" si="36"/>
        <v>0</v>
      </c>
      <c r="K213" s="39">
        <f t="shared" si="32"/>
        <v>0</v>
      </c>
      <c r="L213" s="56">
        <f t="shared" si="33"/>
        <v>0</v>
      </c>
      <c r="M213" s="61">
        <f t="shared" si="37"/>
        <v>0</v>
      </c>
      <c r="O213" s="42"/>
      <c r="P213" s="53"/>
      <c r="S213" s="53"/>
      <c r="T213" s="53"/>
    </row>
    <row r="214" spans="1:20" s="36" customFormat="1" x14ac:dyDescent="0.2">
      <c r="A214" s="29"/>
      <c r="B214" s="29" t="s">
        <v>170</v>
      </c>
      <c r="C214" s="29"/>
      <c r="D214" s="29"/>
      <c r="E214" s="29"/>
      <c r="F214" s="55">
        <f t="shared" si="34"/>
        <v>0</v>
      </c>
      <c r="G214" s="55">
        <f t="shared" si="35"/>
        <v>0</v>
      </c>
      <c r="H214" s="55">
        <v>6.0000000000000001E-3</v>
      </c>
      <c r="I214" s="39">
        <v>2.63</v>
      </c>
      <c r="J214" s="55">
        <f t="shared" si="36"/>
        <v>0</v>
      </c>
      <c r="K214" s="39">
        <f t="shared" si="32"/>
        <v>0</v>
      </c>
      <c r="L214" s="56">
        <f t="shared" si="33"/>
        <v>0</v>
      </c>
      <c r="M214" s="61">
        <f t="shared" si="37"/>
        <v>0</v>
      </c>
      <c r="O214" s="42"/>
      <c r="P214" s="53"/>
      <c r="S214" s="53"/>
      <c r="T214" s="53"/>
    </row>
    <row r="215" spans="1:20" s="36" customFormat="1" x14ac:dyDescent="0.2">
      <c r="A215" s="29"/>
      <c r="B215" s="29" t="s">
        <v>170</v>
      </c>
      <c r="C215" s="29"/>
      <c r="D215" s="29"/>
      <c r="E215" s="29"/>
      <c r="F215" s="55">
        <f t="shared" si="34"/>
        <v>0</v>
      </c>
      <c r="G215" s="55">
        <f t="shared" si="35"/>
        <v>0</v>
      </c>
      <c r="H215" s="55">
        <v>6.0000000000000001E-3</v>
      </c>
      <c r="I215" s="39">
        <v>2.63</v>
      </c>
      <c r="J215" s="55">
        <f t="shared" si="36"/>
        <v>0</v>
      </c>
      <c r="K215" s="39">
        <f t="shared" si="32"/>
        <v>0</v>
      </c>
      <c r="L215" s="56">
        <f t="shared" si="33"/>
        <v>0</v>
      </c>
      <c r="M215" s="61">
        <f t="shared" si="37"/>
        <v>0</v>
      </c>
      <c r="O215" s="42"/>
      <c r="P215" s="53"/>
      <c r="S215" s="53"/>
      <c r="T215" s="53"/>
    </row>
    <row r="216" spans="1:20" s="36" customFormat="1" x14ac:dyDescent="0.2">
      <c r="A216" s="29"/>
      <c r="B216" s="29" t="s">
        <v>170</v>
      </c>
      <c r="C216" s="29"/>
      <c r="D216" s="29"/>
      <c r="E216" s="29"/>
      <c r="F216" s="55">
        <f t="shared" si="34"/>
        <v>0</v>
      </c>
      <c r="G216" s="55">
        <f t="shared" si="35"/>
        <v>0</v>
      </c>
      <c r="H216" s="55">
        <v>6.0000000000000001E-3</v>
      </c>
      <c r="I216" s="39">
        <v>2.63</v>
      </c>
      <c r="J216" s="55">
        <f t="shared" si="36"/>
        <v>0</v>
      </c>
      <c r="K216" s="39">
        <f t="shared" si="32"/>
        <v>0</v>
      </c>
      <c r="L216" s="56">
        <f t="shared" si="33"/>
        <v>0</v>
      </c>
      <c r="M216" s="61">
        <f t="shared" si="37"/>
        <v>0</v>
      </c>
      <c r="O216" s="42"/>
      <c r="P216" s="53"/>
      <c r="S216" s="53"/>
      <c r="T216" s="53"/>
    </row>
    <row r="217" spans="1:20" s="36" customFormat="1" x14ac:dyDescent="0.2">
      <c r="A217" s="29"/>
      <c r="B217" s="29" t="s">
        <v>170</v>
      </c>
      <c r="C217" s="29"/>
      <c r="D217" s="29"/>
      <c r="E217" s="29"/>
      <c r="F217" s="55">
        <f t="shared" si="34"/>
        <v>0</v>
      </c>
      <c r="G217" s="55">
        <f t="shared" si="35"/>
        <v>0</v>
      </c>
      <c r="H217" s="55">
        <v>6.0000000000000001E-3</v>
      </c>
      <c r="I217" s="39">
        <v>2.63</v>
      </c>
      <c r="J217" s="55">
        <f t="shared" si="36"/>
        <v>0</v>
      </c>
      <c r="K217" s="39">
        <f t="shared" si="32"/>
        <v>0</v>
      </c>
      <c r="L217" s="56">
        <f t="shared" si="33"/>
        <v>0</v>
      </c>
      <c r="M217" s="61">
        <f t="shared" si="37"/>
        <v>0</v>
      </c>
      <c r="O217" s="42"/>
      <c r="P217" s="53"/>
      <c r="S217" s="53"/>
      <c r="T217" s="53"/>
    </row>
    <row r="218" spans="1:20" s="36" customFormat="1" x14ac:dyDescent="0.2">
      <c r="A218" s="29"/>
      <c r="B218" s="29" t="s">
        <v>170</v>
      </c>
      <c r="C218" s="29"/>
      <c r="D218" s="29"/>
      <c r="E218" s="29"/>
      <c r="F218" s="55">
        <f t="shared" si="34"/>
        <v>0</v>
      </c>
      <c r="G218" s="55">
        <f t="shared" si="35"/>
        <v>0</v>
      </c>
      <c r="H218" s="55">
        <v>6.0000000000000001E-3</v>
      </c>
      <c r="I218" s="39">
        <v>2.63</v>
      </c>
      <c r="J218" s="55">
        <f t="shared" si="36"/>
        <v>0</v>
      </c>
      <c r="K218" s="39">
        <f t="shared" si="32"/>
        <v>0</v>
      </c>
      <c r="L218" s="56">
        <f t="shared" si="33"/>
        <v>0</v>
      </c>
      <c r="M218" s="61">
        <f t="shared" si="37"/>
        <v>0</v>
      </c>
      <c r="O218" s="42"/>
      <c r="P218" s="53"/>
      <c r="S218" s="53"/>
      <c r="T218" s="53"/>
    </row>
    <row r="219" spans="1:20" s="36" customFormat="1" x14ac:dyDescent="0.2">
      <c r="A219" s="29"/>
      <c r="B219" s="29" t="s">
        <v>170</v>
      </c>
      <c r="C219" s="29"/>
      <c r="D219" s="29"/>
      <c r="E219" s="29"/>
      <c r="F219" s="55">
        <f t="shared" si="34"/>
        <v>0</v>
      </c>
      <c r="G219" s="55">
        <f t="shared" si="35"/>
        <v>0</v>
      </c>
      <c r="H219" s="55">
        <v>6.0000000000000001E-3</v>
      </c>
      <c r="I219" s="39">
        <v>2.63</v>
      </c>
      <c r="J219" s="55">
        <f t="shared" si="36"/>
        <v>0</v>
      </c>
      <c r="K219" s="39">
        <f t="shared" si="32"/>
        <v>0</v>
      </c>
      <c r="L219" s="56">
        <f t="shared" si="33"/>
        <v>0</v>
      </c>
      <c r="M219" s="61">
        <f t="shared" si="37"/>
        <v>0</v>
      </c>
      <c r="O219" s="42"/>
      <c r="P219" s="53"/>
      <c r="S219" s="53"/>
      <c r="T219" s="53"/>
    </row>
    <row r="220" spans="1:20" s="36" customFormat="1" x14ac:dyDescent="0.2">
      <c r="A220" s="29"/>
      <c r="B220" s="29" t="s">
        <v>170</v>
      </c>
      <c r="C220" s="29"/>
      <c r="D220" s="29"/>
      <c r="E220" s="29"/>
      <c r="F220" s="55">
        <f t="shared" si="34"/>
        <v>0</v>
      </c>
      <c r="G220" s="55">
        <f t="shared" si="35"/>
        <v>0</v>
      </c>
      <c r="H220" s="55">
        <v>6.0000000000000001E-3</v>
      </c>
      <c r="I220" s="39">
        <v>2.63</v>
      </c>
      <c r="J220" s="55">
        <f t="shared" si="36"/>
        <v>0</v>
      </c>
      <c r="K220" s="39">
        <f t="shared" si="32"/>
        <v>0</v>
      </c>
      <c r="L220" s="56">
        <f t="shared" si="33"/>
        <v>0</v>
      </c>
      <c r="M220" s="61">
        <f t="shared" si="37"/>
        <v>0</v>
      </c>
      <c r="O220" s="42"/>
      <c r="P220" s="53"/>
      <c r="S220" s="53"/>
      <c r="T220" s="53"/>
    </row>
    <row r="221" spans="1:20" s="36" customFormat="1" x14ac:dyDescent="0.2">
      <c r="A221" s="29"/>
      <c r="B221" s="29" t="s">
        <v>170</v>
      </c>
      <c r="C221" s="29"/>
      <c r="D221" s="29"/>
      <c r="E221" s="29"/>
      <c r="F221" s="55">
        <f t="shared" si="34"/>
        <v>0</v>
      </c>
      <c r="G221" s="55">
        <f t="shared" si="35"/>
        <v>0</v>
      </c>
      <c r="H221" s="55">
        <v>6.0000000000000001E-3</v>
      </c>
      <c r="I221" s="39">
        <v>2.63</v>
      </c>
      <c r="J221" s="55">
        <f t="shared" si="36"/>
        <v>0</v>
      </c>
      <c r="K221" s="39">
        <f t="shared" si="32"/>
        <v>0</v>
      </c>
      <c r="L221" s="56">
        <f t="shared" si="33"/>
        <v>0</v>
      </c>
      <c r="M221" s="61">
        <f t="shared" si="37"/>
        <v>0</v>
      </c>
      <c r="O221" s="42"/>
      <c r="P221" s="53"/>
      <c r="S221" s="53"/>
      <c r="T221" s="53"/>
    </row>
    <row r="222" spans="1:20" s="36" customFormat="1" x14ac:dyDescent="0.2">
      <c r="A222" s="29"/>
      <c r="B222" s="29" t="s">
        <v>170</v>
      </c>
      <c r="C222" s="29"/>
      <c r="D222" s="29"/>
      <c r="E222" s="29"/>
      <c r="F222" s="55">
        <f t="shared" si="34"/>
        <v>0</v>
      </c>
      <c r="G222" s="55">
        <f t="shared" si="35"/>
        <v>0</v>
      </c>
      <c r="H222" s="55">
        <v>6.0000000000000001E-3</v>
      </c>
      <c r="I222" s="39">
        <v>2.63</v>
      </c>
      <c r="J222" s="55">
        <f t="shared" si="36"/>
        <v>0</v>
      </c>
      <c r="K222" s="39">
        <f t="shared" si="32"/>
        <v>0</v>
      </c>
      <c r="L222" s="56">
        <f t="shared" si="33"/>
        <v>0</v>
      </c>
      <c r="M222" s="61">
        <f t="shared" si="37"/>
        <v>0</v>
      </c>
      <c r="O222" s="42"/>
      <c r="P222" s="53"/>
      <c r="S222" s="53"/>
      <c r="T222" s="53"/>
    </row>
    <row r="223" spans="1:20" s="36" customFormat="1" x14ac:dyDescent="0.2">
      <c r="A223" s="29"/>
      <c r="B223" s="29" t="s">
        <v>170</v>
      </c>
      <c r="C223" s="29"/>
      <c r="D223" s="29"/>
      <c r="E223" s="29"/>
      <c r="F223" s="55">
        <f t="shared" si="34"/>
        <v>0</v>
      </c>
      <c r="G223" s="55">
        <f t="shared" si="35"/>
        <v>0</v>
      </c>
      <c r="H223" s="55">
        <v>6.0000000000000001E-3</v>
      </c>
      <c r="I223" s="39">
        <v>2.63</v>
      </c>
      <c r="J223" s="55">
        <f t="shared" si="36"/>
        <v>0</v>
      </c>
      <c r="K223" s="39">
        <f t="shared" si="32"/>
        <v>0</v>
      </c>
      <c r="L223" s="56">
        <f t="shared" si="33"/>
        <v>0</v>
      </c>
      <c r="M223" s="61">
        <f t="shared" si="37"/>
        <v>0</v>
      </c>
      <c r="O223" s="42"/>
      <c r="P223" s="53"/>
      <c r="S223" s="53"/>
      <c r="T223" s="53"/>
    </row>
    <row r="224" spans="1:20" s="36" customFormat="1" x14ac:dyDescent="0.2">
      <c r="A224" s="29"/>
      <c r="B224" s="29" t="s">
        <v>170</v>
      </c>
      <c r="C224" s="29"/>
      <c r="D224" s="29"/>
      <c r="E224" s="29"/>
      <c r="F224" s="55">
        <f t="shared" si="34"/>
        <v>0</v>
      </c>
      <c r="G224" s="55">
        <f t="shared" si="35"/>
        <v>0</v>
      </c>
      <c r="H224" s="55">
        <v>6.0000000000000001E-3</v>
      </c>
      <c r="I224" s="39">
        <v>2.63</v>
      </c>
      <c r="J224" s="55">
        <f t="shared" si="36"/>
        <v>0</v>
      </c>
      <c r="K224" s="39">
        <f t="shared" si="32"/>
        <v>0</v>
      </c>
      <c r="L224" s="56">
        <f t="shared" si="33"/>
        <v>0</v>
      </c>
      <c r="M224" s="61">
        <f t="shared" si="37"/>
        <v>0</v>
      </c>
      <c r="O224" s="42"/>
      <c r="P224" s="53"/>
      <c r="S224" s="53"/>
      <c r="T224" s="53"/>
    </row>
    <row r="225" spans="1:20" s="36" customFormat="1" x14ac:dyDescent="0.2">
      <c r="A225" s="29"/>
      <c r="B225" s="29" t="s">
        <v>170</v>
      </c>
      <c r="C225" s="29"/>
      <c r="D225" s="29"/>
      <c r="E225" s="29"/>
      <c r="F225" s="55">
        <f t="shared" si="34"/>
        <v>0</v>
      </c>
      <c r="G225" s="55">
        <f t="shared" si="35"/>
        <v>0</v>
      </c>
      <c r="H225" s="55">
        <v>6.0000000000000001E-3</v>
      </c>
      <c r="I225" s="39">
        <v>2.63</v>
      </c>
      <c r="J225" s="55">
        <f t="shared" si="36"/>
        <v>0</v>
      </c>
      <c r="K225" s="39">
        <f t="shared" si="32"/>
        <v>0</v>
      </c>
      <c r="L225" s="56">
        <f t="shared" si="33"/>
        <v>0</v>
      </c>
      <c r="M225" s="61">
        <f t="shared" si="37"/>
        <v>0</v>
      </c>
      <c r="O225" s="42"/>
      <c r="P225" s="53"/>
      <c r="S225" s="53"/>
      <c r="T225" s="53"/>
    </row>
    <row r="226" spans="1:20" s="36" customFormat="1" x14ac:dyDescent="0.2">
      <c r="A226" s="29"/>
      <c r="B226" s="29" t="s">
        <v>170</v>
      </c>
      <c r="C226" s="29"/>
      <c r="D226" s="29"/>
      <c r="E226" s="29"/>
      <c r="F226" s="55">
        <f t="shared" si="34"/>
        <v>0</v>
      </c>
      <c r="G226" s="55">
        <f t="shared" si="35"/>
        <v>0</v>
      </c>
      <c r="H226" s="55">
        <v>6.0000000000000001E-3</v>
      </c>
      <c r="I226" s="39">
        <v>2.63</v>
      </c>
      <c r="J226" s="55">
        <f t="shared" si="36"/>
        <v>0</v>
      </c>
      <c r="K226" s="39">
        <f t="shared" si="32"/>
        <v>0</v>
      </c>
      <c r="L226" s="56">
        <f t="shared" si="33"/>
        <v>0</v>
      </c>
      <c r="M226" s="61">
        <f t="shared" si="37"/>
        <v>0</v>
      </c>
      <c r="O226" s="42"/>
      <c r="P226" s="53"/>
      <c r="S226" s="53"/>
      <c r="T226" s="53"/>
    </row>
    <row r="227" spans="1:20" s="36" customFormat="1" x14ac:dyDescent="0.2">
      <c r="A227" s="29"/>
      <c r="B227" s="29" t="s">
        <v>170</v>
      </c>
      <c r="C227" s="29"/>
      <c r="D227" s="29"/>
      <c r="E227" s="29"/>
      <c r="F227" s="55">
        <f t="shared" si="34"/>
        <v>0</v>
      </c>
      <c r="G227" s="55">
        <f t="shared" si="35"/>
        <v>0</v>
      </c>
      <c r="H227" s="55">
        <v>6.0000000000000001E-3</v>
      </c>
      <c r="I227" s="39">
        <v>2.63</v>
      </c>
      <c r="J227" s="55">
        <f t="shared" si="36"/>
        <v>0</v>
      </c>
      <c r="K227" s="39">
        <f t="shared" si="32"/>
        <v>0</v>
      </c>
      <c r="L227" s="56">
        <f t="shared" si="33"/>
        <v>0</v>
      </c>
      <c r="M227" s="61">
        <f t="shared" si="37"/>
        <v>0</v>
      </c>
      <c r="O227" s="42"/>
      <c r="P227" s="53"/>
      <c r="S227" s="53"/>
      <c r="T227" s="53"/>
    </row>
    <row r="228" spans="1:20" s="36" customFormat="1" x14ac:dyDescent="0.2">
      <c r="A228" s="29"/>
      <c r="B228" s="29" t="s">
        <v>170</v>
      </c>
      <c r="C228" s="29"/>
      <c r="D228" s="29"/>
      <c r="E228" s="29"/>
      <c r="F228" s="55">
        <f t="shared" si="34"/>
        <v>0</v>
      </c>
      <c r="G228" s="55">
        <f t="shared" si="35"/>
        <v>0</v>
      </c>
      <c r="H228" s="55">
        <v>6.0000000000000001E-3</v>
      </c>
      <c r="I228" s="39">
        <v>2.63</v>
      </c>
      <c r="J228" s="55">
        <f t="shared" si="36"/>
        <v>0</v>
      </c>
      <c r="K228" s="39">
        <f t="shared" si="32"/>
        <v>0</v>
      </c>
      <c r="L228" s="56">
        <f t="shared" si="33"/>
        <v>0</v>
      </c>
      <c r="M228" s="61">
        <f t="shared" si="37"/>
        <v>0</v>
      </c>
      <c r="O228" s="42"/>
      <c r="P228" s="53"/>
      <c r="S228" s="53"/>
      <c r="T228" s="53"/>
    </row>
    <row r="229" spans="1:20" s="36" customFormat="1" x14ac:dyDescent="0.2">
      <c r="A229" s="29"/>
      <c r="B229" s="29" t="s">
        <v>170</v>
      </c>
      <c r="C229" s="29"/>
      <c r="D229" s="29"/>
      <c r="E229" s="29"/>
      <c r="F229" s="55">
        <f t="shared" si="34"/>
        <v>0</v>
      </c>
      <c r="G229" s="55">
        <f t="shared" si="35"/>
        <v>0</v>
      </c>
      <c r="H229" s="55">
        <v>6.0000000000000001E-3</v>
      </c>
      <c r="I229" s="39">
        <v>2.63</v>
      </c>
      <c r="J229" s="55">
        <f t="shared" si="36"/>
        <v>0</v>
      </c>
      <c r="K229" s="39">
        <f t="shared" si="32"/>
        <v>0</v>
      </c>
      <c r="L229" s="56">
        <f t="shared" si="33"/>
        <v>0</v>
      </c>
      <c r="M229" s="61">
        <f t="shared" si="37"/>
        <v>0</v>
      </c>
      <c r="O229" s="42"/>
      <c r="P229" s="53"/>
      <c r="S229" s="53"/>
      <c r="T229" s="53"/>
    </row>
    <row r="230" spans="1:20" s="36" customFormat="1" x14ac:dyDescent="0.2">
      <c r="A230" s="29"/>
      <c r="B230" s="29" t="s">
        <v>170</v>
      </c>
      <c r="C230" s="29"/>
      <c r="D230" s="29"/>
      <c r="E230" s="29"/>
      <c r="F230" s="55">
        <f t="shared" si="34"/>
        <v>0</v>
      </c>
      <c r="G230" s="55">
        <f t="shared" si="35"/>
        <v>0</v>
      </c>
      <c r="H230" s="55">
        <v>6.0000000000000001E-3</v>
      </c>
      <c r="I230" s="39">
        <v>2.63</v>
      </c>
      <c r="J230" s="55">
        <f t="shared" si="36"/>
        <v>0</v>
      </c>
      <c r="K230" s="39">
        <f t="shared" si="32"/>
        <v>0</v>
      </c>
      <c r="L230" s="56">
        <f t="shared" si="33"/>
        <v>0</v>
      </c>
      <c r="M230" s="61">
        <f t="shared" si="37"/>
        <v>0</v>
      </c>
      <c r="O230" s="42"/>
      <c r="P230" s="53"/>
      <c r="S230" s="53"/>
      <c r="T230" s="53"/>
    </row>
    <row r="231" spans="1:20" s="36" customFormat="1" x14ac:dyDescent="0.2">
      <c r="A231" s="29"/>
      <c r="B231" s="29" t="s">
        <v>170</v>
      </c>
      <c r="C231" s="29"/>
      <c r="D231" s="29"/>
      <c r="E231" s="29"/>
      <c r="F231" s="55">
        <f t="shared" si="34"/>
        <v>0</v>
      </c>
      <c r="G231" s="55">
        <f t="shared" si="35"/>
        <v>0</v>
      </c>
      <c r="H231" s="55">
        <v>6.0000000000000001E-3</v>
      </c>
      <c r="I231" s="39">
        <v>2.63</v>
      </c>
      <c r="J231" s="55">
        <f t="shared" si="36"/>
        <v>0</v>
      </c>
      <c r="K231" s="39">
        <f t="shared" si="32"/>
        <v>0</v>
      </c>
      <c r="L231" s="56">
        <f t="shared" si="33"/>
        <v>0</v>
      </c>
      <c r="M231" s="61">
        <f t="shared" si="37"/>
        <v>0</v>
      </c>
      <c r="O231" s="42"/>
      <c r="P231" s="53"/>
      <c r="S231" s="53"/>
      <c r="T231" s="53"/>
    </row>
    <row r="232" spans="1:20" s="36" customFormat="1" x14ac:dyDescent="0.2">
      <c r="A232" s="29"/>
      <c r="B232" s="29" t="s">
        <v>170</v>
      </c>
      <c r="C232" s="29"/>
      <c r="D232" s="29"/>
      <c r="E232" s="29"/>
      <c r="F232" s="55">
        <f t="shared" si="34"/>
        <v>0</v>
      </c>
      <c r="G232" s="55">
        <f t="shared" si="35"/>
        <v>0</v>
      </c>
      <c r="H232" s="55">
        <v>6.0000000000000001E-3</v>
      </c>
      <c r="I232" s="39">
        <v>2.63</v>
      </c>
      <c r="J232" s="55">
        <f t="shared" si="36"/>
        <v>0</v>
      </c>
      <c r="K232" s="39">
        <f t="shared" si="32"/>
        <v>0</v>
      </c>
      <c r="L232" s="56">
        <f t="shared" si="33"/>
        <v>0</v>
      </c>
      <c r="M232" s="61">
        <f t="shared" si="37"/>
        <v>0</v>
      </c>
      <c r="O232" s="42"/>
      <c r="P232" s="53"/>
      <c r="S232" s="53"/>
      <c r="T232" s="53"/>
    </row>
    <row r="233" spans="1:20" s="36" customFormat="1" x14ac:dyDescent="0.2">
      <c r="A233" s="29"/>
      <c r="B233" s="29" t="s">
        <v>170</v>
      </c>
      <c r="C233" s="29"/>
      <c r="D233" s="29"/>
      <c r="E233" s="29"/>
      <c r="F233" s="55">
        <f t="shared" si="34"/>
        <v>0</v>
      </c>
      <c r="G233" s="55">
        <f t="shared" si="35"/>
        <v>0</v>
      </c>
      <c r="H233" s="55">
        <v>6.0000000000000001E-3</v>
      </c>
      <c r="I233" s="39">
        <v>2.63</v>
      </c>
      <c r="J233" s="55">
        <f t="shared" si="36"/>
        <v>0</v>
      </c>
      <c r="K233" s="39">
        <f t="shared" si="32"/>
        <v>0</v>
      </c>
      <c r="L233" s="56">
        <f t="shared" si="33"/>
        <v>0</v>
      </c>
      <c r="M233" s="61">
        <f t="shared" si="37"/>
        <v>0</v>
      </c>
      <c r="O233" s="42"/>
      <c r="P233" s="53"/>
      <c r="S233" s="53"/>
      <c r="T233" s="53"/>
    </row>
    <row r="234" spans="1:20" s="36" customFormat="1" x14ac:dyDescent="0.2">
      <c r="A234" s="29"/>
      <c r="B234" s="29" t="s">
        <v>170</v>
      </c>
      <c r="C234" s="29"/>
      <c r="D234" s="29"/>
      <c r="E234" s="29"/>
      <c r="F234" s="55">
        <f t="shared" si="34"/>
        <v>0</v>
      </c>
      <c r="G234" s="55">
        <f t="shared" si="35"/>
        <v>0</v>
      </c>
      <c r="H234" s="55">
        <v>6.0000000000000001E-3</v>
      </c>
      <c r="I234" s="39">
        <v>2.63</v>
      </c>
      <c r="J234" s="55">
        <f t="shared" si="36"/>
        <v>0</v>
      </c>
      <c r="K234" s="39">
        <f t="shared" si="32"/>
        <v>0</v>
      </c>
      <c r="L234" s="56">
        <f t="shared" si="33"/>
        <v>0</v>
      </c>
      <c r="M234" s="61">
        <f t="shared" si="37"/>
        <v>0</v>
      </c>
      <c r="O234" s="42"/>
      <c r="P234" s="53"/>
      <c r="S234" s="53"/>
      <c r="T234" s="53"/>
    </row>
    <row r="235" spans="1:20" s="36" customFormat="1" x14ac:dyDescent="0.2">
      <c r="A235" s="29"/>
      <c r="B235" s="29" t="s">
        <v>170</v>
      </c>
      <c r="C235" s="29"/>
      <c r="D235" s="29"/>
      <c r="E235" s="29"/>
      <c r="F235" s="55">
        <f t="shared" si="34"/>
        <v>0</v>
      </c>
      <c r="G235" s="55">
        <f t="shared" si="35"/>
        <v>0</v>
      </c>
      <c r="H235" s="55">
        <v>6.0000000000000001E-3</v>
      </c>
      <c r="I235" s="39">
        <v>2.63</v>
      </c>
      <c r="J235" s="55">
        <f t="shared" si="36"/>
        <v>0</v>
      </c>
      <c r="K235" s="39">
        <f t="shared" si="32"/>
        <v>0</v>
      </c>
      <c r="L235" s="56">
        <f t="shared" si="33"/>
        <v>0</v>
      </c>
      <c r="M235" s="61">
        <f t="shared" si="37"/>
        <v>0</v>
      </c>
      <c r="O235" s="42"/>
      <c r="P235" s="53"/>
      <c r="S235" s="53"/>
      <c r="T235" s="53"/>
    </row>
    <row r="236" spans="1:20" s="36" customFormat="1" x14ac:dyDescent="0.2">
      <c r="A236" s="29"/>
      <c r="B236" s="29" t="s">
        <v>170</v>
      </c>
      <c r="C236" s="29"/>
      <c r="D236" s="29"/>
      <c r="E236" s="29"/>
      <c r="F236" s="55">
        <f t="shared" si="34"/>
        <v>0</v>
      </c>
      <c r="G236" s="55">
        <f t="shared" si="35"/>
        <v>0</v>
      </c>
      <c r="H236" s="55">
        <v>6.0000000000000001E-3</v>
      </c>
      <c r="I236" s="39">
        <v>2.63</v>
      </c>
      <c r="J236" s="55">
        <f t="shared" si="36"/>
        <v>0</v>
      </c>
      <c r="K236" s="39">
        <f t="shared" si="32"/>
        <v>0</v>
      </c>
      <c r="L236" s="56">
        <f t="shared" si="33"/>
        <v>0</v>
      </c>
      <c r="M236" s="61">
        <f t="shared" si="37"/>
        <v>0</v>
      </c>
      <c r="O236" s="42"/>
      <c r="P236" s="53"/>
      <c r="S236" s="53"/>
      <c r="T236" s="53"/>
    </row>
    <row r="237" spans="1:20" s="36" customFormat="1" x14ac:dyDescent="0.2">
      <c r="A237" s="29"/>
      <c r="B237" s="29" t="s">
        <v>170</v>
      </c>
      <c r="C237" s="29"/>
      <c r="D237" s="29"/>
      <c r="E237" s="29"/>
      <c r="F237" s="55">
        <f t="shared" si="34"/>
        <v>0</v>
      </c>
      <c r="G237" s="55">
        <f t="shared" si="35"/>
        <v>0</v>
      </c>
      <c r="H237" s="55">
        <v>6.0000000000000001E-3</v>
      </c>
      <c r="I237" s="39">
        <v>2.63</v>
      </c>
      <c r="J237" s="55">
        <f t="shared" si="36"/>
        <v>0</v>
      </c>
      <c r="K237" s="39">
        <f t="shared" si="32"/>
        <v>0</v>
      </c>
      <c r="L237" s="56">
        <f t="shared" si="33"/>
        <v>0</v>
      </c>
      <c r="M237" s="61">
        <f t="shared" si="37"/>
        <v>0</v>
      </c>
      <c r="O237" s="42"/>
      <c r="P237" s="53"/>
      <c r="S237" s="53"/>
      <c r="T237" s="53"/>
    </row>
    <row r="238" spans="1:20" s="36" customFormat="1" x14ac:dyDescent="0.2">
      <c r="A238" s="29"/>
      <c r="B238" s="29" t="s">
        <v>170</v>
      </c>
      <c r="C238" s="29"/>
      <c r="D238" s="29"/>
      <c r="E238" s="29"/>
      <c r="F238" s="55">
        <f t="shared" si="34"/>
        <v>0</v>
      </c>
      <c r="G238" s="55">
        <f t="shared" si="35"/>
        <v>0</v>
      </c>
      <c r="H238" s="55">
        <v>6.0000000000000001E-3</v>
      </c>
      <c r="I238" s="39">
        <v>2.63</v>
      </c>
      <c r="J238" s="55">
        <f t="shared" si="36"/>
        <v>0</v>
      </c>
      <c r="K238" s="39">
        <f t="shared" si="32"/>
        <v>0</v>
      </c>
      <c r="L238" s="56">
        <f t="shared" si="33"/>
        <v>0</v>
      </c>
      <c r="M238" s="61">
        <f t="shared" si="37"/>
        <v>0</v>
      </c>
      <c r="O238" s="42"/>
      <c r="P238" s="53"/>
      <c r="S238" s="53"/>
      <c r="T238" s="53"/>
    </row>
    <row r="239" spans="1:20" s="36" customFormat="1" x14ac:dyDescent="0.2">
      <c r="A239" s="29"/>
      <c r="B239" s="29" t="s">
        <v>170</v>
      </c>
      <c r="C239" s="29"/>
      <c r="D239" s="29"/>
      <c r="E239" s="29"/>
      <c r="F239" s="55">
        <f t="shared" si="34"/>
        <v>0</v>
      </c>
      <c r="G239" s="55">
        <f t="shared" si="35"/>
        <v>0</v>
      </c>
      <c r="H239" s="55">
        <v>6.0000000000000001E-3</v>
      </c>
      <c r="I239" s="39">
        <v>2.63</v>
      </c>
      <c r="J239" s="55">
        <f t="shared" si="36"/>
        <v>0</v>
      </c>
      <c r="K239" s="39">
        <f t="shared" si="32"/>
        <v>0</v>
      </c>
      <c r="L239" s="56">
        <f t="shared" si="33"/>
        <v>0</v>
      </c>
      <c r="M239" s="61">
        <f t="shared" si="37"/>
        <v>0</v>
      </c>
      <c r="O239" s="42"/>
      <c r="P239" s="53"/>
      <c r="S239" s="53"/>
      <c r="T239" s="53"/>
    </row>
    <row r="240" spans="1:20" s="36" customFormat="1" x14ac:dyDescent="0.2">
      <c r="A240" s="29"/>
      <c r="B240" s="29" t="s">
        <v>170</v>
      </c>
      <c r="C240" s="29"/>
      <c r="D240" s="29"/>
      <c r="E240" s="29"/>
      <c r="F240" s="55">
        <f t="shared" si="34"/>
        <v>0</v>
      </c>
      <c r="G240" s="55">
        <f t="shared" si="35"/>
        <v>0</v>
      </c>
      <c r="H240" s="55">
        <v>6.0000000000000001E-3</v>
      </c>
      <c r="I240" s="39">
        <v>2.63</v>
      </c>
      <c r="J240" s="55">
        <f t="shared" si="36"/>
        <v>0</v>
      </c>
      <c r="K240" s="39">
        <f t="shared" ref="K240:K271" si="38">D240*C240</f>
        <v>0</v>
      </c>
      <c r="L240" s="56">
        <f t="shared" ref="L240:L271" si="39">G240*C240</f>
        <v>0</v>
      </c>
      <c r="M240" s="61">
        <f t="shared" si="37"/>
        <v>0</v>
      </c>
      <c r="O240" s="42"/>
      <c r="P240" s="53"/>
      <c r="S240" s="53"/>
      <c r="T240" s="53"/>
    </row>
    <row r="241" spans="1:20" s="36" customFormat="1" x14ac:dyDescent="0.2">
      <c r="A241" s="29"/>
      <c r="B241" s="29" t="s">
        <v>170</v>
      </c>
      <c r="C241" s="29"/>
      <c r="D241" s="29"/>
      <c r="E241" s="29"/>
      <c r="F241" s="55">
        <f t="shared" si="34"/>
        <v>0</v>
      </c>
      <c r="G241" s="55">
        <f t="shared" si="35"/>
        <v>0</v>
      </c>
      <c r="H241" s="55">
        <v>6.0000000000000001E-3</v>
      </c>
      <c r="I241" s="39">
        <v>2.63</v>
      </c>
      <c r="J241" s="55">
        <f t="shared" si="36"/>
        <v>0</v>
      </c>
      <c r="K241" s="39">
        <f t="shared" si="38"/>
        <v>0</v>
      </c>
      <c r="L241" s="56">
        <f t="shared" si="39"/>
        <v>0</v>
      </c>
      <c r="M241" s="61">
        <f t="shared" si="37"/>
        <v>0</v>
      </c>
      <c r="O241" s="42"/>
      <c r="P241" s="53"/>
      <c r="S241" s="53"/>
      <c r="T241" s="53"/>
    </row>
    <row r="242" spans="1:20" s="36" customFormat="1" x14ac:dyDescent="0.2">
      <c r="A242" s="29"/>
      <c r="B242" s="29" t="s">
        <v>170</v>
      </c>
      <c r="C242" s="29"/>
      <c r="D242" s="29"/>
      <c r="E242" s="29"/>
      <c r="F242" s="55">
        <f t="shared" si="34"/>
        <v>0</v>
      </c>
      <c r="G242" s="55">
        <f t="shared" si="35"/>
        <v>0</v>
      </c>
      <c r="H242" s="55">
        <v>6.0000000000000001E-3</v>
      </c>
      <c r="I242" s="39">
        <v>2.63</v>
      </c>
      <c r="J242" s="55">
        <f t="shared" si="36"/>
        <v>0</v>
      </c>
      <c r="K242" s="39">
        <f t="shared" si="38"/>
        <v>0</v>
      </c>
      <c r="L242" s="56">
        <f t="shared" si="39"/>
        <v>0</v>
      </c>
      <c r="M242" s="61">
        <f t="shared" si="37"/>
        <v>0</v>
      </c>
      <c r="O242" s="42"/>
      <c r="P242" s="53"/>
      <c r="S242" s="53"/>
      <c r="T242" s="53"/>
    </row>
    <row r="243" spans="1:20" s="36" customFormat="1" x14ac:dyDescent="0.2">
      <c r="A243" s="29"/>
      <c r="B243" s="29" t="s">
        <v>170</v>
      </c>
      <c r="C243" s="29"/>
      <c r="D243" s="29"/>
      <c r="E243" s="29"/>
      <c r="F243" s="55">
        <f t="shared" si="34"/>
        <v>0</v>
      </c>
      <c r="G243" s="55">
        <f t="shared" si="35"/>
        <v>0</v>
      </c>
      <c r="H243" s="55">
        <v>6.0000000000000001E-3</v>
      </c>
      <c r="I243" s="39">
        <v>2.63</v>
      </c>
      <c r="J243" s="55">
        <f t="shared" si="36"/>
        <v>0</v>
      </c>
      <c r="K243" s="39">
        <f t="shared" si="38"/>
        <v>0</v>
      </c>
      <c r="L243" s="56">
        <f t="shared" si="39"/>
        <v>0</v>
      </c>
      <c r="M243" s="61">
        <f t="shared" si="37"/>
        <v>0</v>
      </c>
      <c r="O243" s="42"/>
      <c r="P243" s="53"/>
      <c r="S243" s="53"/>
      <c r="T243" s="53"/>
    </row>
    <row r="244" spans="1:20" s="36" customFormat="1" x14ac:dyDescent="0.2">
      <c r="A244" s="29"/>
      <c r="B244" s="29" t="s">
        <v>170</v>
      </c>
      <c r="C244" s="29"/>
      <c r="D244" s="29"/>
      <c r="E244" s="29"/>
      <c r="F244" s="55">
        <f t="shared" si="34"/>
        <v>0</v>
      </c>
      <c r="G244" s="55">
        <f t="shared" si="35"/>
        <v>0</v>
      </c>
      <c r="H244" s="55">
        <v>6.0000000000000001E-3</v>
      </c>
      <c r="I244" s="39">
        <v>2.63</v>
      </c>
      <c r="J244" s="55">
        <f t="shared" si="36"/>
        <v>0</v>
      </c>
      <c r="K244" s="39">
        <f t="shared" si="38"/>
        <v>0</v>
      </c>
      <c r="L244" s="56">
        <f t="shared" si="39"/>
        <v>0</v>
      </c>
      <c r="M244" s="61">
        <f t="shared" si="37"/>
        <v>0</v>
      </c>
      <c r="O244" s="42"/>
      <c r="P244" s="53"/>
      <c r="S244" s="53"/>
      <c r="T244" s="53"/>
    </row>
    <row r="245" spans="1:20" s="36" customFormat="1" x14ac:dyDescent="0.2">
      <c r="A245" s="29"/>
      <c r="B245" s="29" t="s">
        <v>170</v>
      </c>
      <c r="C245" s="29"/>
      <c r="D245" s="29"/>
      <c r="E245" s="29"/>
      <c r="F245" s="55">
        <f t="shared" si="34"/>
        <v>0</v>
      </c>
      <c r="G245" s="55">
        <f t="shared" si="35"/>
        <v>0</v>
      </c>
      <c r="H245" s="55">
        <v>6.0000000000000001E-3</v>
      </c>
      <c r="I245" s="39">
        <v>2.63</v>
      </c>
      <c r="J245" s="55">
        <f t="shared" si="36"/>
        <v>0</v>
      </c>
      <c r="K245" s="39">
        <f t="shared" si="38"/>
        <v>0</v>
      </c>
      <c r="L245" s="56">
        <f t="shared" si="39"/>
        <v>0</v>
      </c>
      <c r="M245" s="61">
        <f t="shared" si="37"/>
        <v>0</v>
      </c>
      <c r="O245" s="42"/>
      <c r="P245" s="53"/>
      <c r="S245" s="53"/>
      <c r="T245" s="53"/>
    </row>
    <row r="246" spans="1:20" s="36" customFormat="1" x14ac:dyDescent="0.2">
      <c r="A246" s="29"/>
      <c r="B246" s="29" t="s">
        <v>170</v>
      </c>
      <c r="C246" s="29"/>
      <c r="D246" s="29"/>
      <c r="E246" s="29"/>
      <c r="F246" s="55">
        <f t="shared" si="34"/>
        <v>0</v>
      </c>
      <c r="G246" s="55">
        <f t="shared" si="35"/>
        <v>0</v>
      </c>
      <c r="H246" s="55">
        <v>6.0000000000000001E-3</v>
      </c>
      <c r="I246" s="39">
        <v>2.63</v>
      </c>
      <c r="J246" s="55">
        <f t="shared" si="36"/>
        <v>0</v>
      </c>
      <c r="K246" s="39">
        <f t="shared" si="38"/>
        <v>0</v>
      </c>
      <c r="L246" s="56">
        <f t="shared" si="39"/>
        <v>0</v>
      </c>
      <c r="M246" s="61">
        <f t="shared" si="37"/>
        <v>0</v>
      </c>
      <c r="O246" s="42"/>
      <c r="P246" s="53"/>
      <c r="S246" s="53"/>
      <c r="T246" s="53"/>
    </row>
    <row r="247" spans="1:20" s="36" customFormat="1" x14ac:dyDescent="0.2">
      <c r="A247" s="29"/>
      <c r="B247" s="29" t="s">
        <v>170</v>
      </c>
      <c r="C247" s="29"/>
      <c r="D247" s="29"/>
      <c r="E247" s="29"/>
      <c r="F247" s="55">
        <f t="shared" si="34"/>
        <v>0</v>
      </c>
      <c r="G247" s="55">
        <f t="shared" si="35"/>
        <v>0</v>
      </c>
      <c r="H247" s="55">
        <v>6.0000000000000001E-3</v>
      </c>
      <c r="I247" s="39">
        <v>2.63</v>
      </c>
      <c r="J247" s="55">
        <f t="shared" si="36"/>
        <v>0</v>
      </c>
      <c r="K247" s="39">
        <f t="shared" si="38"/>
        <v>0</v>
      </c>
      <c r="L247" s="56">
        <f t="shared" si="39"/>
        <v>0</v>
      </c>
      <c r="M247" s="61">
        <f t="shared" si="37"/>
        <v>0</v>
      </c>
      <c r="O247" s="42"/>
      <c r="P247" s="53"/>
      <c r="S247" s="53"/>
      <c r="T247" s="53"/>
    </row>
    <row r="248" spans="1:20" s="36" customFormat="1" x14ac:dyDescent="0.2">
      <c r="A248" s="29"/>
      <c r="B248" s="29" t="s">
        <v>170</v>
      </c>
      <c r="C248" s="29"/>
      <c r="D248" s="29"/>
      <c r="E248" s="29"/>
      <c r="F248" s="55">
        <f t="shared" si="34"/>
        <v>0</v>
      </c>
      <c r="G248" s="55">
        <f t="shared" si="35"/>
        <v>0</v>
      </c>
      <c r="H248" s="55">
        <v>6.0000000000000001E-3</v>
      </c>
      <c r="I248" s="39">
        <v>2.63</v>
      </c>
      <c r="J248" s="55">
        <f t="shared" si="36"/>
        <v>0</v>
      </c>
      <c r="K248" s="39">
        <f t="shared" si="38"/>
        <v>0</v>
      </c>
      <c r="L248" s="56">
        <f t="shared" si="39"/>
        <v>0</v>
      </c>
      <c r="M248" s="61">
        <f t="shared" si="37"/>
        <v>0</v>
      </c>
      <c r="O248" s="42"/>
      <c r="P248" s="53"/>
      <c r="S248" s="53"/>
      <c r="T248" s="53"/>
    </row>
    <row r="249" spans="1:20" s="36" customFormat="1" x14ac:dyDescent="0.2">
      <c r="A249" s="29"/>
      <c r="B249" s="29" t="s">
        <v>170</v>
      </c>
      <c r="C249" s="29"/>
      <c r="D249" s="29"/>
      <c r="E249" s="29"/>
      <c r="F249" s="55">
        <f t="shared" si="34"/>
        <v>0</v>
      </c>
      <c r="G249" s="55">
        <f t="shared" si="35"/>
        <v>0</v>
      </c>
      <c r="H249" s="55">
        <v>6.0000000000000001E-3</v>
      </c>
      <c r="I249" s="39">
        <v>2.63</v>
      </c>
      <c r="J249" s="55">
        <f t="shared" si="36"/>
        <v>0</v>
      </c>
      <c r="K249" s="39">
        <f t="shared" si="38"/>
        <v>0</v>
      </c>
      <c r="L249" s="56">
        <f t="shared" si="39"/>
        <v>0</v>
      </c>
      <c r="M249" s="61">
        <f t="shared" si="37"/>
        <v>0</v>
      </c>
      <c r="O249" s="42"/>
      <c r="P249" s="53"/>
      <c r="S249" s="53"/>
      <c r="T249" s="53"/>
    </row>
    <row r="250" spans="1:20" s="36" customFormat="1" x14ac:dyDescent="0.2">
      <c r="A250" s="29"/>
      <c r="B250" s="29" t="s">
        <v>170</v>
      </c>
      <c r="C250" s="29"/>
      <c r="D250" s="29"/>
      <c r="E250" s="29"/>
      <c r="F250" s="55">
        <f t="shared" si="34"/>
        <v>0</v>
      </c>
      <c r="G250" s="55">
        <f t="shared" si="35"/>
        <v>0</v>
      </c>
      <c r="H250" s="55">
        <v>6.0000000000000001E-3</v>
      </c>
      <c r="I250" s="39">
        <v>2.63</v>
      </c>
      <c r="J250" s="55">
        <f t="shared" si="36"/>
        <v>0</v>
      </c>
      <c r="K250" s="39">
        <f t="shared" si="38"/>
        <v>0</v>
      </c>
      <c r="L250" s="56">
        <f t="shared" si="39"/>
        <v>0</v>
      </c>
      <c r="M250" s="61">
        <f t="shared" si="37"/>
        <v>0</v>
      </c>
      <c r="O250" s="42"/>
      <c r="P250" s="53"/>
      <c r="S250" s="53"/>
      <c r="T250" s="53"/>
    </row>
    <row r="251" spans="1:20" s="36" customFormat="1" x14ac:dyDescent="0.2">
      <c r="A251" s="29"/>
      <c r="B251" s="29" t="s">
        <v>170</v>
      </c>
      <c r="C251" s="29"/>
      <c r="D251" s="29"/>
      <c r="E251" s="29"/>
      <c r="F251" s="55">
        <f t="shared" si="34"/>
        <v>0</v>
      </c>
      <c r="G251" s="55">
        <f t="shared" si="35"/>
        <v>0</v>
      </c>
      <c r="H251" s="55">
        <v>6.0000000000000001E-3</v>
      </c>
      <c r="I251" s="39">
        <v>2.63</v>
      </c>
      <c r="J251" s="55">
        <f t="shared" si="36"/>
        <v>0</v>
      </c>
      <c r="K251" s="39">
        <f t="shared" si="38"/>
        <v>0</v>
      </c>
      <c r="L251" s="56">
        <f t="shared" si="39"/>
        <v>0</v>
      </c>
      <c r="M251" s="61">
        <f t="shared" si="37"/>
        <v>0</v>
      </c>
      <c r="O251" s="42"/>
      <c r="P251" s="53"/>
      <c r="S251" s="53"/>
      <c r="T251" s="53"/>
    </row>
    <row r="252" spans="1:20" s="36" customFormat="1" x14ac:dyDescent="0.2">
      <c r="A252" s="29"/>
      <c r="B252" s="29" t="s">
        <v>170</v>
      </c>
      <c r="C252" s="29"/>
      <c r="D252" s="29"/>
      <c r="E252" s="29"/>
      <c r="F252" s="55">
        <f t="shared" si="34"/>
        <v>0</v>
      </c>
      <c r="G252" s="55">
        <f t="shared" si="35"/>
        <v>0</v>
      </c>
      <c r="H252" s="55">
        <v>6.0000000000000001E-3</v>
      </c>
      <c r="I252" s="39">
        <v>2.63</v>
      </c>
      <c r="J252" s="55">
        <f t="shared" si="36"/>
        <v>0</v>
      </c>
      <c r="K252" s="39">
        <f t="shared" si="38"/>
        <v>0</v>
      </c>
      <c r="L252" s="56">
        <f t="shared" si="39"/>
        <v>0</v>
      </c>
      <c r="M252" s="61">
        <f t="shared" si="37"/>
        <v>0</v>
      </c>
      <c r="O252" s="42"/>
      <c r="P252" s="53"/>
      <c r="S252" s="53"/>
      <c r="T252" s="53"/>
    </row>
    <row r="253" spans="1:20" s="36" customFormat="1" x14ac:dyDescent="0.2">
      <c r="A253" s="29"/>
      <c r="B253" s="29" t="s">
        <v>170</v>
      </c>
      <c r="C253" s="29"/>
      <c r="D253" s="29"/>
      <c r="E253" s="29"/>
      <c r="F253" s="55">
        <f t="shared" si="34"/>
        <v>0</v>
      </c>
      <c r="G253" s="55">
        <f t="shared" si="35"/>
        <v>0</v>
      </c>
      <c r="H253" s="55">
        <v>6.0000000000000001E-3</v>
      </c>
      <c r="I253" s="39">
        <v>2.63</v>
      </c>
      <c r="J253" s="55">
        <f t="shared" si="36"/>
        <v>0</v>
      </c>
      <c r="K253" s="39">
        <f t="shared" si="38"/>
        <v>0</v>
      </c>
      <c r="L253" s="56">
        <f t="shared" si="39"/>
        <v>0</v>
      </c>
      <c r="M253" s="61">
        <f t="shared" si="37"/>
        <v>0</v>
      </c>
      <c r="O253" s="42"/>
      <c r="P253" s="53"/>
      <c r="S253" s="53"/>
      <c r="T253" s="53"/>
    </row>
    <row r="254" spans="1:20" s="36" customFormat="1" x14ac:dyDescent="0.2">
      <c r="A254" s="29"/>
      <c r="B254" s="29" t="s">
        <v>170</v>
      </c>
      <c r="C254" s="29"/>
      <c r="D254" s="29"/>
      <c r="E254" s="29"/>
      <c r="F254" s="55">
        <f t="shared" si="34"/>
        <v>0</v>
      </c>
      <c r="G254" s="55">
        <f t="shared" si="35"/>
        <v>0</v>
      </c>
      <c r="H254" s="55">
        <v>6.0000000000000001E-3</v>
      </c>
      <c r="I254" s="39">
        <v>2.63</v>
      </c>
      <c r="J254" s="55">
        <f t="shared" si="36"/>
        <v>0</v>
      </c>
      <c r="K254" s="39">
        <f t="shared" si="38"/>
        <v>0</v>
      </c>
      <c r="L254" s="56">
        <f t="shared" si="39"/>
        <v>0</v>
      </c>
      <c r="M254" s="61">
        <f t="shared" si="37"/>
        <v>0</v>
      </c>
      <c r="O254" s="42"/>
      <c r="P254" s="53"/>
      <c r="S254" s="53"/>
      <c r="T254" s="53"/>
    </row>
    <row r="255" spans="1:20" s="36" customFormat="1" x14ac:dyDescent="0.2">
      <c r="A255" s="29"/>
      <c r="B255" s="29" t="s">
        <v>170</v>
      </c>
      <c r="C255" s="29"/>
      <c r="D255" s="29"/>
      <c r="E255" s="29"/>
      <c r="F255" s="55">
        <f t="shared" si="34"/>
        <v>0</v>
      </c>
      <c r="G255" s="55">
        <f t="shared" si="35"/>
        <v>0</v>
      </c>
      <c r="H255" s="55">
        <v>6.0000000000000001E-3</v>
      </c>
      <c r="I255" s="39">
        <v>2.63</v>
      </c>
      <c r="J255" s="55">
        <f t="shared" si="36"/>
        <v>0</v>
      </c>
      <c r="K255" s="39">
        <f t="shared" si="38"/>
        <v>0</v>
      </c>
      <c r="L255" s="56">
        <f t="shared" si="39"/>
        <v>0</v>
      </c>
      <c r="M255" s="61">
        <f t="shared" si="37"/>
        <v>0</v>
      </c>
      <c r="O255" s="42"/>
      <c r="P255" s="53"/>
      <c r="S255" s="53"/>
      <c r="T255" s="53"/>
    </row>
    <row r="256" spans="1:20" s="36" customFormat="1" x14ac:dyDescent="0.2">
      <c r="A256" s="29"/>
      <c r="B256" s="29" t="s">
        <v>170</v>
      </c>
      <c r="C256" s="29"/>
      <c r="D256" s="29"/>
      <c r="E256" s="29"/>
      <c r="F256" s="55">
        <f t="shared" si="34"/>
        <v>0</v>
      </c>
      <c r="G256" s="55">
        <f t="shared" si="35"/>
        <v>0</v>
      </c>
      <c r="H256" s="55">
        <v>6.0000000000000001E-3</v>
      </c>
      <c r="I256" s="39">
        <v>2.63</v>
      </c>
      <c r="J256" s="55">
        <f t="shared" si="36"/>
        <v>0</v>
      </c>
      <c r="K256" s="39">
        <f t="shared" si="38"/>
        <v>0</v>
      </c>
      <c r="L256" s="56">
        <f t="shared" si="39"/>
        <v>0</v>
      </c>
      <c r="M256" s="61">
        <f t="shared" si="37"/>
        <v>0</v>
      </c>
      <c r="O256" s="42"/>
      <c r="P256" s="53"/>
      <c r="S256" s="53"/>
      <c r="T256" s="53"/>
    </row>
    <row r="257" spans="1:20" s="36" customFormat="1" x14ac:dyDescent="0.2">
      <c r="A257" s="29"/>
      <c r="B257" s="29" t="s">
        <v>170</v>
      </c>
      <c r="C257" s="29"/>
      <c r="D257" s="29"/>
      <c r="E257" s="29"/>
      <c r="F257" s="55">
        <f t="shared" si="34"/>
        <v>0</v>
      </c>
      <c r="G257" s="55">
        <f t="shared" si="35"/>
        <v>0</v>
      </c>
      <c r="H257" s="55">
        <v>6.0000000000000001E-3</v>
      </c>
      <c r="I257" s="39">
        <v>2.63</v>
      </c>
      <c r="J257" s="55">
        <f t="shared" si="36"/>
        <v>0</v>
      </c>
      <c r="K257" s="39">
        <f t="shared" si="38"/>
        <v>0</v>
      </c>
      <c r="L257" s="56">
        <f t="shared" si="39"/>
        <v>0</v>
      </c>
      <c r="M257" s="61">
        <f t="shared" si="37"/>
        <v>0</v>
      </c>
      <c r="O257" s="42"/>
      <c r="P257" s="53"/>
      <c r="S257" s="53"/>
      <c r="T257" s="53"/>
    </row>
    <row r="258" spans="1:20" s="36" customFormat="1" x14ac:dyDescent="0.2">
      <c r="A258" s="29"/>
      <c r="B258" s="29" t="s">
        <v>170</v>
      </c>
      <c r="C258" s="29"/>
      <c r="D258" s="29"/>
      <c r="E258" s="29"/>
      <c r="F258" s="55">
        <f t="shared" si="34"/>
        <v>0</v>
      </c>
      <c r="G258" s="55">
        <f t="shared" si="35"/>
        <v>0</v>
      </c>
      <c r="H258" s="55">
        <v>6.0000000000000001E-3</v>
      </c>
      <c r="I258" s="39">
        <v>2.63</v>
      </c>
      <c r="J258" s="55">
        <f t="shared" si="36"/>
        <v>0</v>
      </c>
      <c r="K258" s="39">
        <f t="shared" si="38"/>
        <v>0</v>
      </c>
      <c r="L258" s="56">
        <f t="shared" si="39"/>
        <v>0</v>
      </c>
      <c r="M258" s="61">
        <f t="shared" si="37"/>
        <v>0</v>
      </c>
      <c r="O258" s="42"/>
      <c r="P258" s="53"/>
      <c r="S258" s="53"/>
      <c r="T258" s="53"/>
    </row>
    <row r="259" spans="1:20" s="36" customFormat="1" x14ac:dyDescent="0.2">
      <c r="A259" s="29"/>
      <c r="B259" s="29" t="s">
        <v>170</v>
      </c>
      <c r="C259" s="29"/>
      <c r="D259" s="29"/>
      <c r="E259" s="29"/>
      <c r="F259" s="55">
        <f t="shared" si="34"/>
        <v>0</v>
      </c>
      <c r="G259" s="55">
        <f t="shared" si="35"/>
        <v>0</v>
      </c>
      <c r="H259" s="55">
        <v>6.0000000000000001E-3</v>
      </c>
      <c r="I259" s="39">
        <v>2.63</v>
      </c>
      <c r="J259" s="55">
        <f t="shared" si="36"/>
        <v>0</v>
      </c>
      <c r="K259" s="39">
        <f t="shared" si="38"/>
        <v>0</v>
      </c>
      <c r="L259" s="56">
        <f t="shared" si="39"/>
        <v>0</v>
      </c>
      <c r="M259" s="61">
        <f t="shared" si="37"/>
        <v>0</v>
      </c>
      <c r="O259" s="42"/>
      <c r="P259" s="53"/>
      <c r="S259" s="53"/>
      <c r="T259" s="53"/>
    </row>
    <row r="260" spans="1:20" s="36" customFormat="1" x14ac:dyDescent="0.2">
      <c r="A260" s="29"/>
      <c r="B260" s="29" t="s">
        <v>170</v>
      </c>
      <c r="C260" s="29"/>
      <c r="D260" s="29"/>
      <c r="E260" s="29"/>
      <c r="F260" s="55">
        <f t="shared" si="34"/>
        <v>0</v>
      </c>
      <c r="G260" s="55">
        <f t="shared" si="35"/>
        <v>0</v>
      </c>
      <c r="H260" s="55">
        <v>6.0000000000000001E-3</v>
      </c>
      <c r="I260" s="39">
        <v>2.63</v>
      </c>
      <c r="J260" s="55">
        <f t="shared" si="36"/>
        <v>0</v>
      </c>
      <c r="K260" s="39">
        <f t="shared" si="38"/>
        <v>0</v>
      </c>
      <c r="L260" s="56">
        <f t="shared" si="39"/>
        <v>0</v>
      </c>
      <c r="M260" s="61">
        <f t="shared" si="37"/>
        <v>0</v>
      </c>
      <c r="O260" s="42"/>
      <c r="P260" s="53"/>
      <c r="S260" s="53"/>
      <c r="T260" s="53"/>
    </row>
    <row r="261" spans="1:20" s="36" customFormat="1" x14ac:dyDescent="0.2">
      <c r="A261" s="29"/>
      <c r="B261" s="29" t="s">
        <v>170</v>
      </c>
      <c r="C261" s="29"/>
      <c r="D261" s="29"/>
      <c r="E261" s="29"/>
      <c r="F261" s="55">
        <f t="shared" si="34"/>
        <v>0</v>
      </c>
      <c r="G261" s="55">
        <f t="shared" si="35"/>
        <v>0</v>
      </c>
      <c r="H261" s="55">
        <v>6.0000000000000001E-3</v>
      </c>
      <c r="I261" s="39">
        <v>2.63</v>
      </c>
      <c r="J261" s="55">
        <f t="shared" si="36"/>
        <v>0</v>
      </c>
      <c r="K261" s="39">
        <f t="shared" si="38"/>
        <v>0</v>
      </c>
      <c r="L261" s="56">
        <f t="shared" si="39"/>
        <v>0</v>
      </c>
      <c r="M261" s="61">
        <f t="shared" si="37"/>
        <v>0</v>
      </c>
      <c r="O261" s="42"/>
      <c r="P261" s="53"/>
      <c r="S261" s="53"/>
      <c r="T261" s="53"/>
    </row>
    <row r="262" spans="1:20" s="36" customFormat="1" x14ac:dyDescent="0.2">
      <c r="A262" s="29"/>
      <c r="B262" s="29" t="s">
        <v>170</v>
      </c>
      <c r="C262" s="29"/>
      <c r="D262" s="29"/>
      <c r="E262" s="29"/>
      <c r="F262" s="55">
        <f t="shared" si="34"/>
        <v>0</v>
      </c>
      <c r="G262" s="55">
        <f t="shared" si="35"/>
        <v>0</v>
      </c>
      <c r="H262" s="55">
        <v>6.0000000000000001E-3</v>
      </c>
      <c r="I262" s="39">
        <v>2.63</v>
      </c>
      <c r="J262" s="55">
        <f t="shared" si="36"/>
        <v>0</v>
      </c>
      <c r="K262" s="39">
        <f t="shared" si="38"/>
        <v>0</v>
      </c>
      <c r="L262" s="56">
        <f t="shared" si="39"/>
        <v>0</v>
      </c>
      <c r="M262" s="61">
        <f t="shared" si="37"/>
        <v>0</v>
      </c>
      <c r="O262" s="42"/>
      <c r="P262" s="53"/>
      <c r="S262" s="53"/>
      <c r="T262" s="53"/>
    </row>
    <row r="263" spans="1:20" s="36" customFormat="1" x14ac:dyDescent="0.2">
      <c r="A263" s="29"/>
      <c r="B263" s="29" t="s">
        <v>170</v>
      </c>
      <c r="C263" s="29"/>
      <c r="D263" s="29"/>
      <c r="E263" s="29"/>
      <c r="F263" s="55">
        <f t="shared" si="34"/>
        <v>0</v>
      </c>
      <c r="G263" s="55">
        <f t="shared" si="35"/>
        <v>0</v>
      </c>
      <c r="H263" s="55">
        <v>6.0000000000000001E-3</v>
      </c>
      <c r="I263" s="39">
        <v>2.63</v>
      </c>
      <c r="J263" s="55">
        <f t="shared" si="36"/>
        <v>0</v>
      </c>
      <c r="K263" s="39">
        <f t="shared" si="38"/>
        <v>0</v>
      </c>
      <c r="L263" s="56">
        <f t="shared" si="39"/>
        <v>0</v>
      </c>
      <c r="M263" s="61">
        <f t="shared" si="37"/>
        <v>0</v>
      </c>
      <c r="O263" s="42"/>
      <c r="P263" s="53"/>
      <c r="S263" s="53"/>
      <c r="T263" s="53"/>
    </row>
    <row r="264" spans="1:20" s="36" customFormat="1" x14ac:dyDescent="0.2">
      <c r="A264" s="29"/>
      <c r="B264" s="29" t="s">
        <v>170</v>
      </c>
      <c r="C264" s="29"/>
      <c r="D264" s="29"/>
      <c r="E264" s="29"/>
      <c r="F264" s="55">
        <f t="shared" si="34"/>
        <v>0</v>
      </c>
      <c r="G264" s="55">
        <f t="shared" si="35"/>
        <v>0</v>
      </c>
      <c r="H264" s="55">
        <v>6.0000000000000001E-3</v>
      </c>
      <c r="I264" s="39">
        <v>2.63</v>
      </c>
      <c r="J264" s="55">
        <f t="shared" si="36"/>
        <v>0</v>
      </c>
      <c r="K264" s="39">
        <f t="shared" si="38"/>
        <v>0</v>
      </c>
      <c r="L264" s="56">
        <f t="shared" si="39"/>
        <v>0</v>
      </c>
      <c r="M264" s="61">
        <f t="shared" si="37"/>
        <v>0</v>
      </c>
      <c r="O264" s="42"/>
      <c r="P264" s="53"/>
      <c r="S264" s="53"/>
      <c r="T264" s="53"/>
    </row>
    <row r="265" spans="1:20" s="36" customFormat="1" x14ac:dyDescent="0.2">
      <c r="A265" s="29"/>
      <c r="B265" s="29" t="s">
        <v>170</v>
      </c>
      <c r="C265" s="29"/>
      <c r="D265" s="29"/>
      <c r="E265" s="29"/>
      <c r="F265" s="55">
        <f t="shared" si="34"/>
        <v>0</v>
      </c>
      <c r="G265" s="55">
        <f t="shared" si="35"/>
        <v>0</v>
      </c>
      <c r="H265" s="55">
        <v>6.0000000000000001E-3</v>
      </c>
      <c r="I265" s="39">
        <v>2.63</v>
      </c>
      <c r="J265" s="55">
        <f t="shared" si="36"/>
        <v>0</v>
      </c>
      <c r="K265" s="39">
        <f t="shared" si="38"/>
        <v>0</v>
      </c>
      <c r="L265" s="56">
        <f t="shared" si="39"/>
        <v>0</v>
      </c>
      <c r="M265" s="61">
        <f t="shared" si="37"/>
        <v>0</v>
      </c>
      <c r="O265" s="42"/>
      <c r="P265" s="53"/>
      <c r="S265" s="53"/>
      <c r="T265" s="53"/>
    </row>
    <row r="266" spans="1:20" s="36" customFormat="1" x14ac:dyDescent="0.2">
      <c r="A266" s="29"/>
      <c r="B266" s="29" t="s">
        <v>170</v>
      </c>
      <c r="C266" s="29"/>
      <c r="D266" s="29"/>
      <c r="E266" s="29"/>
      <c r="F266" s="55">
        <f t="shared" si="34"/>
        <v>0</v>
      </c>
      <c r="G266" s="55">
        <f t="shared" si="35"/>
        <v>0</v>
      </c>
      <c r="H266" s="55">
        <v>6.0000000000000001E-3</v>
      </c>
      <c r="I266" s="39">
        <v>2.63</v>
      </c>
      <c r="J266" s="55">
        <f t="shared" si="36"/>
        <v>0</v>
      </c>
      <c r="K266" s="39">
        <f t="shared" si="38"/>
        <v>0</v>
      </c>
      <c r="L266" s="56">
        <f t="shared" si="39"/>
        <v>0</v>
      </c>
      <c r="M266" s="61">
        <f t="shared" si="37"/>
        <v>0</v>
      </c>
      <c r="O266" s="42"/>
      <c r="P266" s="53"/>
      <c r="S266" s="53"/>
      <c r="T266" s="53"/>
    </row>
    <row r="267" spans="1:20" s="36" customFormat="1" x14ac:dyDescent="0.2">
      <c r="A267" s="29"/>
      <c r="B267" s="29" t="s">
        <v>170</v>
      </c>
      <c r="C267" s="29"/>
      <c r="D267" s="29"/>
      <c r="E267" s="29"/>
      <c r="F267" s="55">
        <f t="shared" si="34"/>
        <v>0</v>
      </c>
      <c r="G267" s="55">
        <f t="shared" si="35"/>
        <v>0</v>
      </c>
      <c r="H267" s="55">
        <v>6.0000000000000001E-3</v>
      </c>
      <c r="I267" s="39">
        <v>2.63</v>
      </c>
      <c r="J267" s="55">
        <f t="shared" si="36"/>
        <v>0</v>
      </c>
      <c r="K267" s="39">
        <f t="shared" si="38"/>
        <v>0</v>
      </c>
      <c r="L267" s="56">
        <f t="shared" si="39"/>
        <v>0</v>
      </c>
      <c r="M267" s="61">
        <f t="shared" si="37"/>
        <v>0</v>
      </c>
      <c r="O267" s="42"/>
      <c r="P267" s="53"/>
      <c r="S267" s="53"/>
      <c r="T267" s="53"/>
    </row>
    <row r="268" spans="1:20" s="36" customFormat="1" x14ac:dyDescent="0.2">
      <c r="A268" s="29"/>
      <c r="B268" s="29" t="s">
        <v>170</v>
      </c>
      <c r="C268" s="29"/>
      <c r="D268" s="29"/>
      <c r="E268" s="29"/>
      <c r="F268" s="55">
        <f t="shared" si="34"/>
        <v>0</v>
      </c>
      <c r="G268" s="55">
        <f t="shared" si="35"/>
        <v>0</v>
      </c>
      <c r="H268" s="55">
        <v>6.0000000000000001E-3</v>
      </c>
      <c r="I268" s="39">
        <v>2.63</v>
      </c>
      <c r="J268" s="55">
        <f t="shared" si="36"/>
        <v>0</v>
      </c>
      <c r="K268" s="39">
        <f t="shared" si="38"/>
        <v>0</v>
      </c>
      <c r="L268" s="56">
        <f t="shared" si="39"/>
        <v>0</v>
      </c>
      <c r="M268" s="61">
        <f t="shared" si="37"/>
        <v>0</v>
      </c>
      <c r="O268" s="42"/>
      <c r="P268" s="53"/>
      <c r="S268" s="53"/>
      <c r="T268" s="53"/>
    </row>
    <row r="269" spans="1:20" s="36" customFormat="1" x14ac:dyDescent="0.2">
      <c r="A269" s="29"/>
      <c r="B269" s="29" t="s">
        <v>170</v>
      </c>
      <c r="C269" s="29"/>
      <c r="D269" s="29"/>
      <c r="E269" s="29"/>
      <c r="F269" s="55">
        <f t="shared" si="34"/>
        <v>0</v>
      </c>
      <c r="G269" s="55">
        <f t="shared" si="35"/>
        <v>0</v>
      </c>
      <c r="H269" s="55">
        <v>6.0000000000000001E-3</v>
      </c>
      <c r="I269" s="39">
        <v>2.63</v>
      </c>
      <c r="J269" s="55">
        <f t="shared" si="36"/>
        <v>0</v>
      </c>
      <c r="K269" s="39">
        <f t="shared" si="38"/>
        <v>0</v>
      </c>
      <c r="L269" s="56">
        <f t="shared" si="39"/>
        <v>0</v>
      </c>
      <c r="M269" s="61">
        <f t="shared" si="37"/>
        <v>0</v>
      </c>
      <c r="O269" s="42"/>
      <c r="P269" s="53"/>
      <c r="S269" s="53"/>
      <c r="T269" s="53"/>
    </row>
    <row r="270" spans="1:20" s="36" customFormat="1" x14ac:dyDescent="0.2">
      <c r="A270" s="29"/>
      <c r="B270" s="29" t="s">
        <v>170</v>
      </c>
      <c r="C270" s="29"/>
      <c r="D270" s="29"/>
      <c r="E270" s="29"/>
      <c r="F270" s="55">
        <f t="shared" si="34"/>
        <v>0</v>
      </c>
      <c r="G270" s="55">
        <f t="shared" si="35"/>
        <v>0</v>
      </c>
      <c r="H270" s="55">
        <v>6.0000000000000001E-3</v>
      </c>
      <c r="I270" s="39">
        <v>2.63</v>
      </c>
      <c r="J270" s="55">
        <f t="shared" si="36"/>
        <v>0</v>
      </c>
      <c r="K270" s="39">
        <f t="shared" si="38"/>
        <v>0</v>
      </c>
      <c r="L270" s="56">
        <f t="shared" si="39"/>
        <v>0</v>
      </c>
      <c r="M270" s="61">
        <f t="shared" si="37"/>
        <v>0</v>
      </c>
      <c r="O270" s="42"/>
      <c r="P270" s="53"/>
      <c r="S270" s="53"/>
      <c r="T270" s="53"/>
    </row>
    <row r="271" spans="1:20" s="36" customFormat="1" x14ac:dyDescent="0.2">
      <c r="A271" s="29"/>
      <c r="B271" s="29" t="s">
        <v>170</v>
      </c>
      <c r="C271" s="29"/>
      <c r="D271" s="29"/>
      <c r="E271" s="29"/>
      <c r="F271" s="55">
        <f t="shared" si="34"/>
        <v>0</v>
      </c>
      <c r="G271" s="55">
        <f t="shared" si="35"/>
        <v>0</v>
      </c>
      <c r="H271" s="55">
        <v>6.0000000000000001E-3</v>
      </c>
      <c r="I271" s="39">
        <v>2.63</v>
      </c>
      <c r="J271" s="55">
        <f t="shared" si="36"/>
        <v>0</v>
      </c>
      <c r="K271" s="39">
        <f t="shared" si="38"/>
        <v>0</v>
      </c>
      <c r="L271" s="56">
        <f t="shared" si="39"/>
        <v>0</v>
      </c>
      <c r="M271" s="61">
        <f t="shared" si="37"/>
        <v>0</v>
      </c>
      <c r="O271" s="42"/>
      <c r="P271" s="53"/>
      <c r="S271" s="53"/>
      <c r="T271" s="53"/>
    </row>
    <row r="272" spans="1:20" s="36" customFormat="1" x14ac:dyDescent="0.2">
      <c r="A272" s="29"/>
      <c r="B272" s="29" t="s">
        <v>170</v>
      </c>
      <c r="C272" s="29"/>
      <c r="D272" s="29"/>
      <c r="E272" s="29"/>
      <c r="F272" s="55">
        <f t="shared" si="34"/>
        <v>0</v>
      </c>
      <c r="G272" s="55">
        <f t="shared" si="35"/>
        <v>0</v>
      </c>
      <c r="H272" s="55">
        <v>6.0000000000000001E-3</v>
      </c>
      <c r="I272" s="39">
        <v>2.63</v>
      </c>
      <c r="J272" s="55">
        <f t="shared" si="36"/>
        <v>0</v>
      </c>
      <c r="K272" s="39">
        <f t="shared" ref="K272:K302" si="40">D272*C272</f>
        <v>0</v>
      </c>
      <c r="L272" s="56">
        <f t="shared" ref="L272:L302" si="41">G272*C272</f>
        <v>0</v>
      </c>
      <c r="M272" s="61">
        <f t="shared" si="37"/>
        <v>0</v>
      </c>
      <c r="O272" s="42"/>
      <c r="P272" s="53"/>
      <c r="S272" s="53"/>
      <c r="T272" s="53"/>
    </row>
    <row r="273" spans="1:20" s="36" customFormat="1" x14ac:dyDescent="0.2">
      <c r="A273" s="29"/>
      <c r="B273" s="29" t="s">
        <v>170</v>
      </c>
      <c r="C273" s="29"/>
      <c r="D273" s="29"/>
      <c r="E273" s="29"/>
      <c r="F273" s="55">
        <f t="shared" ref="F273:F302" si="42">E273*1.85</f>
        <v>0</v>
      </c>
      <c r="G273" s="55">
        <f t="shared" ref="G273:G302" si="43">D273*F273</f>
        <v>0</v>
      </c>
      <c r="H273" s="55">
        <v>6.0000000000000001E-3</v>
      </c>
      <c r="I273" s="39">
        <v>2.63</v>
      </c>
      <c r="J273" s="55">
        <f t="shared" ref="J273:J302" si="44">G273*H273*I273</f>
        <v>0</v>
      </c>
      <c r="K273" s="39">
        <f t="shared" si="40"/>
        <v>0</v>
      </c>
      <c r="L273" s="56">
        <f t="shared" si="41"/>
        <v>0</v>
      </c>
      <c r="M273" s="61">
        <f t="shared" ref="M273:M302" si="45">IF(B273="Internacional ",0,C273*J273/1000)</f>
        <v>0</v>
      </c>
      <c r="O273" s="42"/>
      <c r="P273" s="53"/>
      <c r="S273" s="53"/>
      <c r="T273" s="53"/>
    </row>
    <row r="274" spans="1:20" s="36" customFormat="1" x14ac:dyDescent="0.2">
      <c r="A274" s="29"/>
      <c r="B274" s="29" t="s">
        <v>170</v>
      </c>
      <c r="C274" s="29"/>
      <c r="D274" s="29"/>
      <c r="E274" s="29"/>
      <c r="F274" s="55">
        <f t="shared" si="42"/>
        <v>0</v>
      </c>
      <c r="G274" s="55">
        <f t="shared" si="43"/>
        <v>0</v>
      </c>
      <c r="H274" s="55">
        <v>6.0000000000000001E-3</v>
      </c>
      <c r="I274" s="39">
        <v>2.63</v>
      </c>
      <c r="J274" s="55">
        <f t="shared" si="44"/>
        <v>0</v>
      </c>
      <c r="K274" s="39">
        <f t="shared" si="40"/>
        <v>0</v>
      </c>
      <c r="L274" s="56">
        <f t="shared" si="41"/>
        <v>0</v>
      </c>
      <c r="M274" s="61">
        <f t="shared" si="45"/>
        <v>0</v>
      </c>
      <c r="O274" s="42"/>
      <c r="P274" s="53"/>
      <c r="S274" s="53"/>
      <c r="T274" s="53"/>
    </row>
    <row r="275" spans="1:20" s="36" customFormat="1" x14ac:dyDescent="0.2">
      <c r="A275" s="29"/>
      <c r="B275" s="29" t="s">
        <v>170</v>
      </c>
      <c r="C275" s="29"/>
      <c r="D275" s="29"/>
      <c r="E275" s="29"/>
      <c r="F275" s="55">
        <f t="shared" si="42"/>
        <v>0</v>
      </c>
      <c r="G275" s="55">
        <f t="shared" si="43"/>
        <v>0</v>
      </c>
      <c r="H275" s="55">
        <v>6.0000000000000001E-3</v>
      </c>
      <c r="I275" s="39">
        <v>2.63</v>
      </c>
      <c r="J275" s="55">
        <f t="shared" si="44"/>
        <v>0</v>
      </c>
      <c r="K275" s="39">
        <f t="shared" si="40"/>
        <v>0</v>
      </c>
      <c r="L275" s="56">
        <f t="shared" si="41"/>
        <v>0</v>
      </c>
      <c r="M275" s="61">
        <f t="shared" si="45"/>
        <v>0</v>
      </c>
      <c r="O275" s="42"/>
      <c r="P275" s="53"/>
      <c r="S275" s="53"/>
      <c r="T275" s="53"/>
    </row>
    <row r="276" spans="1:20" s="36" customFormat="1" x14ac:dyDescent="0.2">
      <c r="A276" s="29"/>
      <c r="B276" s="29" t="s">
        <v>170</v>
      </c>
      <c r="C276" s="29"/>
      <c r="D276" s="29"/>
      <c r="E276" s="29"/>
      <c r="F276" s="55">
        <f t="shared" si="42"/>
        <v>0</v>
      </c>
      <c r="G276" s="55">
        <f t="shared" si="43"/>
        <v>0</v>
      </c>
      <c r="H276" s="55">
        <v>6.0000000000000001E-3</v>
      </c>
      <c r="I276" s="39">
        <v>2.63</v>
      </c>
      <c r="J276" s="55">
        <f t="shared" si="44"/>
        <v>0</v>
      </c>
      <c r="K276" s="39">
        <f t="shared" si="40"/>
        <v>0</v>
      </c>
      <c r="L276" s="56">
        <f t="shared" si="41"/>
        <v>0</v>
      </c>
      <c r="M276" s="61">
        <f t="shared" si="45"/>
        <v>0</v>
      </c>
      <c r="O276" s="42"/>
      <c r="P276" s="53"/>
      <c r="S276" s="53"/>
      <c r="T276" s="53"/>
    </row>
    <row r="277" spans="1:20" s="36" customFormat="1" x14ac:dyDescent="0.2">
      <c r="A277" s="29"/>
      <c r="B277" s="29" t="s">
        <v>170</v>
      </c>
      <c r="C277" s="29"/>
      <c r="D277" s="29"/>
      <c r="E277" s="29"/>
      <c r="F277" s="55">
        <f t="shared" si="42"/>
        <v>0</v>
      </c>
      <c r="G277" s="55">
        <f t="shared" si="43"/>
        <v>0</v>
      </c>
      <c r="H277" s="55">
        <v>6.0000000000000001E-3</v>
      </c>
      <c r="I277" s="39">
        <v>2.63</v>
      </c>
      <c r="J277" s="55">
        <f t="shared" si="44"/>
        <v>0</v>
      </c>
      <c r="K277" s="39">
        <f t="shared" si="40"/>
        <v>0</v>
      </c>
      <c r="L277" s="56">
        <f t="shared" si="41"/>
        <v>0</v>
      </c>
      <c r="M277" s="61">
        <f t="shared" si="45"/>
        <v>0</v>
      </c>
      <c r="O277" s="42"/>
      <c r="P277" s="53"/>
      <c r="S277" s="53"/>
      <c r="T277" s="53"/>
    </row>
    <row r="278" spans="1:20" s="36" customFormat="1" x14ac:dyDescent="0.2">
      <c r="A278" s="29"/>
      <c r="B278" s="29" t="s">
        <v>170</v>
      </c>
      <c r="C278" s="29"/>
      <c r="D278" s="29"/>
      <c r="E278" s="29"/>
      <c r="F278" s="55">
        <f t="shared" si="42"/>
        <v>0</v>
      </c>
      <c r="G278" s="55">
        <f t="shared" si="43"/>
        <v>0</v>
      </c>
      <c r="H278" s="55">
        <v>6.0000000000000001E-3</v>
      </c>
      <c r="I278" s="39">
        <v>2.63</v>
      </c>
      <c r="J278" s="55">
        <f t="shared" si="44"/>
        <v>0</v>
      </c>
      <c r="K278" s="39">
        <f t="shared" si="40"/>
        <v>0</v>
      </c>
      <c r="L278" s="56">
        <f t="shared" si="41"/>
        <v>0</v>
      </c>
      <c r="M278" s="61">
        <f t="shared" si="45"/>
        <v>0</v>
      </c>
      <c r="O278" s="42"/>
      <c r="P278" s="53"/>
      <c r="S278" s="53"/>
      <c r="T278" s="53"/>
    </row>
    <row r="279" spans="1:20" s="36" customFormat="1" x14ac:dyDescent="0.2">
      <c r="A279" s="29"/>
      <c r="B279" s="29" t="s">
        <v>170</v>
      </c>
      <c r="C279" s="29"/>
      <c r="D279" s="29"/>
      <c r="E279" s="29"/>
      <c r="F279" s="55">
        <f t="shared" si="42"/>
        <v>0</v>
      </c>
      <c r="G279" s="55">
        <f t="shared" si="43"/>
        <v>0</v>
      </c>
      <c r="H279" s="55">
        <v>6.0000000000000001E-3</v>
      </c>
      <c r="I279" s="39">
        <v>2.63</v>
      </c>
      <c r="J279" s="55">
        <f t="shared" si="44"/>
        <v>0</v>
      </c>
      <c r="K279" s="39">
        <f t="shared" si="40"/>
        <v>0</v>
      </c>
      <c r="L279" s="56">
        <f t="shared" si="41"/>
        <v>0</v>
      </c>
      <c r="M279" s="61">
        <f t="shared" si="45"/>
        <v>0</v>
      </c>
      <c r="O279" s="42"/>
      <c r="P279" s="53"/>
      <c r="S279" s="53"/>
      <c r="T279" s="53"/>
    </row>
    <row r="280" spans="1:20" s="36" customFormat="1" x14ac:dyDescent="0.2">
      <c r="A280" s="29"/>
      <c r="B280" s="29" t="s">
        <v>170</v>
      </c>
      <c r="C280" s="29"/>
      <c r="D280" s="29"/>
      <c r="E280" s="29"/>
      <c r="F280" s="55">
        <f t="shared" si="42"/>
        <v>0</v>
      </c>
      <c r="G280" s="55">
        <f t="shared" si="43"/>
        <v>0</v>
      </c>
      <c r="H280" s="55">
        <v>6.0000000000000001E-3</v>
      </c>
      <c r="I280" s="39">
        <v>2.63</v>
      </c>
      <c r="J280" s="55">
        <f t="shared" si="44"/>
        <v>0</v>
      </c>
      <c r="K280" s="39">
        <f t="shared" si="40"/>
        <v>0</v>
      </c>
      <c r="L280" s="56">
        <f t="shared" si="41"/>
        <v>0</v>
      </c>
      <c r="M280" s="61">
        <f t="shared" si="45"/>
        <v>0</v>
      </c>
      <c r="O280" s="42"/>
      <c r="P280" s="53"/>
      <c r="S280" s="53"/>
      <c r="T280" s="53"/>
    </row>
    <row r="281" spans="1:20" s="36" customFormat="1" x14ac:dyDescent="0.2">
      <c r="A281" s="29"/>
      <c r="B281" s="29" t="s">
        <v>170</v>
      </c>
      <c r="C281" s="29"/>
      <c r="D281" s="29"/>
      <c r="E281" s="29"/>
      <c r="F281" s="55">
        <f t="shared" si="42"/>
        <v>0</v>
      </c>
      <c r="G281" s="55">
        <f t="shared" si="43"/>
        <v>0</v>
      </c>
      <c r="H281" s="55">
        <v>6.0000000000000001E-3</v>
      </c>
      <c r="I281" s="39">
        <v>2.63</v>
      </c>
      <c r="J281" s="55">
        <f t="shared" si="44"/>
        <v>0</v>
      </c>
      <c r="K281" s="39">
        <f t="shared" si="40"/>
        <v>0</v>
      </c>
      <c r="L281" s="56">
        <f t="shared" si="41"/>
        <v>0</v>
      </c>
      <c r="M281" s="61">
        <f t="shared" si="45"/>
        <v>0</v>
      </c>
      <c r="O281" s="42"/>
      <c r="P281" s="53"/>
      <c r="S281" s="53"/>
      <c r="T281" s="53"/>
    </row>
    <row r="282" spans="1:20" s="36" customFormat="1" x14ac:dyDescent="0.2">
      <c r="A282" s="29"/>
      <c r="B282" s="29" t="s">
        <v>170</v>
      </c>
      <c r="C282" s="29"/>
      <c r="D282" s="29"/>
      <c r="E282" s="29"/>
      <c r="F282" s="55">
        <f t="shared" si="42"/>
        <v>0</v>
      </c>
      <c r="G282" s="55">
        <f t="shared" si="43"/>
        <v>0</v>
      </c>
      <c r="H282" s="55">
        <v>6.0000000000000001E-3</v>
      </c>
      <c r="I282" s="39">
        <v>2.63</v>
      </c>
      <c r="J282" s="55">
        <f t="shared" si="44"/>
        <v>0</v>
      </c>
      <c r="K282" s="39">
        <f t="shared" si="40"/>
        <v>0</v>
      </c>
      <c r="L282" s="56">
        <f t="shared" si="41"/>
        <v>0</v>
      </c>
      <c r="M282" s="61">
        <f t="shared" si="45"/>
        <v>0</v>
      </c>
      <c r="O282" s="42"/>
      <c r="P282" s="53"/>
      <c r="S282" s="53"/>
      <c r="T282" s="53"/>
    </row>
    <row r="283" spans="1:20" s="36" customFormat="1" x14ac:dyDescent="0.2">
      <c r="A283" s="29"/>
      <c r="B283" s="29" t="s">
        <v>170</v>
      </c>
      <c r="C283" s="29"/>
      <c r="D283" s="29"/>
      <c r="E283" s="29"/>
      <c r="F283" s="55">
        <f t="shared" si="42"/>
        <v>0</v>
      </c>
      <c r="G283" s="55">
        <f t="shared" si="43"/>
        <v>0</v>
      </c>
      <c r="H283" s="55">
        <v>6.0000000000000001E-3</v>
      </c>
      <c r="I283" s="39">
        <v>2.63</v>
      </c>
      <c r="J283" s="55">
        <f t="shared" si="44"/>
        <v>0</v>
      </c>
      <c r="K283" s="39">
        <f t="shared" si="40"/>
        <v>0</v>
      </c>
      <c r="L283" s="56">
        <f t="shared" si="41"/>
        <v>0</v>
      </c>
      <c r="M283" s="61">
        <f t="shared" si="45"/>
        <v>0</v>
      </c>
      <c r="O283" s="42"/>
      <c r="P283" s="53"/>
      <c r="S283" s="53"/>
      <c r="T283" s="53"/>
    </row>
    <row r="284" spans="1:20" s="36" customFormat="1" x14ac:dyDescent="0.2">
      <c r="A284" s="29"/>
      <c r="B284" s="29" t="s">
        <v>170</v>
      </c>
      <c r="C284" s="29"/>
      <c r="D284" s="29"/>
      <c r="E284" s="29"/>
      <c r="F284" s="55">
        <f t="shared" si="42"/>
        <v>0</v>
      </c>
      <c r="G284" s="55">
        <f t="shared" si="43"/>
        <v>0</v>
      </c>
      <c r="H284" s="55">
        <v>6.0000000000000001E-3</v>
      </c>
      <c r="I284" s="39">
        <v>2.63</v>
      </c>
      <c r="J284" s="55">
        <f t="shared" si="44"/>
        <v>0</v>
      </c>
      <c r="K284" s="39">
        <f t="shared" si="40"/>
        <v>0</v>
      </c>
      <c r="L284" s="56">
        <f t="shared" si="41"/>
        <v>0</v>
      </c>
      <c r="M284" s="61">
        <f t="shared" si="45"/>
        <v>0</v>
      </c>
      <c r="O284" s="42"/>
      <c r="P284" s="53"/>
      <c r="S284" s="53"/>
      <c r="T284" s="53"/>
    </row>
    <row r="285" spans="1:20" s="36" customFormat="1" x14ac:dyDescent="0.2">
      <c r="A285" s="29"/>
      <c r="B285" s="29" t="s">
        <v>170</v>
      </c>
      <c r="C285" s="29"/>
      <c r="D285" s="29"/>
      <c r="E285" s="29"/>
      <c r="F285" s="55">
        <f t="shared" si="42"/>
        <v>0</v>
      </c>
      <c r="G285" s="55">
        <f t="shared" si="43"/>
        <v>0</v>
      </c>
      <c r="H285" s="55">
        <v>6.0000000000000001E-3</v>
      </c>
      <c r="I285" s="39">
        <v>2.63</v>
      </c>
      <c r="J285" s="55">
        <f t="shared" si="44"/>
        <v>0</v>
      </c>
      <c r="K285" s="39">
        <f t="shared" si="40"/>
        <v>0</v>
      </c>
      <c r="L285" s="56">
        <f t="shared" si="41"/>
        <v>0</v>
      </c>
      <c r="M285" s="61">
        <f t="shared" si="45"/>
        <v>0</v>
      </c>
      <c r="O285" s="42"/>
      <c r="P285" s="53"/>
      <c r="S285" s="53"/>
      <c r="T285" s="53"/>
    </row>
    <row r="286" spans="1:20" s="36" customFormat="1" x14ac:dyDescent="0.2">
      <c r="A286" s="29"/>
      <c r="B286" s="29" t="s">
        <v>170</v>
      </c>
      <c r="C286" s="29"/>
      <c r="D286" s="29"/>
      <c r="E286" s="29"/>
      <c r="F286" s="55">
        <f t="shared" si="42"/>
        <v>0</v>
      </c>
      <c r="G286" s="55">
        <f t="shared" si="43"/>
        <v>0</v>
      </c>
      <c r="H286" s="55">
        <v>6.0000000000000001E-3</v>
      </c>
      <c r="I286" s="39">
        <v>2.63</v>
      </c>
      <c r="J286" s="55">
        <f t="shared" si="44"/>
        <v>0</v>
      </c>
      <c r="K286" s="39">
        <f t="shared" si="40"/>
        <v>0</v>
      </c>
      <c r="L286" s="56">
        <f t="shared" si="41"/>
        <v>0</v>
      </c>
      <c r="M286" s="61">
        <f t="shared" si="45"/>
        <v>0</v>
      </c>
      <c r="O286" s="42"/>
      <c r="P286" s="53"/>
      <c r="S286" s="53"/>
      <c r="T286" s="53"/>
    </row>
    <row r="287" spans="1:20" s="36" customFormat="1" x14ac:dyDescent="0.2">
      <c r="A287" s="29"/>
      <c r="B287" s="29" t="s">
        <v>170</v>
      </c>
      <c r="C287" s="29"/>
      <c r="D287" s="29"/>
      <c r="E287" s="29"/>
      <c r="F287" s="55">
        <f t="shared" si="42"/>
        <v>0</v>
      </c>
      <c r="G287" s="55">
        <f t="shared" si="43"/>
        <v>0</v>
      </c>
      <c r="H287" s="55">
        <v>6.0000000000000001E-3</v>
      </c>
      <c r="I287" s="39">
        <v>2.63</v>
      </c>
      <c r="J287" s="55">
        <f t="shared" si="44"/>
        <v>0</v>
      </c>
      <c r="K287" s="39">
        <f t="shared" si="40"/>
        <v>0</v>
      </c>
      <c r="L287" s="56">
        <f t="shared" si="41"/>
        <v>0</v>
      </c>
      <c r="M287" s="61">
        <f t="shared" si="45"/>
        <v>0</v>
      </c>
      <c r="O287" s="42"/>
      <c r="P287" s="53"/>
      <c r="S287" s="53"/>
      <c r="T287" s="53"/>
    </row>
    <row r="288" spans="1:20" s="36" customFormat="1" x14ac:dyDescent="0.2">
      <c r="A288" s="29"/>
      <c r="B288" s="29" t="s">
        <v>170</v>
      </c>
      <c r="C288" s="29"/>
      <c r="D288" s="29"/>
      <c r="E288" s="29"/>
      <c r="F288" s="55">
        <f t="shared" si="42"/>
        <v>0</v>
      </c>
      <c r="G288" s="55">
        <f t="shared" si="43"/>
        <v>0</v>
      </c>
      <c r="H288" s="55">
        <v>6.0000000000000001E-3</v>
      </c>
      <c r="I288" s="39">
        <v>2.63</v>
      </c>
      <c r="J288" s="55">
        <f t="shared" si="44"/>
        <v>0</v>
      </c>
      <c r="K288" s="39">
        <f t="shared" si="40"/>
        <v>0</v>
      </c>
      <c r="L288" s="56">
        <f t="shared" si="41"/>
        <v>0</v>
      </c>
      <c r="M288" s="61">
        <f t="shared" si="45"/>
        <v>0</v>
      </c>
      <c r="O288" s="42"/>
      <c r="P288" s="53"/>
      <c r="S288" s="53"/>
      <c r="T288" s="53"/>
    </row>
    <row r="289" spans="1:20" s="36" customFormat="1" x14ac:dyDescent="0.2">
      <c r="A289" s="29"/>
      <c r="B289" s="29" t="s">
        <v>170</v>
      </c>
      <c r="C289" s="29"/>
      <c r="D289" s="29"/>
      <c r="E289" s="29"/>
      <c r="F289" s="55">
        <f t="shared" si="42"/>
        <v>0</v>
      </c>
      <c r="G289" s="55">
        <f t="shared" si="43"/>
        <v>0</v>
      </c>
      <c r="H289" s="55">
        <v>6.0000000000000001E-3</v>
      </c>
      <c r="I289" s="39">
        <v>2.63</v>
      </c>
      <c r="J289" s="55">
        <f t="shared" si="44"/>
        <v>0</v>
      </c>
      <c r="K289" s="39">
        <f t="shared" si="40"/>
        <v>0</v>
      </c>
      <c r="L289" s="56">
        <f t="shared" si="41"/>
        <v>0</v>
      </c>
      <c r="M289" s="61">
        <f t="shared" si="45"/>
        <v>0</v>
      </c>
      <c r="O289" s="42"/>
      <c r="P289" s="53"/>
      <c r="S289" s="53"/>
      <c r="T289" s="53"/>
    </row>
    <row r="290" spans="1:20" s="36" customFormat="1" x14ac:dyDescent="0.2">
      <c r="A290" s="29"/>
      <c r="B290" s="29" t="s">
        <v>170</v>
      </c>
      <c r="C290" s="29"/>
      <c r="D290" s="29"/>
      <c r="E290" s="29"/>
      <c r="F290" s="55">
        <f t="shared" si="42"/>
        <v>0</v>
      </c>
      <c r="G290" s="55">
        <f t="shared" si="43"/>
        <v>0</v>
      </c>
      <c r="H290" s="55">
        <v>6.0000000000000001E-3</v>
      </c>
      <c r="I290" s="39">
        <v>2.63</v>
      </c>
      <c r="J290" s="55">
        <f t="shared" si="44"/>
        <v>0</v>
      </c>
      <c r="K290" s="39">
        <f t="shared" si="40"/>
        <v>0</v>
      </c>
      <c r="L290" s="56">
        <f t="shared" si="41"/>
        <v>0</v>
      </c>
      <c r="M290" s="61">
        <f t="shared" si="45"/>
        <v>0</v>
      </c>
      <c r="O290" s="42"/>
      <c r="P290" s="53"/>
      <c r="S290" s="53"/>
      <c r="T290" s="53"/>
    </row>
    <row r="291" spans="1:20" s="36" customFormat="1" x14ac:dyDescent="0.2">
      <c r="A291" s="29"/>
      <c r="B291" s="29" t="s">
        <v>170</v>
      </c>
      <c r="C291" s="29"/>
      <c r="D291" s="29"/>
      <c r="E291" s="29"/>
      <c r="F291" s="55">
        <f t="shared" si="42"/>
        <v>0</v>
      </c>
      <c r="G291" s="55">
        <f t="shared" si="43"/>
        <v>0</v>
      </c>
      <c r="H291" s="55">
        <v>6.0000000000000001E-3</v>
      </c>
      <c r="I291" s="39">
        <v>2.63</v>
      </c>
      <c r="J291" s="55">
        <f t="shared" si="44"/>
        <v>0</v>
      </c>
      <c r="K291" s="39">
        <f t="shared" si="40"/>
        <v>0</v>
      </c>
      <c r="L291" s="56">
        <f t="shared" si="41"/>
        <v>0</v>
      </c>
      <c r="M291" s="61">
        <f t="shared" si="45"/>
        <v>0</v>
      </c>
      <c r="O291" s="42"/>
      <c r="P291" s="53"/>
      <c r="S291" s="53"/>
      <c r="T291" s="53"/>
    </row>
    <row r="292" spans="1:20" s="36" customFormat="1" x14ac:dyDescent="0.2">
      <c r="A292" s="29"/>
      <c r="B292" s="29" t="s">
        <v>170</v>
      </c>
      <c r="C292" s="29"/>
      <c r="D292" s="29"/>
      <c r="E292" s="29"/>
      <c r="F292" s="55">
        <f t="shared" si="42"/>
        <v>0</v>
      </c>
      <c r="G292" s="55">
        <f t="shared" si="43"/>
        <v>0</v>
      </c>
      <c r="H292" s="55">
        <v>6.0000000000000001E-3</v>
      </c>
      <c r="I292" s="39">
        <v>2.63</v>
      </c>
      <c r="J292" s="55">
        <f t="shared" si="44"/>
        <v>0</v>
      </c>
      <c r="K292" s="39">
        <f t="shared" si="40"/>
        <v>0</v>
      </c>
      <c r="L292" s="56">
        <f t="shared" si="41"/>
        <v>0</v>
      </c>
      <c r="M292" s="61">
        <f t="shared" si="45"/>
        <v>0</v>
      </c>
      <c r="O292" s="42"/>
      <c r="P292" s="53"/>
      <c r="S292" s="53"/>
      <c r="T292" s="53"/>
    </row>
    <row r="293" spans="1:20" s="36" customFormat="1" x14ac:dyDescent="0.2">
      <c r="A293" s="29"/>
      <c r="B293" s="29" t="s">
        <v>170</v>
      </c>
      <c r="C293" s="29"/>
      <c r="D293" s="29"/>
      <c r="E293" s="29"/>
      <c r="F293" s="55">
        <f t="shared" si="42"/>
        <v>0</v>
      </c>
      <c r="G293" s="55">
        <f t="shared" si="43"/>
        <v>0</v>
      </c>
      <c r="H293" s="55">
        <v>6.0000000000000001E-3</v>
      </c>
      <c r="I293" s="39">
        <v>2.63</v>
      </c>
      <c r="J293" s="55">
        <f t="shared" si="44"/>
        <v>0</v>
      </c>
      <c r="K293" s="39">
        <f t="shared" si="40"/>
        <v>0</v>
      </c>
      <c r="L293" s="56">
        <f t="shared" si="41"/>
        <v>0</v>
      </c>
      <c r="M293" s="61">
        <f t="shared" si="45"/>
        <v>0</v>
      </c>
      <c r="O293" s="42"/>
      <c r="P293" s="53"/>
      <c r="S293" s="53"/>
      <c r="T293" s="53"/>
    </row>
    <row r="294" spans="1:20" s="36" customFormat="1" x14ac:dyDescent="0.2">
      <c r="A294" s="29"/>
      <c r="B294" s="29" t="s">
        <v>170</v>
      </c>
      <c r="C294" s="29"/>
      <c r="D294" s="29"/>
      <c r="E294" s="29"/>
      <c r="F294" s="55">
        <f t="shared" si="42"/>
        <v>0</v>
      </c>
      <c r="G294" s="55">
        <f t="shared" si="43"/>
        <v>0</v>
      </c>
      <c r="H294" s="55">
        <v>6.0000000000000001E-3</v>
      </c>
      <c r="I294" s="39">
        <v>2.63</v>
      </c>
      <c r="J294" s="55">
        <f t="shared" si="44"/>
        <v>0</v>
      </c>
      <c r="K294" s="39">
        <f t="shared" si="40"/>
        <v>0</v>
      </c>
      <c r="L294" s="56">
        <f t="shared" si="41"/>
        <v>0</v>
      </c>
      <c r="M294" s="61">
        <f t="shared" si="45"/>
        <v>0</v>
      </c>
      <c r="O294" s="42"/>
      <c r="P294" s="53"/>
      <c r="S294" s="53"/>
      <c r="T294" s="53"/>
    </row>
    <row r="295" spans="1:20" s="36" customFormat="1" x14ac:dyDescent="0.2">
      <c r="A295" s="29"/>
      <c r="B295" s="29" t="s">
        <v>170</v>
      </c>
      <c r="C295" s="29"/>
      <c r="D295" s="29"/>
      <c r="E295" s="29"/>
      <c r="F295" s="55">
        <f t="shared" si="42"/>
        <v>0</v>
      </c>
      <c r="G295" s="55">
        <f t="shared" si="43"/>
        <v>0</v>
      </c>
      <c r="H295" s="55">
        <v>6.0000000000000001E-3</v>
      </c>
      <c r="I295" s="39">
        <v>2.63</v>
      </c>
      <c r="J295" s="55">
        <f t="shared" si="44"/>
        <v>0</v>
      </c>
      <c r="K295" s="39">
        <f t="shared" si="40"/>
        <v>0</v>
      </c>
      <c r="L295" s="56">
        <f t="shared" si="41"/>
        <v>0</v>
      </c>
      <c r="M295" s="61">
        <f t="shared" si="45"/>
        <v>0</v>
      </c>
      <c r="O295" s="42"/>
      <c r="P295" s="53"/>
      <c r="S295" s="53"/>
      <c r="T295" s="53"/>
    </row>
    <row r="296" spans="1:20" s="36" customFormat="1" x14ac:dyDescent="0.2">
      <c r="A296" s="29"/>
      <c r="B296" s="29" t="s">
        <v>170</v>
      </c>
      <c r="C296" s="29"/>
      <c r="D296" s="29"/>
      <c r="E296" s="29"/>
      <c r="F296" s="55">
        <f t="shared" si="42"/>
        <v>0</v>
      </c>
      <c r="G296" s="55">
        <f t="shared" si="43"/>
        <v>0</v>
      </c>
      <c r="H296" s="55">
        <v>6.0000000000000001E-3</v>
      </c>
      <c r="I296" s="39">
        <v>2.63</v>
      </c>
      <c r="J296" s="55">
        <f t="shared" si="44"/>
        <v>0</v>
      </c>
      <c r="K296" s="39">
        <f t="shared" si="40"/>
        <v>0</v>
      </c>
      <c r="L296" s="56">
        <f t="shared" si="41"/>
        <v>0</v>
      </c>
      <c r="M296" s="61">
        <f t="shared" si="45"/>
        <v>0</v>
      </c>
      <c r="O296" s="42"/>
      <c r="P296" s="53"/>
      <c r="S296" s="53"/>
      <c r="T296" s="53"/>
    </row>
    <row r="297" spans="1:20" s="36" customFormat="1" x14ac:dyDescent="0.2">
      <c r="A297" s="29"/>
      <c r="B297" s="29" t="s">
        <v>170</v>
      </c>
      <c r="C297" s="29"/>
      <c r="D297" s="29"/>
      <c r="E297" s="29"/>
      <c r="F297" s="55">
        <f t="shared" si="42"/>
        <v>0</v>
      </c>
      <c r="G297" s="55">
        <f t="shared" si="43"/>
        <v>0</v>
      </c>
      <c r="H297" s="55">
        <v>6.0000000000000001E-3</v>
      </c>
      <c r="I297" s="39">
        <v>2.63</v>
      </c>
      <c r="J297" s="55">
        <f t="shared" si="44"/>
        <v>0</v>
      </c>
      <c r="K297" s="39">
        <f t="shared" si="40"/>
        <v>0</v>
      </c>
      <c r="L297" s="56">
        <f t="shared" si="41"/>
        <v>0</v>
      </c>
      <c r="M297" s="61">
        <f t="shared" si="45"/>
        <v>0</v>
      </c>
      <c r="O297" s="42"/>
      <c r="P297" s="53"/>
      <c r="S297" s="53"/>
      <c r="T297" s="53"/>
    </row>
    <row r="298" spans="1:20" s="36" customFormat="1" x14ac:dyDescent="0.2">
      <c r="A298" s="29"/>
      <c r="B298" s="29" t="s">
        <v>170</v>
      </c>
      <c r="C298" s="29"/>
      <c r="D298" s="29"/>
      <c r="E298" s="29"/>
      <c r="F298" s="55">
        <f t="shared" si="42"/>
        <v>0</v>
      </c>
      <c r="G298" s="55">
        <f t="shared" si="43"/>
        <v>0</v>
      </c>
      <c r="H298" s="55">
        <v>6.0000000000000001E-3</v>
      </c>
      <c r="I298" s="39">
        <v>2.63</v>
      </c>
      <c r="J298" s="55">
        <f t="shared" si="44"/>
        <v>0</v>
      </c>
      <c r="K298" s="39">
        <f t="shared" si="40"/>
        <v>0</v>
      </c>
      <c r="L298" s="56">
        <f t="shared" si="41"/>
        <v>0</v>
      </c>
      <c r="M298" s="61">
        <f t="shared" si="45"/>
        <v>0</v>
      </c>
      <c r="O298" s="42"/>
      <c r="P298" s="53"/>
      <c r="S298" s="53"/>
      <c r="T298" s="53"/>
    </row>
    <row r="299" spans="1:20" s="36" customFormat="1" x14ac:dyDescent="0.2">
      <c r="A299" s="29"/>
      <c r="B299" s="29" t="s">
        <v>170</v>
      </c>
      <c r="C299" s="29"/>
      <c r="D299" s="29"/>
      <c r="E299" s="29"/>
      <c r="F299" s="55">
        <f t="shared" si="42"/>
        <v>0</v>
      </c>
      <c r="G299" s="55">
        <f t="shared" si="43"/>
        <v>0</v>
      </c>
      <c r="H299" s="55">
        <v>6.0000000000000001E-3</v>
      </c>
      <c r="I299" s="39">
        <v>2.63</v>
      </c>
      <c r="J299" s="55">
        <f t="shared" si="44"/>
        <v>0</v>
      </c>
      <c r="K299" s="39">
        <f t="shared" si="40"/>
        <v>0</v>
      </c>
      <c r="L299" s="56">
        <f t="shared" si="41"/>
        <v>0</v>
      </c>
      <c r="M299" s="61">
        <f t="shared" si="45"/>
        <v>0</v>
      </c>
      <c r="O299" s="42"/>
      <c r="P299" s="53"/>
      <c r="S299" s="53"/>
      <c r="T299" s="53"/>
    </row>
    <row r="300" spans="1:20" s="36" customFormat="1" x14ac:dyDescent="0.2">
      <c r="A300" s="29"/>
      <c r="B300" s="29" t="s">
        <v>170</v>
      </c>
      <c r="C300" s="29"/>
      <c r="D300" s="29"/>
      <c r="E300" s="29"/>
      <c r="F300" s="55">
        <f t="shared" si="42"/>
        <v>0</v>
      </c>
      <c r="G300" s="55">
        <f t="shared" si="43"/>
        <v>0</v>
      </c>
      <c r="H300" s="55">
        <v>6.0000000000000001E-3</v>
      </c>
      <c r="I300" s="39">
        <v>2.63</v>
      </c>
      <c r="J300" s="55">
        <f t="shared" si="44"/>
        <v>0</v>
      </c>
      <c r="K300" s="39">
        <f t="shared" si="40"/>
        <v>0</v>
      </c>
      <c r="L300" s="56">
        <f t="shared" si="41"/>
        <v>0</v>
      </c>
      <c r="M300" s="61">
        <f t="shared" si="45"/>
        <v>0</v>
      </c>
      <c r="O300" s="42"/>
      <c r="P300" s="53"/>
      <c r="S300" s="53"/>
      <c r="T300" s="53"/>
    </row>
    <row r="301" spans="1:20" s="36" customFormat="1" x14ac:dyDescent="0.2">
      <c r="A301" s="29"/>
      <c r="B301" s="29" t="s">
        <v>170</v>
      </c>
      <c r="C301" s="29"/>
      <c r="D301" s="29"/>
      <c r="E301" s="29"/>
      <c r="F301" s="55">
        <f t="shared" si="42"/>
        <v>0</v>
      </c>
      <c r="G301" s="55">
        <f t="shared" si="43"/>
        <v>0</v>
      </c>
      <c r="H301" s="55">
        <v>6.0000000000000001E-3</v>
      </c>
      <c r="I301" s="39">
        <v>2.63</v>
      </c>
      <c r="J301" s="55">
        <f t="shared" si="44"/>
        <v>0</v>
      </c>
      <c r="K301" s="39">
        <f t="shared" si="40"/>
        <v>0</v>
      </c>
      <c r="L301" s="56">
        <f t="shared" si="41"/>
        <v>0</v>
      </c>
      <c r="M301" s="61">
        <f t="shared" si="45"/>
        <v>0</v>
      </c>
      <c r="O301" s="42"/>
      <c r="P301" s="53"/>
      <c r="S301" s="53"/>
      <c r="T301" s="53"/>
    </row>
    <row r="302" spans="1:20" s="36" customFormat="1" x14ac:dyDescent="0.2">
      <c r="A302" s="29"/>
      <c r="B302" s="29" t="s">
        <v>170</v>
      </c>
      <c r="C302" s="29"/>
      <c r="D302" s="29"/>
      <c r="E302" s="29"/>
      <c r="F302" s="55">
        <f t="shared" si="42"/>
        <v>0</v>
      </c>
      <c r="G302" s="55">
        <f t="shared" si="43"/>
        <v>0</v>
      </c>
      <c r="H302" s="55">
        <v>6.0000000000000001E-3</v>
      </c>
      <c r="I302" s="39">
        <v>2.63</v>
      </c>
      <c r="J302" s="55">
        <f t="shared" si="44"/>
        <v>0</v>
      </c>
      <c r="K302" s="39">
        <f t="shared" si="40"/>
        <v>0</v>
      </c>
      <c r="L302" s="56">
        <f t="shared" si="41"/>
        <v>0</v>
      </c>
      <c r="M302" s="61">
        <f t="shared" si="45"/>
        <v>0</v>
      </c>
      <c r="O302" s="42"/>
      <c r="P302" s="53"/>
      <c r="S302" s="53"/>
      <c r="T302" s="53"/>
    </row>
    <row r="303" spans="1:20" s="36" customFormat="1" x14ac:dyDescent="0.2">
      <c r="O303" s="42"/>
    </row>
    <row r="304" spans="1:20" s="36" customFormat="1" x14ac:dyDescent="0.2">
      <c r="O304" s="42"/>
    </row>
    <row r="305" spans="1:17" s="36" customFormat="1" x14ac:dyDescent="0.2">
      <c r="O305" s="42"/>
    </row>
    <row r="306" spans="1:17" s="36" customFormat="1" x14ac:dyDescent="0.2">
      <c r="C306" s="87" t="s">
        <v>185</v>
      </c>
      <c r="D306" s="70"/>
      <c r="O306" s="42"/>
    </row>
    <row r="307" spans="1:17" s="36" customFormat="1" x14ac:dyDescent="0.2">
      <c r="O307" s="42"/>
    </row>
    <row r="308" spans="1:17" s="36" customFormat="1" ht="25.5" x14ac:dyDescent="0.2">
      <c r="A308" s="37" t="s">
        <v>184</v>
      </c>
      <c r="B308" s="37" t="s">
        <v>182</v>
      </c>
      <c r="C308" s="37" t="s">
        <v>183</v>
      </c>
      <c r="O308" s="42"/>
    </row>
    <row r="309" spans="1:17" s="36" customFormat="1" x14ac:dyDescent="0.2">
      <c r="A309" s="29"/>
      <c r="B309" s="29"/>
      <c r="C309" s="29"/>
      <c r="O309" s="42"/>
      <c r="P309" s="79" t="s">
        <v>172</v>
      </c>
      <c r="Q309" s="80"/>
    </row>
    <row r="310" spans="1:17" s="36" customFormat="1" ht="20.25" customHeight="1" x14ac:dyDescent="0.2">
      <c r="A310" s="29"/>
      <c r="B310" s="29"/>
      <c r="C310" s="29"/>
      <c r="P310" s="50" t="s">
        <v>136</v>
      </c>
      <c r="Q310" s="51" t="s">
        <v>134</v>
      </c>
    </row>
    <row r="311" spans="1:17" s="36" customFormat="1" x14ac:dyDescent="0.2">
      <c r="A311" s="29"/>
      <c r="B311" s="30"/>
      <c r="C311" s="29"/>
      <c r="P311" s="45">
        <f>SUM(K208:K302)</f>
        <v>0</v>
      </c>
      <c r="Q311" s="45">
        <f>SUM(M208:M302)</f>
        <v>0</v>
      </c>
    </row>
    <row r="312" spans="1:17" s="36" customFormat="1" x14ac:dyDescent="0.2">
      <c r="A312" s="29"/>
      <c r="B312" s="29"/>
      <c r="C312" s="29"/>
      <c r="E312" s="68"/>
    </row>
    <row r="313" spans="1:17" s="36" customFormat="1" x14ac:dyDescent="0.2">
      <c r="A313" s="29"/>
      <c r="B313" s="29"/>
      <c r="C313" s="29"/>
    </row>
    <row r="314" spans="1:17" s="36" customFormat="1" x14ac:dyDescent="0.2">
      <c r="A314" s="29"/>
      <c r="B314" s="29"/>
      <c r="C314" s="29"/>
      <c r="O314" s="42"/>
      <c r="P314" s="85" t="s">
        <v>155</v>
      </c>
      <c r="Q314" s="86"/>
    </row>
    <row r="315" spans="1:17" s="36" customFormat="1" ht="25.5" x14ac:dyDescent="0.2">
      <c r="A315" s="29"/>
      <c r="B315" s="29"/>
      <c r="C315" s="29"/>
      <c r="O315" s="42"/>
      <c r="P315" s="51" t="s">
        <v>136</v>
      </c>
      <c r="Q315" s="51" t="s">
        <v>147</v>
      </c>
    </row>
    <row r="316" spans="1:17" s="36" customFormat="1" x14ac:dyDescent="0.2">
      <c r="A316" s="29"/>
      <c r="B316" s="29"/>
      <c r="C316" s="29"/>
      <c r="O316" s="42"/>
      <c r="P316" s="45">
        <f>R206</f>
        <v>0</v>
      </c>
      <c r="Q316" s="53">
        <f>P103+S206+Q311</f>
        <v>0</v>
      </c>
    </row>
    <row r="317" spans="1:17" s="36" customFormat="1" x14ac:dyDescent="0.2">
      <c r="A317" s="29"/>
      <c r="B317" s="29"/>
      <c r="C317" s="29"/>
      <c r="O317" s="42"/>
    </row>
    <row r="318" spans="1:17" s="36" customFormat="1" x14ac:dyDescent="0.2">
      <c r="A318" s="29"/>
      <c r="B318" s="29"/>
      <c r="C318" s="29"/>
      <c r="O318" s="42"/>
    </row>
    <row r="319" spans="1:17" s="36" customFormat="1" x14ac:dyDescent="0.2">
      <c r="A319" s="29"/>
      <c r="B319" s="29"/>
      <c r="C319" s="29"/>
      <c r="O319" s="42"/>
    </row>
    <row r="320" spans="1:17" s="36" customFormat="1" x14ac:dyDescent="0.2">
      <c r="A320" s="67"/>
      <c r="B320" s="67"/>
      <c r="C320" s="67"/>
      <c r="O320" s="42"/>
    </row>
    <row r="321" spans="1:15" s="36" customFormat="1" x14ac:dyDescent="0.2">
      <c r="A321" s="67"/>
      <c r="B321" s="67"/>
      <c r="C321" s="67"/>
      <c r="O321" s="42"/>
    </row>
    <row r="322" spans="1:15" s="36" customFormat="1" x14ac:dyDescent="0.2">
      <c r="A322" s="67"/>
      <c r="B322" s="67"/>
      <c r="C322" s="67"/>
      <c r="O322" s="42"/>
    </row>
    <row r="323" spans="1:15" s="36" customFormat="1" x14ac:dyDescent="0.2">
      <c r="A323" s="67"/>
      <c r="B323" s="67"/>
      <c r="C323" s="67"/>
    </row>
    <row r="324" spans="1:15" s="36" customFormat="1" x14ac:dyDescent="0.2">
      <c r="A324" s="67"/>
      <c r="B324" s="67"/>
      <c r="C324" s="67"/>
    </row>
    <row r="325" spans="1:15" s="36" customFormat="1" x14ac:dyDescent="0.2">
      <c r="A325" s="67"/>
      <c r="B325" s="67"/>
      <c r="C325" s="67"/>
    </row>
    <row r="326" spans="1:15" s="36" customFormat="1" x14ac:dyDescent="0.2">
      <c r="A326" s="67"/>
      <c r="B326" s="67"/>
      <c r="C326" s="67"/>
    </row>
    <row r="327" spans="1:15" s="36" customFormat="1" x14ac:dyDescent="0.2">
      <c r="A327" s="67"/>
      <c r="B327" s="67"/>
      <c r="C327" s="67"/>
    </row>
    <row r="328" spans="1:15" s="36" customFormat="1" x14ac:dyDescent="0.2"/>
    <row r="329" spans="1:15" s="36" customFormat="1" x14ac:dyDescent="0.2"/>
    <row r="330" spans="1:15" s="36" customFormat="1" x14ac:dyDescent="0.2"/>
    <row r="331" spans="1:15" s="36" customFormat="1" x14ac:dyDescent="0.2"/>
    <row r="332" spans="1:15" s="36" customFormat="1" x14ac:dyDescent="0.2"/>
    <row r="333" spans="1:15" s="36" customFormat="1" x14ac:dyDescent="0.2"/>
    <row r="334" spans="1:15" s="36" customFormat="1" x14ac:dyDescent="0.2"/>
    <row r="335" spans="1:15" s="36" customFormat="1" x14ac:dyDescent="0.2"/>
    <row r="336" spans="1:15" s="36" customFormat="1" x14ac:dyDescent="0.2"/>
    <row r="337" s="36" customFormat="1" x14ac:dyDescent="0.2"/>
    <row r="338" s="36" customFormat="1" x14ac:dyDescent="0.2"/>
    <row r="339" s="36" customFormat="1" x14ac:dyDescent="0.2"/>
    <row r="340" s="36" customFormat="1" x14ac:dyDescent="0.2"/>
    <row r="341" s="36" customFormat="1" x14ac:dyDescent="0.2"/>
    <row r="342" s="36" customFormat="1" x14ac:dyDescent="0.2"/>
    <row r="343" s="36" customFormat="1" x14ac:dyDescent="0.2"/>
    <row r="344" s="36" customFormat="1" x14ac:dyDescent="0.2"/>
    <row r="345" s="36" customFormat="1" x14ac:dyDescent="0.2"/>
    <row r="346" s="36" customFormat="1" x14ac:dyDescent="0.2"/>
    <row r="347" s="36" customFormat="1" x14ac:dyDescent="0.2"/>
    <row r="348" s="36" customFormat="1" x14ac:dyDescent="0.2"/>
    <row r="349" s="36" customFormat="1" x14ac:dyDescent="0.2"/>
    <row r="350" s="36" customFormat="1" x14ac:dyDescent="0.2"/>
    <row r="351" s="36" customFormat="1" x14ac:dyDescent="0.2"/>
    <row r="352" s="36" customFormat="1" x14ac:dyDescent="0.2"/>
    <row r="353" s="36" customFormat="1" x14ac:dyDescent="0.2"/>
    <row r="354" s="36" customFormat="1" x14ac:dyDescent="0.2"/>
    <row r="355" s="36" customFormat="1" x14ac:dyDescent="0.2"/>
    <row r="356" s="36" customFormat="1" x14ac:dyDescent="0.2"/>
    <row r="357" s="36" customFormat="1" x14ac:dyDescent="0.2"/>
    <row r="358" s="36" customFormat="1" x14ac:dyDescent="0.2"/>
    <row r="359" s="36" customFormat="1" x14ac:dyDescent="0.2"/>
    <row r="360" s="36" customFormat="1" x14ac:dyDescent="0.2"/>
    <row r="361" s="36" customFormat="1" x14ac:dyDescent="0.2"/>
    <row r="362" s="36" customFormat="1" x14ac:dyDescent="0.2"/>
    <row r="363" s="36" customFormat="1" x14ac:dyDescent="0.2"/>
    <row r="364" s="36" customFormat="1" x14ac:dyDescent="0.2"/>
    <row r="365" s="36" customFormat="1" x14ac:dyDescent="0.2"/>
    <row r="366" s="36" customFormat="1" x14ac:dyDescent="0.2"/>
    <row r="367" s="36" customFormat="1" x14ac:dyDescent="0.2"/>
    <row r="368" s="36" customFormat="1" x14ac:dyDescent="0.2"/>
    <row r="369" s="36" customFormat="1" x14ac:dyDescent="0.2"/>
    <row r="370" s="36" customFormat="1" x14ac:dyDescent="0.2"/>
    <row r="371" s="36" customFormat="1" x14ac:dyDescent="0.2"/>
    <row r="372" s="36" customFormat="1" x14ac:dyDescent="0.2"/>
    <row r="373" s="36" customFormat="1" x14ac:dyDescent="0.2"/>
    <row r="374" s="36" customFormat="1" x14ac:dyDescent="0.2"/>
    <row r="375" s="36" customFormat="1" x14ac:dyDescent="0.2"/>
    <row r="376" s="36" customFormat="1" x14ac:dyDescent="0.2"/>
    <row r="377" s="36" customFormat="1" x14ac:dyDescent="0.2"/>
    <row r="378" s="36" customFormat="1" x14ac:dyDescent="0.2"/>
    <row r="379" s="36" customFormat="1" x14ac:dyDescent="0.2"/>
    <row r="380" s="36" customFormat="1" x14ac:dyDescent="0.2"/>
    <row r="381" s="36" customFormat="1" x14ac:dyDescent="0.2"/>
    <row r="382" s="36" customFormat="1" x14ac:dyDescent="0.2"/>
    <row r="383" s="36" customFormat="1" x14ac:dyDescent="0.2"/>
    <row r="384" s="36" customFormat="1" x14ac:dyDescent="0.2"/>
    <row r="385" s="36" customFormat="1" x14ac:dyDescent="0.2"/>
    <row r="386" s="36" customFormat="1" x14ac:dyDescent="0.2"/>
    <row r="387" s="36" customFormat="1" x14ac:dyDescent="0.2"/>
    <row r="388" s="36" customFormat="1" x14ac:dyDescent="0.2"/>
    <row r="389" s="36" customFormat="1" x14ac:dyDescent="0.2"/>
    <row r="390" s="36" customFormat="1" x14ac:dyDescent="0.2"/>
    <row r="391" s="36" customFormat="1" x14ac:dyDescent="0.2"/>
    <row r="392" s="36" customFormat="1" x14ac:dyDescent="0.2"/>
    <row r="393" s="36" customFormat="1" x14ac:dyDescent="0.2"/>
    <row r="394" s="36" customFormat="1" x14ac:dyDescent="0.2"/>
    <row r="395" s="36" customFormat="1" x14ac:dyDescent="0.2"/>
    <row r="396" s="36" customFormat="1" x14ac:dyDescent="0.2"/>
    <row r="397" s="36" customFormat="1" x14ac:dyDescent="0.2"/>
    <row r="398" s="36" customFormat="1" x14ac:dyDescent="0.2"/>
    <row r="399" s="36" customFormat="1" x14ac:dyDescent="0.2"/>
    <row r="400" s="36" customFormat="1" x14ac:dyDescent="0.2"/>
    <row r="401" s="36" customFormat="1" x14ac:dyDescent="0.2"/>
    <row r="402" s="36" customFormat="1" x14ac:dyDescent="0.2"/>
    <row r="403" s="36" customFormat="1" x14ac:dyDescent="0.2"/>
    <row r="404" s="36" customFormat="1" x14ac:dyDescent="0.2"/>
    <row r="405" s="36" customFormat="1" x14ac:dyDescent="0.2"/>
    <row r="406" s="36" customFormat="1" x14ac:dyDescent="0.2"/>
    <row r="407" s="36" customFormat="1" x14ac:dyDescent="0.2"/>
    <row r="408" s="36" customFormat="1" x14ac:dyDescent="0.2"/>
    <row r="409" s="36" customFormat="1" x14ac:dyDescent="0.2"/>
    <row r="410" s="36" customFormat="1" x14ac:dyDescent="0.2"/>
    <row r="411" s="36" customFormat="1" x14ac:dyDescent="0.2"/>
    <row r="412" s="36" customFormat="1" x14ac:dyDescent="0.2"/>
    <row r="413" s="36" customFormat="1" x14ac:dyDescent="0.2"/>
    <row r="414" s="36" customFormat="1" x14ac:dyDescent="0.2"/>
    <row r="415" s="36" customFormat="1" x14ac:dyDescent="0.2"/>
    <row r="416" s="36" customFormat="1" x14ac:dyDescent="0.2"/>
    <row r="417" s="36" customFormat="1" x14ac:dyDescent="0.2"/>
    <row r="418" s="36" customFormat="1" x14ac:dyDescent="0.2"/>
    <row r="419" s="36" customFormat="1" x14ac:dyDescent="0.2"/>
    <row r="420" s="36" customFormat="1" x14ac:dyDescent="0.2"/>
    <row r="421" s="36" customFormat="1" x14ac:dyDescent="0.2"/>
    <row r="422" s="36" customFormat="1" x14ac:dyDescent="0.2"/>
    <row r="423" s="36" customFormat="1" x14ac:dyDescent="0.2"/>
    <row r="424" s="36" customFormat="1" x14ac:dyDescent="0.2"/>
    <row r="425" s="36" customFormat="1" x14ac:dyDescent="0.2"/>
    <row r="426" s="36" customFormat="1" x14ac:dyDescent="0.2"/>
    <row r="427" s="36" customFormat="1" x14ac:dyDescent="0.2"/>
    <row r="428" s="36" customFormat="1" x14ac:dyDescent="0.2"/>
    <row r="429" s="36" customFormat="1" x14ac:dyDescent="0.2"/>
    <row r="430" s="36" customFormat="1" x14ac:dyDescent="0.2"/>
    <row r="431" s="36" customFormat="1" x14ac:dyDescent="0.2"/>
    <row r="432" s="36" customFormat="1" x14ac:dyDescent="0.2"/>
    <row r="433" s="36" customFormat="1" x14ac:dyDescent="0.2"/>
    <row r="434" s="36" customFormat="1" x14ac:dyDescent="0.2"/>
    <row r="435" s="36" customFormat="1" x14ac:dyDescent="0.2"/>
    <row r="436" s="36" customFormat="1" x14ac:dyDescent="0.2"/>
    <row r="437" s="36" customFormat="1" x14ac:dyDescent="0.2"/>
    <row r="438" s="36" customFormat="1" x14ac:dyDescent="0.2"/>
    <row r="439" s="36" customFormat="1" x14ac:dyDescent="0.2"/>
    <row r="440" s="36" customFormat="1" x14ac:dyDescent="0.2"/>
    <row r="441" s="36" customFormat="1" x14ac:dyDescent="0.2"/>
    <row r="442" s="36" customFormat="1" x14ac:dyDescent="0.2"/>
    <row r="443" s="36" customFormat="1" x14ac:dyDescent="0.2"/>
    <row r="444" s="36" customFormat="1" x14ac:dyDescent="0.2"/>
    <row r="445" s="36" customFormat="1" x14ac:dyDescent="0.2"/>
    <row r="446" s="36" customFormat="1" x14ac:dyDescent="0.2"/>
    <row r="447" s="36" customFormat="1" x14ac:dyDescent="0.2"/>
    <row r="448" s="36" customFormat="1" x14ac:dyDescent="0.2"/>
    <row r="449" s="36" customFormat="1" x14ac:dyDescent="0.2"/>
    <row r="450" s="36" customFormat="1" x14ac:dyDescent="0.2"/>
    <row r="451" s="36" customFormat="1" x14ac:dyDescent="0.2"/>
    <row r="452" s="36" customFormat="1" x14ac:dyDescent="0.2"/>
    <row r="453" s="36" customFormat="1" x14ac:dyDescent="0.2"/>
    <row r="454" s="36" customFormat="1" x14ac:dyDescent="0.2"/>
    <row r="455" s="36" customFormat="1" x14ac:dyDescent="0.2"/>
    <row r="456" s="36" customFormat="1" x14ac:dyDescent="0.2"/>
    <row r="457" s="36" customFormat="1" x14ac:dyDescent="0.2"/>
    <row r="458" s="36" customFormat="1" x14ac:dyDescent="0.2"/>
    <row r="459" s="36" customFormat="1" x14ac:dyDescent="0.2"/>
    <row r="460" s="36" customFormat="1" x14ac:dyDescent="0.2"/>
    <row r="461" s="36" customFormat="1" x14ac:dyDescent="0.2"/>
    <row r="462" s="36" customFormat="1" x14ac:dyDescent="0.2"/>
    <row r="463" s="36" customFormat="1" x14ac:dyDescent="0.2"/>
    <row r="464" s="36" customFormat="1" x14ac:dyDescent="0.2"/>
    <row r="465" s="36" customFormat="1" x14ac:dyDescent="0.2"/>
    <row r="466" s="36" customFormat="1" x14ac:dyDescent="0.2"/>
    <row r="467" s="36" customFormat="1" x14ac:dyDescent="0.2"/>
    <row r="468" s="36" customFormat="1" x14ac:dyDescent="0.2"/>
    <row r="469" s="36" customFormat="1" x14ac:dyDescent="0.2"/>
    <row r="470" s="36" customFormat="1" x14ac:dyDescent="0.2"/>
    <row r="471" s="36" customFormat="1" x14ac:dyDescent="0.2"/>
    <row r="472" s="36" customFormat="1" x14ac:dyDescent="0.2"/>
    <row r="473" s="36" customFormat="1" x14ac:dyDescent="0.2"/>
    <row r="474" s="36" customFormat="1" x14ac:dyDescent="0.2"/>
    <row r="475" s="36" customFormat="1" x14ac:dyDescent="0.2"/>
  </sheetData>
  <sheetProtection password="D151" sheet="1" objects="1" scenarios="1"/>
  <protectedRanges>
    <protectedRange sqref="A6:E99 I6:I99 A108:F202 H108:H202 K108:K202 A208:E302 A309:C319" name="Rango1"/>
  </protectedRanges>
  <mergeCells count="14">
    <mergeCell ref="C2:F2"/>
    <mergeCell ref="C106:F106"/>
    <mergeCell ref="C105:F105"/>
    <mergeCell ref="O101:P101"/>
    <mergeCell ref="F4:J4"/>
    <mergeCell ref="K4:M4"/>
    <mergeCell ref="M106:P106"/>
    <mergeCell ref="H106:L106"/>
    <mergeCell ref="P309:Q309"/>
    <mergeCell ref="D206:J206"/>
    <mergeCell ref="K206:M206"/>
    <mergeCell ref="P314:Q314"/>
    <mergeCell ref="R204:S204"/>
    <mergeCell ref="C306:D306"/>
  </mergeCells>
  <phoneticPr fontId="22" type="noConversion"/>
  <dataValidations count="5">
    <dataValidation type="list" allowBlank="1" showInputMessage="1" showErrorMessage="1" sqref="I6:I99">
      <formula1>"Origen,Destino"</formula1>
    </dataValidation>
    <dataValidation type="list" allowBlank="1" showInputMessage="1" showErrorMessage="1" sqref="C100:E104">
      <formula1>DOM_A</formula1>
    </dataValidation>
    <dataValidation type="list" allowBlank="1" showInputMessage="1" showErrorMessage="1" sqref="A6:A106 A206:B206 B100:B106">
      <formula1>DOM_COMB</formula1>
    </dataValidation>
    <dataValidation type="list" allowBlank="1" showInputMessage="1" showErrorMessage="1" sqref="A108:A202">
      <formula1>"Diésel,Eléctrico"</formula1>
    </dataValidation>
    <dataValidation type="list" allowBlank="1" showInputMessage="1" showErrorMessage="1" sqref="B208:B302">
      <formula1>$O$210:$O$211</formula1>
    </dataValidation>
  </dataValidations>
  <pageMargins left="0.75" right="0.75" top="1" bottom="1" header="0" footer="0"/>
  <pageSetup paperSize="9" scale="10" orientation="portrait" horizontalDpi="200" verticalDpi="2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2:F14"/>
  <sheetViews>
    <sheetView workbookViewId="0">
      <selection activeCell="C23" sqref="C23"/>
    </sheetView>
  </sheetViews>
  <sheetFormatPr baseColWidth="10" defaultColWidth="13.85546875" defaultRowHeight="12.75" x14ac:dyDescent="0.2"/>
  <cols>
    <col min="1" max="1" width="13.85546875" customWidth="1"/>
    <col min="2" max="2" width="27.140625" customWidth="1"/>
    <col min="3" max="3" width="33.85546875" customWidth="1"/>
    <col min="4" max="4" width="16.85546875" customWidth="1"/>
    <col min="5" max="5" width="22.85546875" customWidth="1"/>
  </cols>
  <sheetData>
    <row r="2" spans="2:6" x14ac:dyDescent="0.2">
      <c r="B2" s="12" t="s">
        <v>103</v>
      </c>
    </row>
    <row r="3" spans="2:6" x14ac:dyDescent="0.2">
      <c r="D3" s="7" t="s">
        <v>129</v>
      </c>
      <c r="E3" s="7" t="s">
        <v>153</v>
      </c>
    </row>
    <row r="4" spans="2:6" x14ac:dyDescent="0.2">
      <c r="C4" s="7" t="s">
        <v>132</v>
      </c>
      <c r="D4" s="63">
        <f>'Escenario base'!J104</f>
        <v>0</v>
      </c>
      <c r="E4" s="64">
        <f>'Escenario base'!K104</f>
        <v>0</v>
      </c>
    </row>
    <row r="5" spans="2:6" x14ac:dyDescent="0.2">
      <c r="D5" s="3"/>
      <c r="E5" s="3"/>
      <c r="F5" s="11"/>
    </row>
    <row r="6" spans="2:6" x14ac:dyDescent="0.2">
      <c r="B6" s="12" t="s">
        <v>104</v>
      </c>
    </row>
    <row r="7" spans="2:6" x14ac:dyDescent="0.2">
      <c r="D7" s="7" t="s">
        <v>129</v>
      </c>
      <c r="E7" s="7" t="s">
        <v>153</v>
      </c>
    </row>
    <row r="8" spans="2:6" x14ac:dyDescent="0.2">
      <c r="C8" s="7" t="s">
        <v>132</v>
      </c>
      <c r="D8" s="63">
        <f>'Escenario proyecto '!P316</f>
        <v>0</v>
      </c>
      <c r="E8" s="64">
        <f>'Escenario proyecto '!Q316</f>
        <v>0</v>
      </c>
    </row>
    <row r="10" spans="2:6" ht="18" x14ac:dyDescent="0.25">
      <c r="B10" s="96" t="s">
        <v>162</v>
      </c>
      <c r="C10" s="96"/>
      <c r="D10" s="25"/>
      <c r="E10" s="25"/>
    </row>
    <row r="11" spans="2:6" ht="36" x14ac:dyDescent="0.25">
      <c r="B11" s="25"/>
      <c r="C11" s="25"/>
      <c r="D11" s="26" t="s">
        <v>129</v>
      </c>
      <c r="E11" s="26" t="s">
        <v>153</v>
      </c>
    </row>
    <row r="12" spans="2:6" ht="18" x14ac:dyDescent="0.25">
      <c r="B12" s="25"/>
      <c r="C12" s="27" t="s">
        <v>103</v>
      </c>
      <c r="D12" s="65">
        <f>D4</f>
        <v>0</v>
      </c>
      <c r="E12" s="65">
        <f>E4</f>
        <v>0</v>
      </c>
    </row>
    <row r="13" spans="2:6" ht="18" x14ac:dyDescent="0.25">
      <c r="B13" s="25"/>
      <c r="C13" s="27" t="s">
        <v>104</v>
      </c>
      <c r="D13" s="65">
        <f>D8</f>
        <v>0</v>
      </c>
      <c r="E13" s="65">
        <f>E8</f>
        <v>0</v>
      </c>
    </row>
    <row r="14" spans="2:6" ht="36" x14ac:dyDescent="0.2">
      <c r="C14" s="28" t="s">
        <v>138</v>
      </c>
      <c r="D14" s="66">
        <f>D12-D13</f>
        <v>0</v>
      </c>
      <c r="E14" s="66">
        <f>E12-E13</f>
        <v>0</v>
      </c>
    </row>
  </sheetData>
  <sheetProtection password="D151" sheet="1" objects="1" scenarios="1"/>
  <mergeCells count="1">
    <mergeCell ref="B10:C10"/>
  </mergeCells>
  <phoneticPr fontId="0" type="noConversion"/>
  <pageMargins left="0.75" right="0.75" top="1" bottom="1" header="0" footer="0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N10"/>
  <sheetViews>
    <sheetView workbookViewId="0">
      <selection activeCell="F19" sqref="F19"/>
    </sheetView>
  </sheetViews>
  <sheetFormatPr baseColWidth="10" defaultColWidth="16.28515625" defaultRowHeight="12.75" x14ac:dyDescent="0.2"/>
  <sheetData>
    <row r="1" spans="1:14" ht="36" customHeight="1" x14ac:dyDescent="0.2">
      <c r="A1" s="7" t="s">
        <v>1</v>
      </c>
      <c r="B1" s="7" t="s">
        <v>6</v>
      </c>
      <c r="C1" s="7" t="s">
        <v>7</v>
      </c>
      <c r="D1" s="7" t="s">
        <v>0</v>
      </c>
      <c r="E1" s="7" t="s">
        <v>19</v>
      </c>
      <c r="F1" s="7" t="s">
        <v>16</v>
      </c>
      <c r="G1" s="7" t="s">
        <v>17</v>
      </c>
      <c r="H1" s="7" t="s">
        <v>18</v>
      </c>
      <c r="J1" s="7" t="s">
        <v>14</v>
      </c>
      <c r="K1" s="7" t="s">
        <v>22</v>
      </c>
      <c r="L1" s="7" t="s">
        <v>20</v>
      </c>
      <c r="M1" s="7" t="s">
        <v>21</v>
      </c>
      <c r="N1" s="18" t="s">
        <v>116</v>
      </c>
    </row>
    <row r="2" spans="1:14" x14ac:dyDescent="0.2">
      <c r="A2" t="s">
        <v>2</v>
      </c>
      <c r="B2">
        <v>2</v>
      </c>
      <c r="C2">
        <v>5</v>
      </c>
      <c r="D2" s="4">
        <f>44.011 / (12.011 + 1.008 * 2)</f>
        <v>3.1375917872674131</v>
      </c>
      <c r="E2" s="1">
        <v>7.0000000000000007E-2</v>
      </c>
      <c r="F2">
        <v>43.2</v>
      </c>
      <c r="G2">
        <v>39.770000000000003</v>
      </c>
      <c r="H2" s="1">
        <f>(E2/G2)/((E2/G2)+((1-E2)/F2))</f>
        <v>7.5580915818755784E-2</v>
      </c>
      <c r="J2" s="5" t="s">
        <v>12</v>
      </c>
      <c r="K2" t="s">
        <v>23</v>
      </c>
      <c r="L2">
        <v>3.5</v>
      </c>
      <c r="M2">
        <v>14</v>
      </c>
      <c r="N2" t="s">
        <v>117</v>
      </c>
    </row>
    <row r="3" spans="1:14" x14ac:dyDescent="0.2">
      <c r="A3" t="s">
        <v>3</v>
      </c>
      <c r="B3">
        <v>2</v>
      </c>
      <c r="C3">
        <v>8</v>
      </c>
      <c r="D3" s="4">
        <f>44.011 / (12.011 + 1.008 * 1.8)</f>
        <v>3.1833437007247536</v>
      </c>
      <c r="E3" s="1">
        <v>4.1000000000000002E-2</v>
      </c>
      <c r="F3">
        <v>44.78</v>
      </c>
      <c r="G3">
        <v>27.4434</v>
      </c>
      <c r="H3" s="1">
        <f>(E3/G3)/((E3/G3)+((1-E3)/F3))</f>
        <v>6.5211583382694241E-2</v>
      </c>
      <c r="J3" s="5" t="s">
        <v>13</v>
      </c>
      <c r="K3" t="s">
        <v>24</v>
      </c>
      <c r="L3">
        <v>7.5</v>
      </c>
      <c r="M3">
        <v>20</v>
      </c>
      <c r="N3" t="s">
        <v>118</v>
      </c>
    </row>
    <row r="4" spans="1:14" x14ac:dyDescent="0.2">
      <c r="A4" t="s">
        <v>4</v>
      </c>
      <c r="B4">
        <v>3</v>
      </c>
      <c r="C4">
        <v>3</v>
      </c>
      <c r="D4" s="4">
        <v>2.74303843143784</v>
      </c>
      <c r="E4" s="1">
        <v>0</v>
      </c>
      <c r="J4" s="5"/>
      <c r="K4" t="s">
        <v>25</v>
      </c>
      <c r="L4">
        <v>12</v>
      </c>
      <c r="M4">
        <v>28</v>
      </c>
    </row>
    <row r="5" spans="1:14" x14ac:dyDescent="0.2">
      <c r="A5" t="s">
        <v>8</v>
      </c>
      <c r="B5">
        <v>3</v>
      </c>
      <c r="C5">
        <v>1</v>
      </c>
      <c r="D5" s="4">
        <v>3.0148237453932598</v>
      </c>
      <c r="E5" s="1">
        <v>0</v>
      </c>
      <c r="J5" s="5"/>
      <c r="K5" t="s">
        <v>26</v>
      </c>
      <c r="L5">
        <v>14</v>
      </c>
      <c r="M5">
        <v>34</v>
      </c>
    </row>
    <row r="6" spans="1:14" x14ac:dyDescent="0.2">
      <c r="J6" s="5"/>
      <c r="K6" t="s">
        <v>27</v>
      </c>
      <c r="L6">
        <v>20</v>
      </c>
      <c r="M6">
        <v>40</v>
      </c>
    </row>
    <row r="7" spans="1:14" x14ac:dyDescent="0.2">
      <c r="J7" s="5"/>
      <c r="K7" t="s">
        <v>28</v>
      </c>
      <c r="L7">
        <v>26</v>
      </c>
      <c r="M7">
        <v>50</v>
      </c>
    </row>
    <row r="8" spans="1:14" x14ac:dyDescent="0.2">
      <c r="J8" s="5"/>
      <c r="K8" s="5"/>
      <c r="L8">
        <v>28</v>
      </c>
    </row>
    <row r="9" spans="1:14" x14ac:dyDescent="0.2">
      <c r="J9" s="5"/>
      <c r="K9" s="5"/>
      <c r="L9">
        <v>32</v>
      </c>
    </row>
    <row r="10" spans="1:14" x14ac:dyDescent="0.2">
      <c r="J10" s="5"/>
      <c r="K10" s="5"/>
    </row>
  </sheetData>
  <phoneticPr fontId="0" type="noConversion"/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K253"/>
  <sheetViews>
    <sheetView workbookViewId="0">
      <selection activeCell="F19" sqref="F19"/>
    </sheetView>
  </sheetViews>
  <sheetFormatPr baseColWidth="10" defaultRowHeight="12.75" x14ac:dyDescent="0.2"/>
  <cols>
    <col min="3" max="3" width="12.5703125" bestFit="1" customWidth="1"/>
    <col min="4" max="4" width="23.5703125" bestFit="1" customWidth="1"/>
  </cols>
  <sheetData>
    <row r="1" spans="1:11" x14ac:dyDescent="0.2">
      <c r="A1" s="8" t="s">
        <v>29</v>
      </c>
      <c r="B1" s="8" t="s">
        <v>30</v>
      </c>
      <c r="C1" s="8" t="s">
        <v>31</v>
      </c>
      <c r="D1" s="8" t="s">
        <v>32</v>
      </c>
      <c r="E1" s="8" t="s">
        <v>33</v>
      </c>
      <c r="F1" s="8" t="s">
        <v>34</v>
      </c>
      <c r="G1" s="8" t="s">
        <v>35</v>
      </c>
      <c r="H1" s="8" t="s">
        <v>36</v>
      </c>
      <c r="I1" s="8" t="s">
        <v>37</v>
      </c>
      <c r="J1" s="8" t="s">
        <v>38</v>
      </c>
      <c r="K1" s="8" t="s">
        <v>102</v>
      </c>
    </row>
    <row r="2" spans="1:11" x14ac:dyDescent="0.2">
      <c r="A2">
        <v>2010</v>
      </c>
      <c r="B2" t="s">
        <v>39</v>
      </c>
      <c r="C2" t="s">
        <v>13</v>
      </c>
      <c r="D2" t="s">
        <v>23</v>
      </c>
      <c r="E2">
        <v>14</v>
      </c>
      <c r="F2">
        <v>20</v>
      </c>
      <c r="G2">
        <v>0</v>
      </c>
      <c r="H2">
        <v>0.5</v>
      </c>
      <c r="I2" s="6">
        <v>176.27362255697301</v>
      </c>
      <c r="J2" s="6">
        <v>210.29578432766999</v>
      </c>
      <c r="K2" t="str">
        <f>C2&amp;"-"&amp;D2&amp;"-"&amp;E2&amp;"-"&amp;G2</f>
        <v>ARTICULADO-CONVENCIONAL-14-0</v>
      </c>
    </row>
    <row r="3" spans="1:11" x14ac:dyDescent="0.2">
      <c r="A3">
        <v>2010</v>
      </c>
      <c r="B3" t="s">
        <v>39</v>
      </c>
      <c r="C3" t="s">
        <v>13</v>
      </c>
      <c r="D3" t="s">
        <v>23</v>
      </c>
      <c r="E3">
        <v>14</v>
      </c>
      <c r="F3">
        <v>20</v>
      </c>
      <c r="G3">
        <v>0.5</v>
      </c>
      <c r="H3">
        <v>1</v>
      </c>
      <c r="I3" s="6">
        <v>210.114213616607</v>
      </c>
      <c r="J3" s="6">
        <v>244.506757997411</v>
      </c>
      <c r="K3" t="str">
        <f t="shared" ref="K3:K66" si="0">C3&amp;"-"&amp;D3&amp;"-"&amp;E3&amp;"-"&amp;G3</f>
        <v>ARTICULADO-CONVENCIONAL-14-0,5</v>
      </c>
    </row>
    <row r="4" spans="1:11" x14ac:dyDescent="0.2">
      <c r="A4">
        <v>2010</v>
      </c>
      <c r="B4" t="s">
        <v>39</v>
      </c>
      <c r="C4" t="s">
        <v>13</v>
      </c>
      <c r="D4" t="s">
        <v>23</v>
      </c>
      <c r="E4">
        <v>14</v>
      </c>
      <c r="F4">
        <v>20</v>
      </c>
      <c r="G4">
        <v>1</v>
      </c>
      <c r="I4" s="6">
        <v>245.175289046074</v>
      </c>
      <c r="J4" s="6">
        <v>245.175289046074</v>
      </c>
      <c r="K4" t="str">
        <f t="shared" si="0"/>
        <v>ARTICULADO-CONVENCIONAL-14-1</v>
      </c>
    </row>
    <row r="5" spans="1:11" x14ac:dyDescent="0.2">
      <c r="A5">
        <v>2010</v>
      </c>
      <c r="B5" t="s">
        <v>39</v>
      </c>
      <c r="C5" t="s">
        <v>13</v>
      </c>
      <c r="D5" t="s">
        <v>23</v>
      </c>
      <c r="E5">
        <v>20</v>
      </c>
      <c r="F5">
        <v>28</v>
      </c>
      <c r="G5">
        <v>0</v>
      </c>
      <c r="H5">
        <v>0.5</v>
      </c>
      <c r="I5" s="6">
        <v>213.62364097346901</v>
      </c>
      <c r="J5" s="6">
        <v>277.21186221616603</v>
      </c>
      <c r="K5" t="str">
        <f t="shared" si="0"/>
        <v>ARTICULADO-CONVENCIONAL-20-0</v>
      </c>
    </row>
    <row r="6" spans="1:11" x14ac:dyDescent="0.2">
      <c r="A6">
        <v>2010</v>
      </c>
      <c r="B6" t="s">
        <v>39</v>
      </c>
      <c r="C6" t="s">
        <v>13</v>
      </c>
      <c r="D6" t="s">
        <v>23</v>
      </c>
      <c r="E6">
        <v>20</v>
      </c>
      <c r="F6">
        <v>28</v>
      </c>
      <c r="G6">
        <v>0.5</v>
      </c>
      <c r="H6">
        <v>1</v>
      </c>
      <c r="I6" s="6">
        <v>276.92726350952398</v>
      </c>
      <c r="J6" s="6">
        <v>333.53847993695302</v>
      </c>
      <c r="K6" t="str">
        <f t="shared" si="0"/>
        <v>ARTICULADO-CONVENCIONAL-20-0,5</v>
      </c>
    </row>
    <row r="7" spans="1:11" x14ac:dyDescent="0.2">
      <c r="A7">
        <v>2010</v>
      </c>
      <c r="B7" t="s">
        <v>39</v>
      </c>
      <c r="C7" t="s">
        <v>13</v>
      </c>
      <c r="D7" t="s">
        <v>23</v>
      </c>
      <c r="E7">
        <v>20</v>
      </c>
      <c r="F7">
        <v>28</v>
      </c>
      <c r="G7">
        <v>1</v>
      </c>
      <c r="I7" s="6">
        <v>337.04368985228001</v>
      </c>
      <c r="J7" s="6">
        <v>337.04368985228001</v>
      </c>
      <c r="K7" t="str">
        <f t="shared" si="0"/>
        <v>ARTICULADO-CONVENCIONAL-20-1</v>
      </c>
    </row>
    <row r="8" spans="1:11" x14ac:dyDescent="0.2">
      <c r="A8">
        <v>2010</v>
      </c>
      <c r="B8" t="s">
        <v>39</v>
      </c>
      <c r="C8" t="s">
        <v>13</v>
      </c>
      <c r="D8" t="s">
        <v>23</v>
      </c>
      <c r="E8">
        <v>28</v>
      </c>
      <c r="F8">
        <v>34</v>
      </c>
      <c r="G8">
        <v>0</v>
      </c>
      <c r="H8">
        <v>0.5</v>
      </c>
      <c r="I8" s="6">
        <v>220.074105289822</v>
      </c>
      <c r="J8" s="6">
        <v>295.07405281341403</v>
      </c>
      <c r="K8" t="str">
        <f t="shared" si="0"/>
        <v>ARTICULADO-CONVENCIONAL-28-0</v>
      </c>
    </row>
    <row r="9" spans="1:11" x14ac:dyDescent="0.2">
      <c r="A9">
        <v>2010</v>
      </c>
      <c r="B9" t="s">
        <v>39</v>
      </c>
      <c r="C9" t="s">
        <v>13</v>
      </c>
      <c r="D9" t="s">
        <v>23</v>
      </c>
      <c r="E9">
        <v>28</v>
      </c>
      <c r="F9">
        <v>34</v>
      </c>
      <c r="G9">
        <v>0.5</v>
      </c>
      <c r="H9">
        <v>1</v>
      </c>
      <c r="I9" s="6">
        <v>295.95470626892097</v>
      </c>
      <c r="J9" s="6">
        <v>349.83094481544703</v>
      </c>
      <c r="K9" t="str">
        <f t="shared" si="0"/>
        <v>ARTICULADO-CONVENCIONAL-28-0,5</v>
      </c>
    </row>
    <row r="10" spans="1:11" x14ac:dyDescent="0.2">
      <c r="A10">
        <v>2010</v>
      </c>
      <c r="B10" t="s">
        <v>39</v>
      </c>
      <c r="C10" t="s">
        <v>13</v>
      </c>
      <c r="D10" t="s">
        <v>23</v>
      </c>
      <c r="E10">
        <v>28</v>
      </c>
      <c r="F10">
        <v>34</v>
      </c>
      <c r="G10">
        <v>1</v>
      </c>
      <c r="I10" s="6">
        <v>369.25145216231698</v>
      </c>
      <c r="J10" s="6">
        <v>369.25145216231698</v>
      </c>
      <c r="K10" t="str">
        <f t="shared" si="0"/>
        <v>ARTICULADO-CONVENCIONAL-28-1</v>
      </c>
    </row>
    <row r="11" spans="1:11" x14ac:dyDescent="0.2">
      <c r="A11">
        <v>2010</v>
      </c>
      <c r="B11" t="s">
        <v>39</v>
      </c>
      <c r="C11" t="s">
        <v>13</v>
      </c>
      <c r="D11" t="s">
        <v>23</v>
      </c>
      <c r="E11">
        <v>34</v>
      </c>
      <c r="F11">
        <v>40</v>
      </c>
      <c r="G11">
        <v>0</v>
      </c>
      <c r="H11">
        <v>0.5</v>
      </c>
      <c r="I11" s="6">
        <v>238.019409265711</v>
      </c>
      <c r="J11" s="6">
        <v>338.10503046509399</v>
      </c>
      <c r="K11" t="str">
        <f t="shared" si="0"/>
        <v>ARTICULADO-CONVENCIONAL-34-0</v>
      </c>
    </row>
    <row r="12" spans="1:11" x14ac:dyDescent="0.2">
      <c r="A12">
        <v>2010</v>
      </c>
      <c r="B12" t="s">
        <v>39</v>
      </c>
      <c r="C12" t="s">
        <v>13</v>
      </c>
      <c r="D12" t="s">
        <v>23</v>
      </c>
      <c r="E12">
        <v>34</v>
      </c>
      <c r="F12">
        <v>40</v>
      </c>
      <c r="G12">
        <v>0.5</v>
      </c>
      <c r="H12">
        <v>1</v>
      </c>
      <c r="I12" s="6">
        <v>339.936059062423</v>
      </c>
      <c r="J12" s="6">
        <v>424.01134456206802</v>
      </c>
      <c r="K12" t="str">
        <f t="shared" si="0"/>
        <v>ARTICULADO-CONVENCIONAL-34-0,5</v>
      </c>
    </row>
    <row r="13" spans="1:11" x14ac:dyDescent="0.2">
      <c r="A13">
        <v>2010</v>
      </c>
      <c r="B13" t="s">
        <v>39</v>
      </c>
      <c r="C13" t="s">
        <v>13</v>
      </c>
      <c r="D13" t="s">
        <v>23</v>
      </c>
      <c r="E13">
        <v>34</v>
      </c>
      <c r="F13">
        <v>40</v>
      </c>
      <c r="G13">
        <v>1</v>
      </c>
      <c r="I13" s="6">
        <v>437.39295667098298</v>
      </c>
      <c r="J13" s="6">
        <v>437.39295667098298</v>
      </c>
      <c r="K13" t="str">
        <f t="shared" si="0"/>
        <v>ARTICULADO-CONVENCIONAL-34-1</v>
      </c>
    </row>
    <row r="14" spans="1:11" x14ac:dyDescent="0.2">
      <c r="A14">
        <v>2010</v>
      </c>
      <c r="B14" t="s">
        <v>39</v>
      </c>
      <c r="C14" t="s">
        <v>13</v>
      </c>
      <c r="D14" t="s">
        <v>23</v>
      </c>
      <c r="E14">
        <v>40</v>
      </c>
      <c r="F14">
        <v>50</v>
      </c>
      <c r="G14">
        <v>0</v>
      </c>
      <c r="H14">
        <v>0.5</v>
      </c>
      <c r="I14" s="6">
        <v>251.27558571091501</v>
      </c>
      <c r="J14" s="6">
        <v>380.41732621514097</v>
      </c>
      <c r="K14" t="str">
        <f t="shared" si="0"/>
        <v>ARTICULADO-CONVENCIONAL-40-0</v>
      </c>
    </row>
    <row r="15" spans="1:11" x14ac:dyDescent="0.2">
      <c r="A15">
        <v>2010</v>
      </c>
      <c r="B15" t="s">
        <v>39</v>
      </c>
      <c r="C15" t="s">
        <v>13</v>
      </c>
      <c r="D15" t="s">
        <v>23</v>
      </c>
      <c r="E15">
        <v>40</v>
      </c>
      <c r="F15">
        <v>50</v>
      </c>
      <c r="G15">
        <v>0.5</v>
      </c>
      <c r="H15">
        <v>1</v>
      </c>
      <c r="I15" s="6">
        <v>383.27971933551299</v>
      </c>
      <c r="J15" s="6">
        <v>451.66985168415101</v>
      </c>
      <c r="K15" t="str">
        <f t="shared" si="0"/>
        <v>ARTICULADO-CONVENCIONAL-40-0,5</v>
      </c>
    </row>
    <row r="16" spans="1:11" x14ac:dyDescent="0.2">
      <c r="A16">
        <v>2010</v>
      </c>
      <c r="B16" t="s">
        <v>39</v>
      </c>
      <c r="C16" t="s">
        <v>13</v>
      </c>
      <c r="D16" t="s">
        <v>23</v>
      </c>
      <c r="E16">
        <v>40</v>
      </c>
      <c r="F16">
        <v>50</v>
      </c>
      <c r="G16">
        <v>1</v>
      </c>
      <c r="I16" s="6">
        <v>511.34647347119</v>
      </c>
      <c r="J16" s="6">
        <v>511.34647347119</v>
      </c>
      <c r="K16" t="str">
        <f t="shared" si="0"/>
        <v>ARTICULADO-CONVENCIONAL-40-1</v>
      </c>
    </row>
    <row r="17" spans="1:11" x14ac:dyDescent="0.2">
      <c r="A17">
        <v>2010</v>
      </c>
      <c r="B17" t="s">
        <v>39</v>
      </c>
      <c r="C17" t="s">
        <v>13</v>
      </c>
      <c r="D17" t="s">
        <v>23</v>
      </c>
      <c r="E17">
        <v>50</v>
      </c>
      <c r="G17">
        <v>0</v>
      </c>
      <c r="H17">
        <v>0.5</v>
      </c>
      <c r="I17" s="6">
        <v>292.80216719279798</v>
      </c>
      <c r="J17" s="6">
        <v>450.37291631112498</v>
      </c>
      <c r="K17" t="str">
        <f t="shared" si="0"/>
        <v>ARTICULADO-CONVENCIONAL-50-0</v>
      </c>
    </row>
    <row r="18" spans="1:11" x14ac:dyDescent="0.2">
      <c r="A18">
        <v>2010</v>
      </c>
      <c r="B18" t="s">
        <v>39</v>
      </c>
      <c r="C18" t="s">
        <v>13</v>
      </c>
      <c r="D18" t="s">
        <v>23</v>
      </c>
      <c r="E18">
        <v>50</v>
      </c>
      <c r="G18">
        <v>0.5</v>
      </c>
      <c r="H18">
        <v>1</v>
      </c>
      <c r="I18" s="6">
        <v>469.14661377652999</v>
      </c>
      <c r="J18" s="6">
        <v>571.25679408215296</v>
      </c>
      <c r="K18" t="str">
        <f t="shared" si="0"/>
        <v>ARTICULADO-CONVENCIONAL-50-0,5</v>
      </c>
    </row>
    <row r="19" spans="1:11" x14ac:dyDescent="0.2">
      <c r="A19">
        <v>2010</v>
      </c>
      <c r="B19" t="s">
        <v>39</v>
      </c>
      <c r="C19" t="s">
        <v>13</v>
      </c>
      <c r="D19" t="s">
        <v>23</v>
      </c>
      <c r="E19">
        <v>50</v>
      </c>
      <c r="G19">
        <v>1</v>
      </c>
      <c r="I19" s="6">
        <v>638.19884958610703</v>
      </c>
      <c r="J19" s="6">
        <v>638.19884958610703</v>
      </c>
      <c r="K19" t="str">
        <f t="shared" si="0"/>
        <v>ARTICULADO-CONVENCIONAL-50-1</v>
      </c>
    </row>
    <row r="20" spans="1:11" x14ac:dyDescent="0.2">
      <c r="A20">
        <v>2010</v>
      </c>
      <c r="B20" t="s">
        <v>39</v>
      </c>
      <c r="C20" t="s">
        <v>13</v>
      </c>
      <c r="D20" t="s">
        <v>24</v>
      </c>
      <c r="E20">
        <v>14</v>
      </c>
      <c r="F20">
        <v>20</v>
      </c>
      <c r="G20">
        <v>0</v>
      </c>
      <c r="H20">
        <v>0.5</v>
      </c>
      <c r="I20" s="6">
        <v>151.80630094813199</v>
      </c>
      <c r="J20" s="6">
        <v>185.67979360399801</v>
      </c>
      <c r="K20" t="str">
        <f t="shared" si="0"/>
        <v>ARTICULADO-EURO I - 91/542/EEC S I-14-0</v>
      </c>
    </row>
    <row r="21" spans="1:11" x14ac:dyDescent="0.2">
      <c r="A21">
        <v>2010</v>
      </c>
      <c r="B21" t="s">
        <v>39</v>
      </c>
      <c r="C21" t="s">
        <v>13</v>
      </c>
      <c r="D21" t="s">
        <v>24</v>
      </c>
      <c r="E21">
        <v>14</v>
      </c>
      <c r="F21">
        <v>20</v>
      </c>
      <c r="G21">
        <v>0.5</v>
      </c>
      <c r="H21">
        <v>1</v>
      </c>
      <c r="I21" s="6">
        <v>185.64430290545499</v>
      </c>
      <c r="J21" s="6">
        <v>219.27111968899399</v>
      </c>
      <c r="K21" t="str">
        <f t="shared" si="0"/>
        <v>ARTICULADO-EURO I - 91/542/EEC S I-14-0,5</v>
      </c>
    </row>
    <row r="22" spans="1:11" x14ac:dyDescent="0.2">
      <c r="A22">
        <v>2010</v>
      </c>
      <c r="B22" t="s">
        <v>39</v>
      </c>
      <c r="C22" t="s">
        <v>13</v>
      </c>
      <c r="D22" t="s">
        <v>24</v>
      </c>
      <c r="E22">
        <v>14</v>
      </c>
      <c r="F22">
        <v>20</v>
      </c>
      <c r="G22">
        <v>1</v>
      </c>
      <c r="I22" s="6">
        <v>219.75741982527001</v>
      </c>
      <c r="J22" s="6">
        <v>219.75741982527001</v>
      </c>
      <c r="K22" t="str">
        <f t="shared" si="0"/>
        <v>ARTICULADO-EURO I - 91/542/EEC S I-14-1</v>
      </c>
    </row>
    <row r="23" spans="1:11" x14ac:dyDescent="0.2">
      <c r="A23">
        <v>2010</v>
      </c>
      <c r="B23" t="s">
        <v>39</v>
      </c>
      <c r="C23" t="s">
        <v>13</v>
      </c>
      <c r="D23" t="s">
        <v>24</v>
      </c>
      <c r="E23">
        <v>20</v>
      </c>
      <c r="F23">
        <v>28</v>
      </c>
      <c r="G23">
        <v>0</v>
      </c>
      <c r="H23">
        <v>0.5</v>
      </c>
      <c r="I23" s="6">
        <v>189.925000498163</v>
      </c>
      <c r="J23" s="6">
        <v>248.07907702819199</v>
      </c>
      <c r="K23" t="str">
        <f t="shared" si="0"/>
        <v>ARTICULADO-EURO I - 91/542/EEC S I-20-0</v>
      </c>
    </row>
    <row r="24" spans="1:11" x14ac:dyDescent="0.2">
      <c r="A24">
        <v>2010</v>
      </c>
      <c r="B24" t="s">
        <v>39</v>
      </c>
      <c r="C24" t="s">
        <v>13</v>
      </c>
      <c r="D24" t="s">
        <v>24</v>
      </c>
      <c r="E24">
        <v>20</v>
      </c>
      <c r="F24">
        <v>28</v>
      </c>
      <c r="G24">
        <v>0.5</v>
      </c>
      <c r="H24">
        <v>1</v>
      </c>
      <c r="I24" s="6">
        <v>248.71019157299199</v>
      </c>
      <c r="J24" s="6">
        <v>301.69785708156002</v>
      </c>
      <c r="K24" t="str">
        <f t="shared" si="0"/>
        <v>ARTICULADO-EURO I - 91/542/EEC S I-20-0,5</v>
      </c>
    </row>
    <row r="25" spans="1:11" x14ac:dyDescent="0.2">
      <c r="A25">
        <v>2010</v>
      </c>
      <c r="B25" t="s">
        <v>39</v>
      </c>
      <c r="C25" t="s">
        <v>13</v>
      </c>
      <c r="D25" t="s">
        <v>24</v>
      </c>
      <c r="E25">
        <v>20</v>
      </c>
      <c r="F25">
        <v>28</v>
      </c>
      <c r="G25">
        <v>1</v>
      </c>
      <c r="I25" s="6">
        <v>304.74680911043902</v>
      </c>
      <c r="J25" s="6">
        <v>304.74680911043902</v>
      </c>
      <c r="K25" t="str">
        <f t="shared" si="0"/>
        <v>ARTICULADO-EURO I - 91/542/EEC S I-20-1</v>
      </c>
    </row>
    <row r="26" spans="1:11" x14ac:dyDescent="0.2">
      <c r="A26">
        <v>2010</v>
      </c>
      <c r="B26" t="s">
        <v>39</v>
      </c>
      <c r="C26" t="s">
        <v>13</v>
      </c>
      <c r="D26" t="s">
        <v>24</v>
      </c>
      <c r="E26">
        <v>28</v>
      </c>
      <c r="F26">
        <v>34</v>
      </c>
      <c r="G26">
        <v>0</v>
      </c>
      <c r="H26">
        <v>0.5</v>
      </c>
      <c r="I26" s="6">
        <v>196.08170915191201</v>
      </c>
      <c r="J26" s="6">
        <v>265.48403165562098</v>
      </c>
      <c r="K26" t="str">
        <f t="shared" si="0"/>
        <v>ARTICULADO-EURO I - 91/542/EEC S I-28-0</v>
      </c>
    </row>
    <row r="27" spans="1:11" x14ac:dyDescent="0.2">
      <c r="A27">
        <v>2010</v>
      </c>
      <c r="B27" t="s">
        <v>39</v>
      </c>
      <c r="C27" t="s">
        <v>13</v>
      </c>
      <c r="D27" t="s">
        <v>24</v>
      </c>
      <c r="E27">
        <v>28</v>
      </c>
      <c r="F27">
        <v>34</v>
      </c>
      <c r="G27">
        <v>0.5</v>
      </c>
      <c r="H27">
        <v>1</v>
      </c>
      <c r="I27" s="6">
        <v>266.42732807721501</v>
      </c>
      <c r="J27" s="6">
        <v>323.85160671687697</v>
      </c>
      <c r="K27" t="str">
        <f t="shared" si="0"/>
        <v>ARTICULADO-EURO I - 91/542/EEC S I-28-0,5</v>
      </c>
    </row>
    <row r="28" spans="1:11" x14ac:dyDescent="0.2">
      <c r="A28">
        <v>2010</v>
      </c>
      <c r="B28" t="s">
        <v>39</v>
      </c>
      <c r="C28" t="s">
        <v>13</v>
      </c>
      <c r="D28" t="s">
        <v>24</v>
      </c>
      <c r="E28">
        <v>28</v>
      </c>
      <c r="F28">
        <v>34</v>
      </c>
      <c r="G28">
        <v>1</v>
      </c>
      <c r="I28" s="6">
        <v>332.43313867280102</v>
      </c>
      <c r="J28" s="6">
        <v>332.43313867280102</v>
      </c>
      <c r="K28" t="str">
        <f t="shared" si="0"/>
        <v>ARTICULADO-EURO I - 91/542/EEC S I-28-1</v>
      </c>
    </row>
    <row r="29" spans="1:11" x14ac:dyDescent="0.2">
      <c r="A29">
        <v>2010</v>
      </c>
      <c r="B29" t="s">
        <v>39</v>
      </c>
      <c r="C29" t="s">
        <v>13</v>
      </c>
      <c r="D29" t="s">
        <v>24</v>
      </c>
      <c r="E29">
        <v>34</v>
      </c>
      <c r="F29">
        <v>40</v>
      </c>
      <c r="G29">
        <v>0</v>
      </c>
      <c r="H29">
        <v>0.5</v>
      </c>
      <c r="I29" s="6">
        <v>208.508277800146</v>
      </c>
      <c r="J29" s="6">
        <v>299.26349573110502</v>
      </c>
      <c r="K29" t="str">
        <f t="shared" si="0"/>
        <v>ARTICULADO-EURO I - 91/542/EEC S I-34-0</v>
      </c>
    </row>
    <row r="30" spans="1:11" x14ac:dyDescent="0.2">
      <c r="A30">
        <v>2010</v>
      </c>
      <c r="B30" t="s">
        <v>39</v>
      </c>
      <c r="C30" t="s">
        <v>13</v>
      </c>
      <c r="D30" t="s">
        <v>24</v>
      </c>
      <c r="E30">
        <v>34</v>
      </c>
      <c r="F30">
        <v>40</v>
      </c>
      <c r="G30">
        <v>0.5</v>
      </c>
      <c r="H30">
        <v>1</v>
      </c>
      <c r="I30" s="6">
        <v>300.84769571405599</v>
      </c>
      <c r="J30" s="6">
        <v>378.30876466851998</v>
      </c>
      <c r="K30" t="str">
        <f t="shared" si="0"/>
        <v>ARTICULADO-EURO I - 91/542/EEC S I-34-0,5</v>
      </c>
    </row>
    <row r="31" spans="1:11" x14ac:dyDescent="0.2">
      <c r="A31">
        <v>2010</v>
      </c>
      <c r="B31" t="s">
        <v>39</v>
      </c>
      <c r="C31" t="s">
        <v>13</v>
      </c>
      <c r="D31" t="s">
        <v>24</v>
      </c>
      <c r="E31">
        <v>34</v>
      </c>
      <c r="F31">
        <v>40</v>
      </c>
      <c r="G31">
        <v>1</v>
      </c>
      <c r="I31" s="6">
        <v>389.91150094609202</v>
      </c>
      <c r="J31" s="6">
        <v>389.91150094609202</v>
      </c>
      <c r="K31" t="str">
        <f t="shared" si="0"/>
        <v>ARTICULADO-EURO I - 91/542/EEC S I-34-1</v>
      </c>
    </row>
    <row r="32" spans="1:11" x14ac:dyDescent="0.2">
      <c r="A32">
        <v>2010</v>
      </c>
      <c r="B32" t="s">
        <v>39</v>
      </c>
      <c r="C32" t="s">
        <v>13</v>
      </c>
      <c r="D32" t="s">
        <v>24</v>
      </c>
      <c r="E32">
        <v>40</v>
      </c>
      <c r="F32">
        <v>50</v>
      </c>
      <c r="G32">
        <v>0</v>
      </c>
      <c r="H32">
        <v>0.5</v>
      </c>
      <c r="I32" s="6">
        <v>218.85544977010801</v>
      </c>
      <c r="J32" s="6">
        <v>335.78101598708997</v>
      </c>
      <c r="K32" t="str">
        <f t="shared" si="0"/>
        <v>ARTICULADO-EURO I - 91/542/EEC S I-40-0</v>
      </c>
    </row>
    <row r="33" spans="1:11" x14ac:dyDescent="0.2">
      <c r="A33">
        <v>2010</v>
      </c>
      <c r="B33" t="s">
        <v>39</v>
      </c>
      <c r="C33" t="s">
        <v>13</v>
      </c>
      <c r="D33" t="s">
        <v>24</v>
      </c>
      <c r="E33">
        <v>40</v>
      </c>
      <c r="F33">
        <v>50</v>
      </c>
      <c r="G33">
        <v>0.5</v>
      </c>
      <c r="H33">
        <v>1</v>
      </c>
      <c r="I33" s="6">
        <v>338.59887207071102</v>
      </c>
      <c r="J33" s="6">
        <v>426.14367101732398</v>
      </c>
      <c r="K33" t="str">
        <f t="shared" si="0"/>
        <v>ARTICULADO-EURO I - 91/542/EEC S I-40-0,5</v>
      </c>
    </row>
    <row r="34" spans="1:11" x14ac:dyDescent="0.2">
      <c r="A34">
        <v>2010</v>
      </c>
      <c r="B34" t="s">
        <v>39</v>
      </c>
      <c r="C34" t="s">
        <v>13</v>
      </c>
      <c r="D34" t="s">
        <v>24</v>
      </c>
      <c r="E34">
        <v>40</v>
      </c>
      <c r="F34">
        <v>50</v>
      </c>
      <c r="G34">
        <v>1</v>
      </c>
      <c r="I34" s="6">
        <v>453.98491599799002</v>
      </c>
      <c r="J34" s="6">
        <v>453.98491599799002</v>
      </c>
      <c r="K34" t="str">
        <f t="shared" si="0"/>
        <v>ARTICULADO-EURO I - 91/542/EEC S I-40-1</v>
      </c>
    </row>
    <row r="35" spans="1:11" x14ac:dyDescent="0.2">
      <c r="A35">
        <v>2010</v>
      </c>
      <c r="B35" t="s">
        <v>39</v>
      </c>
      <c r="C35" t="s">
        <v>13</v>
      </c>
      <c r="D35" t="s">
        <v>24</v>
      </c>
      <c r="E35">
        <v>50</v>
      </c>
      <c r="G35">
        <v>0</v>
      </c>
      <c r="H35">
        <v>0.5</v>
      </c>
      <c r="I35" s="6">
        <v>254.24258390646301</v>
      </c>
      <c r="J35" s="6">
        <v>395.57006128147498</v>
      </c>
      <c r="K35" t="str">
        <f t="shared" si="0"/>
        <v>ARTICULADO-EURO I - 91/542/EEC S I-50-0</v>
      </c>
    </row>
    <row r="36" spans="1:11" x14ac:dyDescent="0.2">
      <c r="A36">
        <v>2010</v>
      </c>
      <c r="B36" t="s">
        <v>39</v>
      </c>
      <c r="C36" t="s">
        <v>13</v>
      </c>
      <c r="D36" t="s">
        <v>24</v>
      </c>
      <c r="E36">
        <v>50</v>
      </c>
      <c r="G36">
        <v>0.5</v>
      </c>
      <c r="H36">
        <v>1</v>
      </c>
      <c r="I36" s="6">
        <v>410.375168472567</v>
      </c>
      <c r="J36" s="6">
        <v>513.22958182778802</v>
      </c>
      <c r="K36" t="str">
        <f t="shared" si="0"/>
        <v>ARTICULADO-EURO I - 91/542/EEC S I-50-0,5</v>
      </c>
    </row>
    <row r="37" spans="1:11" x14ac:dyDescent="0.2">
      <c r="A37">
        <v>2010</v>
      </c>
      <c r="B37" t="s">
        <v>39</v>
      </c>
      <c r="C37" t="s">
        <v>13</v>
      </c>
      <c r="D37" t="s">
        <v>24</v>
      </c>
      <c r="E37">
        <v>50</v>
      </c>
      <c r="G37">
        <v>1</v>
      </c>
      <c r="I37" s="6">
        <v>558.75010539420998</v>
      </c>
      <c r="J37" s="6">
        <v>558.75010539420998</v>
      </c>
      <c r="K37" t="str">
        <f t="shared" si="0"/>
        <v>ARTICULADO-EURO I - 91/542/EEC S I-50-1</v>
      </c>
    </row>
    <row r="38" spans="1:11" x14ac:dyDescent="0.2">
      <c r="A38">
        <v>2010</v>
      </c>
      <c r="B38" t="s">
        <v>39</v>
      </c>
      <c r="C38" t="s">
        <v>13</v>
      </c>
      <c r="D38" t="s">
        <v>25</v>
      </c>
      <c r="E38">
        <v>14</v>
      </c>
      <c r="F38">
        <v>20</v>
      </c>
      <c r="G38">
        <v>0</v>
      </c>
      <c r="H38">
        <v>0.5</v>
      </c>
      <c r="I38" s="6">
        <v>148.090359350293</v>
      </c>
      <c r="J38" s="6">
        <v>182.207099023642</v>
      </c>
      <c r="K38" t="str">
        <f t="shared" si="0"/>
        <v>ARTICULADO-EURO II - 91/542/EEC S II-14-0</v>
      </c>
    </row>
    <row r="39" spans="1:11" x14ac:dyDescent="0.2">
      <c r="A39">
        <v>2010</v>
      </c>
      <c r="B39" t="s">
        <v>39</v>
      </c>
      <c r="C39" t="s">
        <v>13</v>
      </c>
      <c r="D39" t="s">
        <v>25</v>
      </c>
      <c r="E39">
        <v>14</v>
      </c>
      <c r="F39">
        <v>20</v>
      </c>
      <c r="G39">
        <v>0.5</v>
      </c>
      <c r="H39">
        <v>1</v>
      </c>
      <c r="I39" s="6">
        <v>182.06810167261901</v>
      </c>
      <c r="J39" s="6">
        <v>216.61219064562701</v>
      </c>
      <c r="K39" t="str">
        <f t="shared" si="0"/>
        <v>ARTICULADO-EURO II - 91/542/EEC S II-14-0,5</v>
      </c>
    </row>
    <row r="40" spans="1:11" x14ac:dyDescent="0.2">
      <c r="A40">
        <v>2010</v>
      </c>
      <c r="B40" t="s">
        <v>39</v>
      </c>
      <c r="C40" t="s">
        <v>13</v>
      </c>
      <c r="D40" t="s">
        <v>25</v>
      </c>
      <c r="E40">
        <v>14</v>
      </c>
      <c r="F40">
        <v>20</v>
      </c>
      <c r="G40">
        <v>1</v>
      </c>
      <c r="I40" s="6">
        <v>217.05925075046</v>
      </c>
      <c r="J40" s="6">
        <v>217.05925075046</v>
      </c>
      <c r="K40" t="str">
        <f t="shared" si="0"/>
        <v>ARTICULADO-EURO II - 91/542/EEC S II-14-1</v>
      </c>
    </row>
    <row r="41" spans="1:11" x14ac:dyDescent="0.2">
      <c r="A41">
        <v>2010</v>
      </c>
      <c r="B41" t="s">
        <v>39</v>
      </c>
      <c r="C41" t="s">
        <v>13</v>
      </c>
      <c r="D41" t="s">
        <v>25</v>
      </c>
      <c r="E41">
        <v>20</v>
      </c>
      <c r="F41">
        <v>28</v>
      </c>
      <c r="G41">
        <v>0</v>
      </c>
      <c r="H41">
        <v>0.5</v>
      </c>
      <c r="I41" s="6">
        <v>183.19554223416799</v>
      </c>
      <c r="J41" s="6">
        <v>242.608251653021</v>
      </c>
      <c r="K41" t="str">
        <f t="shared" si="0"/>
        <v>ARTICULADO-EURO II - 91/542/EEC S II-20-0</v>
      </c>
    </row>
    <row r="42" spans="1:11" x14ac:dyDescent="0.2">
      <c r="A42">
        <v>2010</v>
      </c>
      <c r="B42" t="s">
        <v>39</v>
      </c>
      <c r="C42" t="s">
        <v>13</v>
      </c>
      <c r="D42" t="s">
        <v>25</v>
      </c>
      <c r="E42">
        <v>20</v>
      </c>
      <c r="F42">
        <v>28</v>
      </c>
      <c r="G42">
        <v>0.5</v>
      </c>
      <c r="H42">
        <v>1</v>
      </c>
      <c r="I42" s="6">
        <v>242.86884481016901</v>
      </c>
      <c r="J42" s="6">
        <v>296.88530373876398</v>
      </c>
      <c r="K42" t="str">
        <f t="shared" si="0"/>
        <v>ARTICULADO-EURO II - 91/542/EEC S II-20-0,5</v>
      </c>
    </row>
    <row r="43" spans="1:11" x14ac:dyDescent="0.2">
      <c r="A43">
        <v>2010</v>
      </c>
      <c r="B43" t="s">
        <v>39</v>
      </c>
      <c r="C43" t="s">
        <v>13</v>
      </c>
      <c r="D43" t="s">
        <v>25</v>
      </c>
      <c r="E43">
        <v>20</v>
      </c>
      <c r="F43">
        <v>28</v>
      </c>
      <c r="G43">
        <v>1</v>
      </c>
      <c r="I43" s="6">
        <v>300.67376602946302</v>
      </c>
      <c r="J43" s="6">
        <v>300.67376602946302</v>
      </c>
      <c r="K43" t="str">
        <f t="shared" si="0"/>
        <v>ARTICULADO-EURO II - 91/542/EEC S II-20-1</v>
      </c>
    </row>
    <row r="44" spans="1:11" x14ac:dyDescent="0.2">
      <c r="A44">
        <v>2010</v>
      </c>
      <c r="B44" t="s">
        <v>39</v>
      </c>
      <c r="C44" t="s">
        <v>13</v>
      </c>
      <c r="D44" t="s">
        <v>25</v>
      </c>
      <c r="E44">
        <v>28</v>
      </c>
      <c r="F44">
        <v>34</v>
      </c>
      <c r="G44">
        <v>0</v>
      </c>
      <c r="H44">
        <v>0.5</v>
      </c>
      <c r="I44" s="6">
        <v>189.03094045877401</v>
      </c>
      <c r="J44" s="6">
        <v>260.36295023878603</v>
      </c>
      <c r="K44" t="str">
        <f t="shared" si="0"/>
        <v>ARTICULADO-EURO II - 91/542/EEC S II-28-0</v>
      </c>
    </row>
    <row r="45" spans="1:11" x14ac:dyDescent="0.2">
      <c r="A45">
        <v>2010</v>
      </c>
      <c r="B45" t="s">
        <v>39</v>
      </c>
      <c r="C45" t="s">
        <v>13</v>
      </c>
      <c r="D45" t="s">
        <v>25</v>
      </c>
      <c r="E45">
        <v>28</v>
      </c>
      <c r="F45">
        <v>34</v>
      </c>
      <c r="G45">
        <v>0.5</v>
      </c>
      <c r="H45">
        <v>1</v>
      </c>
      <c r="I45" s="6">
        <v>261.17049072775802</v>
      </c>
      <c r="J45" s="6">
        <v>323.57192297071799</v>
      </c>
      <c r="K45" t="str">
        <f t="shared" si="0"/>
        <v>ARTICULADO-EURO II - 91/542/EEC S II-28-0,5</v>
      </c>
    </row>
    <row r="46" spans="1:11" x14ac:dyDescent="0.2">
      <c r="A46">
        <v>2010</v>
      </c>
      <c r="B46" t="s">
        <v>39</v>
      </c>
      <c r="C46" t="s">
        <v>13</v>
      </c>
      <c r="D46" t="s">
        <v>25</v>
      </c>
      <c r="E46">
        <v>28</v>
      </c>
      <c r="F46">
        <v>34</v>
      </c>
      <c r="G46">
        <v>1</v>
      </c>
      <c r="I46" s="6">
        <v>330.05244831265298</v>
      </c>
      <c r="J46" s="6">
        <v>330.05244831265298</v>
      </c>
      <c r="K46" t="str">
        <f t="shared" si="0"/>
        <v>ARTICULADO-EURO II - 91/542/EEC S II-28-1</v>
      </c>
    </row>
    <row r="47" spans="1:11" x14ac:dyDescent="0.2">
      <c r="A47">
        <v>2010</v>
      </c>
      <c r="B47" t="s">
        <v>39</v>
      </c>
      <c r="C47" t="s">
        <v>13</v>
      </c>
      <c r="D47" t="s">
        <v>25</v>
      </c>
      <c r="E47">
        <v>34</v>
      </c>
      <c r="F47">
        <v>40</v>
      </c>
      <c r="G47">
        <v>0</v>
      </c>
      <c r="H47">
        <v>0.5</v>
      </c>
      <c r="I47" s="6">
        <v>204.066310821109</v>
      </c>
      <c r="J47" s="6">
        <v>298.64308619245497</v>
      </c>
      <c r="K47" t="str">
        <f t="shared" si="0"/>
        <v>ARTICULADO-EURO II - 91/542/EEC S II-34-0</v>
      </c>
    </row>
    <row r="48" spans="1:11" x14ac:dyDescent="0.2">
      <c r="A48">
        <v>2010</v>
      </c>
      <c r="B48" t="s">
        <v>39</v>
      </c>
      <c r="C48" t="s">
        <v>13</v>
      </c>
      <c r="D48" t="s">
        <v>25</v>
      </c>
      <c r="E48">
        <v>34</v>
      </c>
      <c r="F48">
        <v>40</v>
      </c>
      <c r="G48">
        <v>0.5</v>
      </c>
      <c r="H48">
        <v>1</v>
      </c>
      <c r="I48" s="6">
        <v>299.46692372453901</v>
      </c>
      <c r="J48" s="6">
        <v>381.67265839353098</v>
      </c>
      <c r="K48" t="str">
        <f t="shared" si="0"/>
        <v>ARTICULADO-EURO II - 91/542/EEC S II-34-0,5</v>
      </c>
    </row>
    <row r="49" spans="1:11" x14ac:dyDescent="0.2">
      <c r="A49">
        <v>2010</v>
      </c>
      <c r="B49" t="s">
        <v>39</v>
      </c>
      <c r="C49" t="s">
        <v>13</v>
      </c>
      <c r="D49" t="s">
        <v>25</v>
      </c>
      <c r="E49">
        <v>34</v>
      </c>
      <c r="F49">
        <v>40</v>
      </c>
      <c r="G49">
        <v>1</v>
      </c>
      <c r="I49" s="6">
        <v>392.51311633763601</v>
      </c>
      <c r="J49" s="6">
        <v>392.51311633763601</v>
      </c>
      <c r="K49" t="str">
        <f t="shared" si="0"/>
        <v>ARTICULADO-EURO II - 91/542/EEC S II-34-1</v>
      </c>
    </row>
    <row r="50" spans="1:11" x14ac:dyDescent="0.2">
      <c r="A50">
        <v>2010</v>
      </c>
      <c r="B50" t="s">
        <v>39</v>
      </c>
      <c r="C50" t="s">
        <v>13</v>
      </c>
      <c r="D50" t="s">
        <v>25</v>
      </c>
      <c r="E50">
        <v>40</v>
      </c>
      <c r="F50">
        <v>50</v>
      </c>
      <c r="G50">
        <v>0</v>
      </c>
      <c r="H50">
        <v>0.5</v>
      </c>
      <c r="I50" s="6">
        <v>215.24218468997799</v>
      </c>
      <c r="J50" s="6">
        <v>332.54189573311601</v>
      </c>
      <c r="K50" t="str">
        <f t="shared" si="0"/>
        <v>ARTICULADO-EURO II - 91/542/EEC S II-40-0</v>
      </c>
    </row>
    <row r="51" spans="1:11" x14ac:dyDescent="0.2">
      <c r="A51">
        <v>2010</v>
      </c>
      <c r="B51" t="s">
        <v>39</v>
      </c>
      <c r="C51" t="s">
        <v>13</v>
      </c>
      <c r="D51" t="s">
        <v>25</v>
      </c>
      <c r="E51">
        <v>40</v>
      </c>
      <c r="F51">
        <v>50</v>
      </c>
      <c r="G51">
        <v>0.5</v>
      </c>
      <c r="H51">
        <v>1</v>
      </c>
      <c r="I51" s="6">
        <v>337.47190529662902</v>
      </c>
      <c r="J51" s="6">
        <v>426.07050528959599</v>
      </c>
      <c r="K51" t="str">
        <f t="shared" si="0"/>
        <v>ARTICULADO-EURO II - 91/542/EEC S II-40-0,5</v>
      </c>
    </row>
    <row r="52" spans="1:11" x14ac:dyDescent="0.2">
      <c r="A52">
        <v>2010</v>
      </c>
      <c r="B52" t="s">
        <v>39</v>
      </c>
      <c r="C52" t="s">
        <v>13</v>
      </c>
      <c r="D52" t="s">
        <v>25</v>
      </c>
      <c r="E52">
        <v>40</v>
      </c>
      <c r="F52">
        <v>50</v>
      </c>
      <c r="G52">
        <v>1</v>
      </c>
      <c r="I52" s="6">
        <v>456.11565963348102</v>
      </c>
      <c r="J52" s="6">
        <v>456.11565963348102</v>
      </c>
      <c r="K52" t="str">
        <f t="shared" si="0"/>
        <v>ARTICULADO-EURO II - 91/542/EEC S II-40-1</v>
      </c>
    </row>
    <row r="53" spans="1:11" x14ac:dyDescent="0.2">
      <c r="A53">
        <v>2010</v>
      </c>
      <c r="B53" t="s">
        <v>39</v>
      </c>
      <c r="C53" t="s">
        <v>13</v>
      </c>
      <c r="D53" t="s">
        <v>25</v>
      </c>
      <c r="E53">
        <v>50</v>
      </c>
      <c r="G53">
        <v>0</v>
      </c>
      <c r="H53">
        <v>0.5</v>
      </c>
      <c r="I53" s="6">
        <v>249.49917673274601</v>
      </c>
      <c r="J53" s="6">
        <v>404.15948849760701</v>
      </c>
      <c r="K53" t="str">
        <f t="shared" si="0"/>
        <v>ARTICULADO-EURO II - 91/542/EEC S II-50-0</v>
      </c>
    </row>
    <row r="54" spans="1:11" x14ac:dyDescent="0.2">
      <c r="A54">
        <v>2010</v>
      </c>
      <c r="B54" t="s">
        <v>39</v>
      </c>
      <c r="C54" t="s">
        <v>13</v>
      </c>
      <c r="D54" t="s">
        <v>25</v>
      </c>
      <c r="E54">
        <v>50</v>
      </c>
      <c r="G54">
        <v>0.5</v>
      </c>
      <c r="H54">
        <v>1</v>
      </c>
      <c r="I54" s="6">
        <v>410.44103093997001</v>
      </c>
      <c r="J54" s="6">
        <v>524.86552706976602</v>
      </c>
      <c r="K54" t="str">
        <f t="shared" si="0"/>
        <v>ARTICULADO-EURO II - 91/542/EEC S II-50-0,5</v>
      </c>
    </row>
    <row r="55" spans="1:11" x14ac:dyDescent="0.2">
      <c r="A55">
        <v>2010</v>
      </c>
      <c r="B55" t="s">
        <v>39</v>
      </c>
      <c r="C55" t="s">
        <v>13</v>
      </c>
      <c r="D55" t="s">
        <v>25</v>
      </c>
      <c r="E55">
        <v>50</v>
      </c>
      <c r="G55">
        <v>1</v>
      </c>
      <c r="I55" s="6">
        <v>562.69775187805499</v>
      </c>
      <c r="J55" s="6">
        <v>562.69775187805499</v>
      </c>
      <c r="K55" t="str">
        <f t="shared" si="0"/>
        <v>ARTICULADO-EURO II - 91/542/EEC S II-50-1</v>
      </c>
    </row>
    <row r="56" spans="1:11" x14ac:dyDescent="0.2">
      <c r="A56">
        <v>2010</v>
      </c>
      <c r="B56" t="s">
        <v>39</v>
      </c>
      <c r="C56" t="s">
        <v>13</v>
      </c>
      <c r="D56" t="s">
        <v>26</v>
      </c>
      <c r="E56">
        <v>14</v>
      </c>
      <c r="F56">
        <v>20</v>
      </c>
      <c r="G56">
        <v>0</v>
      </c>
      <c r="H56">
        <v>0.5</v>
      </c>
      <c r="I56" s="6">
        <v>154.816997620281</v>
      </c>
      <c r="J56" s="6">
        <v>188.23436469918701</v>
      </c>
      <c r="K56" t="str">
        <f t="shared" si="0"/>
        <v>ARTICULADO-EURO III - COM(97) 627-14-0</v>
      </c>
    </row>
    <row r="57" spans="1:11" x14ac:dyDescent="0.2">
      <c r="A57">
        <v>2010</v>
      </c>
      <c r="B57" t="s">
        <v>39</v>
      </c>
      <c r="C57" t="s">
        <v>13</v>
      </c>
      <c r="D57" t="s">
        <v>26</v>
      </c>
      <c r="E57">
        <v>14</v>
      </c>
      <c r="F57">
        <v>20</v>
      </c>
      <c r="G57">
        <v>0.5</v>
      </c>
      <c r="H57">
        <v>1</v>
      </c>
      <c r="I57" s="6">
        <v>188.11773380943501</v>
      </c>
      <c r="J57" s="6">
        <v>221.60469644877199</v>
      </c>
      <c r="K57" t="str">
        <f t="shared" si="0"/>
        <v>ARTICULADO-EURO III - COM(97) 627-14-0,5</v>
      </c>
    </row>
    <row r="58" spans="1:11" x14ac:dyDescent="0.2">
      <c r="A58">
        <v>2010</v>
      </c>
      <c r="B58" t="s">
        <v>39</v>
      </c>
      <c r="C58" t="s">
        <v>13</v>
      </c>
      <c r="D58" t="s">
        <v>26</v>
      </c>
      <c r="E58">
        <v>14</v>
      </c>
      <c r="F58">
        <v>20</v>
      </c>
      <c r="G58">
        <v>1</v>
      </c>
      <c r="I58" s="6">
        <v>222.16243341149101</v>
      </c>
      <c r="J58" s="6">
        <v>222.16243341149101</v>
      </c>
      <c r="K58" t="str">
        <f t="shared" si="0"/>
        <v>ARTICULADO-EURO III - COM(97) 627-14-1</v>
      </c>
    </row>
    <row r="59" spans="1:11" x14ac:dyDescent="0.2">
      <c r="A59">
        <v>2010</v>
      </c>
      <c r="B59" t="s">
        <v>39</v>
      </c>
      <c r="C59" t="s">
        <v>13</v>
      </c>
      <c r="D59" t="s">
        <v>26</v>
      </c>
      <c r="E59">
        <v>20</v>
      </c>
      <c r="F59">
        <v>28</v>
      </c>
      <c r="G59">
        <v>0</v>
      </c>
      <c r="H59">
        <v>0.5</v>
      </c>
      <c r="I59" s="6">
        <v>190.70448744562401</v>
      </c>
      <c r="J59" s="6">
        <v>247.32553947202001</v>
      </c>
      <c r="K59" t="str">
        <f t="shared" si="0"/>
        <v>ARTICULADO-EURO III - COM(97) 627-20-0</v>
      </c>
    </row>
    <row r="60" spans="1:11" x14ac:dyDescent="0.2">
      <c r="A60">
        <v>2010</v>
      </c>
      <c r="B60" t="s">
        <v>39</v>
      </c>
      <c r="C60" t="s">
        <v>13</v>
      </c>
      <c r="D60" t="s">
        <v>26</v>
      </c>
      <c r="E60">
        <v>20</v>
      </c>
      <c r="F60">
        <v>28</v>
      </c>
      <c r="G60">
        <v>0.5</v>
      </c>
      <c r="H60">
        <v>1</v>
      </c>
      <c r="I60" s="6">
        <v>247.987188197558</v>
      </c>
      <c r="J60" s="6">
        <v>302.36316303846098</v>
      </c>
      <c r="K60" t="str">
        <f t="shared" si="0"/>
        <v>ARTICULADO-EURO III - COM(97) 627-20-0,5</v>
      </c>
    </row>
    <row r="61" spans="1:11" x14ac:dyDescent="0.2">
      <c r="A61">
        <v>2010</v>
      </c>
      <c r="B61" t="s">
        <v>39</v>
      </c>
      <c r="C61" t="s">
        <v>13</v>
      </c>
      <c r="D61" t="s">
        <v>26</v>
      </c>
      <c r="E61">
        <v>20</v>
      </c>
      <c r="F61">
        <v>28</v>
      </c>
      <c r="G61">
        <v>1</v>
      </c>
      <c r="I61" s="6">
        <v>305.07449038017398</v>
      </c>
      <c r="J61" s="6">
        <v>305.07449038017398</v>
      </c>
      <c r="K61" t="str">
        <f t="shared" si="0"/>
        <v>ARTICULADO-EURO III - COM(97) 627-20-1</v>
      </c>
    </row>
    <row r="62" spans="1:11" x14ac:dyDescent="0.2">
      <c r="A62">
        <v>2010</v>
      </c>
      <c r="B62" t="s">
        <v>39</v>
      </c>
      <c r="C62" t="s">
        <v>13</v>
      </c>
      <c r="D62" t="s">
        <v>26</v>
      </c>
      <c r="E62">
        <v>28</v>
      </c>
      <c r="F62">
        <v>34</v>
      </c>
      <c r="G62">
        <v>0</v>
      </c>
      <c r="H62">
        <v>0.5</v>
      </c>
      <c r="I62" s="6">
        <v>196.340302081413</v>
      </c>
      <c r="J62" s="6">
        <v>265.29812852894599</v>
      </c>
      <c r="K62" t="str">
        <f t="shared" si="0"/>
        <v>ARTICULADO-EURO III - COM(97) 627-28-0</v>
      </c>
    </row>
    <row r="63" spans="1:11" x14ac:dyDescent="0.2">
      <c r="A63">
        <v>2010</v>
      </c>
      <c r="B63" t="s">
        <v>39</v>
      </c>
      <c r="C63" t="s">
        <v>13</v>
      </c>
      <c r="D63" t="s">
        <v>26</v>
      </c>
      <c r="E63">
        <v>28</v>
      </c>
      <c r="F63">
        <v>34</v>
      </c>
      <c r="G63">
        <v>0.5</v>
      </c>
      <c r="H63">
        <v>1</v>
      </c>
      <c r="I63" s="6">
        <v>266.30129659986898</v>
      </c>
      <c r="J63" s="6">
        <v>329.14025073489802</v>
      </c>
      <c r="K63" t="str">
        <f t="shared" si="0"/>
        <v>ARTICULADO-EURO III - COM(97) 627-28-0,5</v>
      </c>
    </row>
    <row r="64" spans="1:11" x14ac:dyDescent="0.2">
      <c r="A64">
        <v>2010</v>
      </c>
      <c r="B64" t="s">
        <v>39</v>
      </c>
      <c r="C64" t="s">
        <v>13</v>
      </c>
      <c r="D64" t="s">
        <v>26</v>
      </c>
      <c r="E64">
        <v>28</v>
      </c>
      <c r="F64">
        <v>34</v>
      </c>
      <c r="G64">
        <v>1</v>
      </c>
      <c r="I64" s="6">
        <v>334.69874602552898</v>
      </c>
      <c r="J64" s="6">
        <v>334.69874602552898</v>
      </c>
      <c r="K64" t="str">
        <f t="shared" si="0"/>
        <v>ARTICULADO-EURO III - COM(97) 627-28-1</v>
      </c>
    </row>
    <row r="65" spans="1:11" x14ac:dyDescent="0.2">
      <c r="A65">
        <v>2010</v>
      </c>
      <c r="B65" t="s">
        <v>39</v>
      </c>
      <c r="C65" t="s">
        <v>13</v>
      </c>
      <c r="D65" t="s">
        <v>26</v>
      </c>
      <c r="E65">
        <v>34</v>
      </c>
      <c r="F65">
        <v>40</v>
      </c>
      <c r="G65">
        <v>0</v>
      </c>
      <c r="H65">
        <v>0.5</v>
      </c>
      <c r="I65" s="6">
        <v>210.76085151285</v>
      </c>
      <c r="J65" s="6">
        <v>302.05966542258699</v>
      </c>
      <c r="K65" t="str">
        <f t="shared" si="0"/>
        <v>ARTICULADO-EURO III - COM(97) 627-34-0</v>
      </c>
    </row>
    <row r="66" spans="1:11" x14ac:dyDescent="0.2">
      <c r="A66">
        <v>2010</v>
      </c>
      <c r="B66" t="s">
        <v>39</v>
      </c>
      <c r="C66" t="s">
        <v>13</v>
      </c>
      <c r="D66" t="s">
        <v>26</v>
      </c>
      <c r="E66">
        <v>34</v>
      </c>
      <c r="F66">
        <v>40</v>
      </c>
      <c r="G66">
        <v>0.5</v>
      </c>
      <c r="H66">
        <v>1</v>
      </c>
      <c r="I66" s="6">
        <v>303.31189320226599</v>
      </c>
      <c r="J66" s="6">
        <v>379.996201866798</v>
      </c>
      <c r="K66" t="str">
        <f t="shared" si="0"/>
        <v>ARTICULADO-EURO III - COM(97) 627-34-0,5</v>
      </c>
    </row>
    <row r="67" spans="1:11" x14ac:dyDescent="0.2">
      <c r="A67">
        <v>2010</v>
      </c>
      <c r="B67" t="s">
        <v>39</v>
      </c>
      <c r="C67" t="s">
        <v>13</v>
      </c>
      <c r="D67" t="s">
        <v>26</v>
      </c>
      <c r="E67">
        <v>34</v>
      </c>
      <c r="F67">
        <v>40</v>
      </c>
      <c r="G67">
        <v>1</v>
      </c>
      <c r="I67" s="6">
        <v>393.60018449830602</v>
      </c>
      <c r="J67" s="6">
        <v>393.60018449830602</v>
      </c>
      <c r="K67" t="str">
        <f t="shared" ref="K67:K130" si="1">C67&amp;"-"&amp;D67&amp;"-"&amp;E67&amp;"-"&amp;G67</f>
        <v>ARTICULADO-EURO III - COM(97) 627-34-1</v>
      </c>
    </row>
    <row r="68" spans="1:11" x14ac:dyDescent="0.2">
      <c r="A68">
        <v>2010</v>
      </c>
      <c r="B68" t="s">
        <v>39</v>
      </c>
      <c r="C68" t="s">
        <v>13</v>
      </c>
      <c r="D68" t="s">
        <v>26</v>
      </c>
      <c r="E68">
        <v>40</v>
      </c>
      <c r="F68">
        <v>50</v>
      </c>
      <c r="G68">
        <v>0</v>
      </c>
      <c r="H68">
        <v>0.5</v>
      </c>
      <c r="I68" s="6">
        <v>221.69309269694401</v>
      </c>
      <c r="J68" s="6">
        <v>337.58501558256597</v>
      </c>
      <c r="K68" t="str">
        <f t="shared" si="1"/>
        <v>ARTICULADO-EURO III - COM(97) 627-40-0</v>
      </c>
    </row>
    <row r="69" spans="1:11" x14ac:dyDescent="0.2">
      <c r="A69">
        <v>2010</v>
      </c>
      <c r="B69" t="s">
        <v>39</v>
      </c>
      <c r="C69" t="s">
        <v>13</v>
      </c>
      <c r="D69" t="s">
        <v>26</v>
      </c>
      <c r="E69">
        <v>40</v>
      </c>
      <c r="F69">
        <v>50</v>
      </c>
      <c r="G69">
        <v>0.5</v>
      </c>
      <c r="H69">
        <v>1</v>
      </c>
      <c r="I69" s="6">
        <v>340.90253431192201</v>
      </c>
      <c r="J69" s="6">
        <v>439.44248525469999</v>
      </c>
      <c r="K69" t="str">
        <f t="shared" si="1"/>
        <v>ARTICULADO-EURO III - COM(97) 627-40-0,5</v>
      </c>
    </row>
    <row r="70" spans="1:11" x14ac:dyDescent="0.2">
      <c r="A70">
        <v>2010</v>
      </c>
      <c r="B70" t="s">
        <v>39</v>
      </c>
      <c r="C70" t="s">
        <v>13</v>
      </c>
      <c r="D70" t="s">
        <v>26</v>
      </c>
      <c r="E70">
        <v>40</v>
      </c>
      <c r="F70">
        <v>50</v>
      </c>
      <c r="G70">
        <v>1</v>
      </c>
      <c r="I70" s="6">
        <v>457.79005696617998</v>
      </c>
      <c r="J70" s="6">
        <v>457.79005696617998</v>
      </c>
      <c r="K70" t="str">
        <f t="shared" si="1"/>
        <v>ARTICULADO-EURO III - COM(97) 627-40-1</v>
      </c>
    </row>
    <row r="71" spans="1:11" x14ac:dyDescent="0.2">
      <c r="A71">
        <v>2010</v>
      </c>
      <c r="B71" t="s">
        <v>39</v>
      </c>
      <c r="C71" t="s">
        <v>13</v>
      </c>
      <c r="D71" t="s">
        <v>26</v>
      </c>
      <c r="E71">
        <v>50</v>
      </c>
      <c r="G71">
        <v>0</v>
      </c>
      <c r="H71">
        <v>0.5</v>
      </c>
      <c r="I71" s="6">
        <v>256.28907607852301</v>
      </c>
      <c r="J71" s="6">
        <v>406.74074854309498</v>
      </c>
      <c r="K71" t="str">
        <f t="shared" si="1"/>
        <v>ARTICULADO-EURO III - COM(97) 627-50-0</v>
      </c>
    </row>
    <row r="72" spans="1:11" x14ac:dyDescent="0.2">
      <c r="A72">
        <v>2010</v>
      </c>
      <c r="B72" t="s">
        <v>39</v>
      </c>
      <c r="C72" t="s">
        <v>13</v>
      </c>
      <c r="D72" t="s">
        <v>26</v>
      </c>
      <c r="E72">
        <v>50</v>
      </c>
      <c r="G72">
        <v>0.5</v>
      </c>
      <c r="H72">
        <v>1</v>
      </c>
      <c r="I72" s="6">
        <v>412.921367186265</v>
      </c>
      <c r="J72" s="6">
        <v>492.48331773766398</v>
      </c>
      <c r="K72" t="str">
        <f t="shared" si="1"/>
        <v>ARTICULADO-EURO III - COM(97) 627-50-0,5</v>
      </c>
    </row>
    <row r="73" spans="1:11" x14ac:dyDescent="0.2">
      <c r="A73">
        <v>2010</v>
      </c>
      <c r="B73" t="s">
        <v>39</v>
      </c>
      <c r="C73" t="s">
        <v>13</v>
      </c>
      <c r="D73" t="s">
        <v>26</v>
      </c>
      <c r="E73">
        <v>50</v>
      </c>
      <c r="G73">
        <v>1</v>
      </c>
      <c r="I73" s="6">
        <v>565.05940620884496</v>
      </c>
      <c r="J73" s="6">
        <v>565.05940620884496</v>
      </c>
      <c r="K73" t="str">
        <f t="shared" si="1"/>
        <v>ARTICULADO-EURO III - COM(97) 627-50-1</v>
      </c>
    </row>
    <row r="74" spans="1:11" x14ac:dyDescent="0.2">
      <c r="A74">
        <v>2010</v>
      </c>
      <c r="B74" t="s">
        <v>39</v>
      </c>
      <c r="C74" t="s">
        <v>13</v>
      </c>
      <c r="D74" t="s">
        <v>27</v>
      </c>
      <c r="E74">
        <v>14</v>
      </c>
      <c r="F74">
        <v>20</v>
      </c>
      <c r="G74">
        <v>0</v>
      </c>
      <c r="H74">
        <v>0.5</v>
      </c>
      <c r="I74" s="6">
        <v>144.30531374883199</v>
      </c>
      <c r="J74" s="6">
        <v>175.20019166549</v>
      </c>
      <c r="K74" t="str">
        <f t="shared" si="1"/>
        <v>ARTICULADO-EURO IV - COM(1998) 776-14-0</v>
      </c>
    </row>
    <row r="75" spans="1:11" x14ac:dyDescent="0.2">
      <c r="A75">
        <v>2010</v>
      </c>
      <c r="B75" t="s">
        <v>39</v>
      </c>
      <c r="C75" t="s">
        <v>13</v>
      </c>
      <c r="D75" t="s">
        <v>27</v>
      </c>
      <c r="E75">
        <v>14</v>
      </c>
      <c r="F75">
        <v>20</v>
      </c>
      <c r="G75">
        <v>0.5</v>
      </c>
      <c r="H75">
        <v>1</v>
      </c>
      <c r="I75" s="6">
        <v>175.061895280985</v>
      </c>
      <c r="J75" s="6">
        <v>206.49111713038701</v>
      </c>
      <c r="K75" t="str">
        <f t="shared" si="1"/>
        <v>ARTICULADO-EURO IV - COM(1998) 776-14-0,5</v>
      </c>
    </row>
    <row r="76" spans="1:11" x14ac:dyDescent="0.2">
      <c r="A76">
        <v>2010</v>
      </c>
      <c r="B76" t="s">
        <v>39</v>
      </c>
      <c r="C76" t="s">
        <v>13</v>
      </c>
      <c r="D76" t="s">
        <v>27</v>
      </c>
      <c r="E76">
        <v>14</v>
      </c>
      <c r="F76">
        <v>20</v>
      </c>
      <c r="G76">
        <v>1</v>
      </c>
      <c r="I76" s="6">
        <v>207.04014491860099</v>
      </c>
      <c r="J76" s="6">
        <v>207.04014491860099</v>
      </c>
      <c r="K76" t="str">
        <f t="shared" si="1"/>
        <v>ARTICULADO-EURO IV - COM(1998) 776-14-1</v>
      </c>
    </row>
    <row r="77" spans="1:11" x14ac:dyDescent="0.2">
      <c r="A77">
        <v>2010</v>
      </c>
      <c r="B77" t="s">
        <v>39</v>
      </c>
      <c r="C77" t="s">
        <v>13</v>
      </c>
      <c r="D77" t="s">
        <v>27</v>
      </c>
      <c r="E77">
        <v>20</v>
      </c>
      <c r="F77">
        <v>28</v>
      </c>
      <c r="G77">
        <v>0</v>
      </c>
      <c r="H77">
        <v>0.5</v>
      </c>
      <c r="I77" s="6">
        <v>177.27526345700801</v>
      </c>
      <c r="J77" s="6">
        <v>230.32229908603099</v>
      </c>
      <c r="K77" t="str">
        <f t="shared" si="1"/>
        <v>ARTICULADO-EURO IV - COM(1998) 776-20-0</v>
      </c>
    </row>
    <row r="78" spans="1:11" x14ac:dyDescent="0.2">
      <c r="A78">
        <v>2010</v>
      </c>
      <c r="B78" t="s">
        <v>39</v>
      </c>
      <c r="C78" t="s">
        <v>13</v>
      </c>
      <c r="D78" t="s">
        <v>27</v>
      </c>
      <c r="E78">
        <v>20</v>
      </c>
      <c r="F78">
        <v>28</v>
      </c>
      <c r="G78">
        <v>0.5</v>
      </c>
      <c r="H78">
        <v>1</v>
      </c>
      <c r="I78" s="6">
        <v>230.94023709566301</v>
      </c>
      <c r="J78" s="6">
        <v>281.54678913573201</v>
      </c>
      <c r="K78" t="str">
        <f t="shared" si="1"/>
        <v>ARTICULADO-EURO IV - COM(1998) 776-20-0,5</v>
      </c>
    </row>
    <row r="79" spans="1:11" x14ac:dyDescent="0.2">
      <c r="A79">
        <v>2010</v>
      </c>
      <c r="B79" t="s">
        <v>39</v>
      </c>
      <c r="C79" t="s">
        <v>13</v>
      </c>
      <c r="D79" t="s">
        <v>27</v>
      </c>
      <c r="E79">
        <v>20</v>
      </c>
      <c r="F79">
        <v>28</v>
      </c>
      <c r="G79">
        <v>1</v>
      </c>
      <c r="I79" s="6">
        <v>284.02142184318399</v>
      </c>
      <c r="J79" s="6">
        <v>284.02142184318399</v>
      </c>
      <c r="K79" t="str">
        <f t="shared" si="1"/>
        <v>ARTICULADO-EURO IV - COM(1998) 776-20-1</v>
      </c>
    </row>
    <row r="80" spans="1:11" x14ac:dyDescent="0.2">
      <c r="A80">
        <v>2010</v>
      </c>
      <c r="B80" t="s">
        <v>39</v>
      </c>
      <c r="C80" t="s">
        <v>13</v>
      </c>
      <c r="D80" t="s">
        <v>27</v>
      </c>
      <c r="E80">
        <v>28</v>
      </c>
      <c r="F80">
        <v>34</v>
      </c>
      <c r="G80">
        <v>0</v>
      </c>
      <c r="H80">
        <v>0.5</v>
      </c>
      <c r="I80" s="6">
        <v>182.09781135672699</v>
      </c>
      <c r="J80" s="6">
        <v>246.59904731466199</v>
      </c>
      <c r="K80" t="str">
        <f t="shared" si="1"/>
        <v>ARTICULADO-EURO IV - COM(1998) 776-28-0</v>
      </c>
    </row>
    <row r="81" spans="1:11" x14ac:dyDescent="0.2">
      <c r="A81">
        <v>2010</v>
      </c>
      <c r="B81" t="s">
        <v>39</v>
      </c>
      <c r="C81" t="s">
        <v>13</v>
      </c>
      <c r="D81" t="s">
        <v>27</v>
      </c>
      <c r="E81">
        <v>28</v>
      </c>
      <c r="F81">
        <v>34</v>
      </c>
      <c r="G81">
        <v>0.5</v>
      </c>
      <c r="H81">
        <v>1</v>
      </c>
      <c r="I81" s="6">
        <v>247.669143146159</v>
      </c>
      <c r="J81" s="6">
        <v>307.54876383066102</v>
      </c>
      <c r="K81" t="str">
        <f t="shared" si="1"/>
        <v>ARTICULADO-EURO IV - COM(1998) 776-28-0,5</v>
      </c>
    </row>
    <row r="82" spans="1:11" x14ac:dyDescent="0.2">
      <c r="A82">
        <v>2010</v>
      </c>
      <c r="B82" t="s">
        <v>39</v>
      </c>
      <c r="C82" t="s">
        <v>13</v>
      </c>
      <c r="D82" t="s">
        <v>27</v>
      </c>
      <c r="E82">
        <v>28</v>
      </c>
      <c r="F82">
        <v>34</v>
      </c>
      <c r="G82">
        <v>1</v>
      </c>
      <c r="I82" s="6">
        <v>312.053726712605</v>
      </c>
      <c r="J82" s="6">
        <v>312.053726712605</v>
      </c>
      <c r="K82" t="str">
        <f t="shared" si="1"/>
        <v>ARTICULADO-EURO IV - COM(1998) 776-28-1</v>
      </c>
    </row>
    <row r="83" spans="1:11" x14ac:dyDescent="0.2">
      <c r="A83">
        <v>2010</v>
      </c>
      <c r="B83" t="s">
        <v>39</v>
      </c>
      <c r="C83" t="s">
        <v>13</v>
      </c>
      <c r="D83" t="s">
        <v>27</v>
      </c>
      <c r="E83">
        <v>34</v>
      </c>
      <c r="F83">
        <v>40</v>
      </c>
      <c r="G83">
        <v>0</v>
      </c>
      <c r="H83">
        <v>0.5</v>
      </c>
      <c r="I83" s="6">
        <v>195.73776029081699</v>
      </c>
      <c r="J83" s="6">
        <v>280.43617175722602</v>
      </c>
      <c r="K83" t="str">
        <f t="shared" si="1"/>
        <v>ARTICULADO-EURO IV - COM(1998) 776-34-0</v>
      </c>
    </row>
    <row r="84" spans="1:11" x14ac:dyDescent="0.2">
      <c r="A84">
        <v>2010</v>
      </c>
      <c r="B84" t="s">
        <v>39</v>
      </c>
      <c r="C84" t="s">
        <v>13</v>
      </c>
      <c r="D84" t="s">
        <v>27</v>
      </c>
      <c r="E84">
        <v>34</v>
      </c>
      <c r="F84">
        <v>40</v>
      </c>
      <c r="G84">
        <v>0.5</v>
      </c>
      <c r="H84">
        <v>1</v>
      </c>
      <c r="I84" s="6">
        <v>281.79564256072501</v>
      </c>
      <c r="J84" s="6">
        <v>355.402938010779</v>
      </c>
      <c r="K84" t="str">
        <f t="shared" si="1"/>
        <v>ARTICULADO-EURO IV - COM(1998) 776-34-0,5</v>
      </c>
    </row>
    <row r="85" spans="1:11" x14ac:dyDescent="0.2">
      <c r="A85">
        <v>2010</v>
      </c>
      <c r="B85" t="s">
        <v>39</v>
      </c>
      <c r="C85" t="s">
        <v>13</v>
      </c>
      <c r="D85" t="s">
        <v>27</v>
      </c>
      <c r="E85">
        <v>34</v>
      </c>
      <c r="F85">
        <v>40</v>
      </c>
      <c r="G85">
        <v>1</v>
      </c>
      <c r="I85" s="6">
        <v>366.44943841677201</v>
      </c>
      <c r="J85" s="6">
        <v>366.44943841677201</v>
      </c>
      <c r="K85" t="str">
        <f t="shared" si="1"/>
        <v>ARTICULADO-EURO IV - COM(1998) 776-34-1</v>
      </c>
    </row>
    <row r="86" spans="1:11" x14ac:dyDescent="0.2">
      <c r="A86">
        <v>2010</v>
      </c>
      <c r="B86" t="s">
        <v>39</v>
      </c>
      <c r="C86" t="s">
        <v>13</v>
      </c>
      <c r="D86" t="s">
        <v>27</v>
      </c>
      <c r="E86">
        <v>40</v>
      </c>
      <c r="F86">
        <v>50</v>
      </c>
      <c r="G86">
        <v>0</v>
      </c>
      <c r="H86">
        <v>0.5</v>
      </c>
      <c r="I86" s="6">
        <v>205.556387383691</v>
      </c>
      <c r="J86" s="6">
        <v>313.74936459425498</v>
      </c>
      <c r="K86" t="str">
        <f t="shared" si="1"/>
        <v>ARTICULADO-EURO IV - COM(1998) 776-40-0</v>
      </c>
    </row>
    <row r="87" spans="1:11" x14ac:dyDescent="0.2">
      <c r="A87">
        <v>2010</v>
      </c>
      <c r="B87" t="s">
        <v>39</v>
      </c>
      <c r="C87" t="s">
        <v>13</v>
      </c>
      <c r="D87" t="s">
        <v>27</v>
      </c>
      <c r="E87">
        <v>40</v>
      </c>
      <c r="F87">
        <v>50</v>
      </c>
      <c r="G87">
        <v>0.5</v>
      </c>
      <c r="H87">
        <v>1</v>
      </c>
      <c r="I87" s="6">
        <v>316.294962535129</v>
      </c>
      <c r="J87" s="6">
        <v>412.93155927671302</v>
      </c>
      <c r="K87" t="str">
        <f t="shared" si="1"/>
        <v>ARTICULADO-EURO IV - COM(1998) 776-40-0,5</v>
      </c>
    </row>
    <row r="88" spans="1:11" x14ac:dyDescent="0.2">
      <c r="A88">
        <v>2010</v>
      </c>
      <c r="B88" t="s">
        <v>39</v>
      </c>
      <c r="C88" t="s">
        <v>13</v>
      </c>
      <c r="D88" t="s">
        <v>27</v>
      </c>
      <c r="E88">
        <v>40</v>
      </c>
      <c r="F88">
        <v>50</v>
      </c>
      <c r="G88">
        <v>1</v>
      </c>
      <c r="I88" s="6">
        <v>426.78242601641603</v>
      </c>
      <c r="J88" s="6">
        <v>426.78242601641603</v>
      </c>
      <c r="K88" t="str">
        <f t="shared" si="1"/>
        <v>ARTICULADO-EURO IV - COM(1998) 776-40-1</v>
      </c>
    </row>
    <row r="89" spans="1:11" x14ac:dyDescent="0.2">
      <c r="A89">
        <v>2010</v>
      </c>
      <c r="B89" t="s">
        <v>39</v>
      </c>
      <c r="C89" t="s">
        <v>13</v>
      </c>
      <c r="D89" t="s">
        <v>27</v>
      </c>
      <c r="E89">
        <v>50</v>
      </c>
      <c r="G89">
        <v>0</v>
      </c>
      <c r="H89">
        <v>0.5</v>
      </c>
      <c r="I89" s="6">
        <v>238.346438161989</v>
      </c>
      <c r="J89" s="6">
        <v>380.83127653633397</v>
      </c>
      <c r="K89" t="str">
        <f t="shared" si="1"/>
        <v>ARTICULADO-EURO IV - COM(1998) 776-50-0</v>
      </c>
    </row>
    <row r="90" spans="1:11" x14ac:dyDescent="0.2">
      <c r="A90">
        <v>2010</v>
      </c>
      <c r="B90" t="s">
        <v>39</v>
      </c>
      <c r="C90" t="s">
        <v>13</v>
      </c>
      <c r="D90" t="s">
        <v>27</v>
      </c>
      <c r="E90">
        <v>50</v>
      </c>
      <c r="G90">
        <v>0.5</v>
      </c>
      <c r="H90">
        <v>1</v>
      </c>
      <c r="I90" s="6">
        <v>385.59760906077997</v>
      </c>
      <c r="J90" s="6">
        <v>500.70491554581201</v>
      </c>
      <c r="K90" t="str">
        <f t="shared" si="1"/>
        <v>ARTICULADO-EURO IV - COM(1998) 776-50-0,5</v>
      </c>
    </row>
    <row r="91" spans="1:11" x14ac:dyDescent="0.2">
      <c r="A91">
        <v>2010</v>
      </c>
      <c r="B91" t="s">
        <v>39</v>
      </c>
      <c r="C91" t="s">
        <v>13</v>
      </c>
      <c r="D91" t="s">
        <v>27</v>
      </c>
      <c r="E91">
        <v>50</v>
      </c>
      <c r="G91">
        <v>1</v>
      </c>
      <c r="I91" s="6">
        <v>529.52142563371001</v>
      </c>
      <c r="J91" s="6">
        <v>529.52142563371001</v>
      </c>
      <c r="K91" t="str">
        <f t="shared" si="1"/>
        <v>ARTICULADO-EURO IV - COM(1998) 776-50-1</v>
      </c>
    </row>
    <row r="92" spans="1:11" x14ac:dyDescent="0.2">
      <c r="A92">
        <v>2010</v>
      </c>
      <c r="B92" t="s">
        <v>39</v>
      </c>
      <c r="C92" t="s">
        <v>13</v>
      </c>
      <c r="D92" t="s">
        <v>28</v>
      </c>
      <c r="E92">
        <v>14</v>
      </c>
      <c r="F92">
        <v>20</v>
      </c>
      <c r="G92">
        <v>0</v>
      </c>
      <c r="H92">
        <v>0.5</v>
      </c>
      <c r="I92" s="6">
        <v>146.550770191287</v>
      </c>
      <c r="J92" s="6">
        <v>177.80444447332701</v>
      </c>
      <c r="K92" t="str">
        <f t="shared" si="1"/>
        <v>ARTICULADO-EURO V - COM(1998) 776-14-0</v>
      </c>
    </row>
    <row r="93" spans="1:11" x14ac:dyDescent="0.2">
      <c r="A93">
        <v>2010</v>
      </c>
      <c r="B93" t="s">
        <v>39</v>
      </c>
      <c r="C93" t="s">
        <v>13</v>
      </c>
      <c r="D93" t="s">
        <v>28</v>
      </c>
      <c r="E93">
        <v>14</v>
      </c>
      <c r="F93">
        <v>20</v>
      </c>
      <c r="G93">
        <v>0.5</v>
      </c>
      <c r="H93">
        <v>1</v>
      </c>
      <c r="I93" s="6">
        <v>177.66154136372</v>
      </c>
      <c r="J93" s="6">
        <v>209.528553663765</v>
      </c>
      <c r="K93" t="str">
        <f t="shared" si="1"/>
        <v>ARTICULADO-EURO V - COM(1998) 776-14-0,5</v>
      </c>
    </row>
    <row r="94" spans="1:11" x14ac:dyDescent="0.2">
      <c r="A94">
        <v>2010</v>
      </c>
      <c r="B94" t="s">
        <v>39</v>
      </c>
      <c r="C94" t="s">
        <v>13</v>
      </c>
      <c r="D94" t="s">
        <v>28</v>
      </c>
      <c r="E94">
        <v>14</v>
      </c>
      <c r="F94">
        <v>20</v>
      </c>
      <c r="G94">
        <v>1</v>
      </c>
      <c r="I94" s="6">
        <v>209.98605119839499</v>
      </c>
      <c r="J94" s="6">
        <v>209.98605119839499</v>
      </c>
      <c r="K94" t="str">
        <f t="shared" si="1"/>
        <v>ARTICULADO-EURO V - COM(1998) 776-14-1</v>
      </c>
    </row>
    <row r="95" spans="1:11" x14ac:dyDescent="0.2">
      <c r="A95">
        <v>2010</v>
      </c>
      <c r="B95" t="s">
        <v>39</v>
      </c>
      <c r="C95" t="s">
        <v>13</v>
      </c>
      <c r="D95" t="s">
        <v>28</v>
      </c>
      <c r="E95">
        <v>20</v>
      </c>
      <c r="F95">
        <v>28</v>
      </c>
      <c r="G95">
        <v>0</v>
      </c>
      <c r="H95">
        <v>0.5</v>
      </c>
      <c r="I95" s="6">
        <v>179.99289109974899</v>
      </c>
      <c r="J95" s="6">
        <v>233.62664667550899</v>
      </c>
      <c r="K95" t="str">
        <f t="shared" si="1"/>
        <v>ARTICULADO-EURO V - COM(1998) 776-20-0</v>
      </c>
    </row>
    <row r="96" spans="1:11" x14ac:dyDescent="0.2">
      <c r="A96">
        <v>2010</v>
      </c>
      <c r="B96" t="s">
        <v>39</v>
      </c>
      <c r="C96" t="s">
        <v>13</v>
      </c>
      <c r="D96" t="s">
        <v>28</v>
      </c>
      <c r="E96">
        <v>20</v>
      </c>
      <c r="F96">
        <v>28</v>
      </c>
      <c r="G96">
        <v>0.5</v>
      </c>
      <c r="H96">
        <v>1</v>
      </c>
      <c r="I96" s="6">
        <v>234.28423622982601</v>
      </c>
      <c r="J96" s="6">
        <v>286.19104187145803</v>
      </c>
      <c r="K96" t="str">
        <f t="shared" si="1"/>
        <v>ARTICULADO-EURO V - COM(1998) 776-20-0,5</v>
      </c>
    </row>
    <row r="97" spans="1:11" x14ac:dyDescent="0.2">
      <c r="A97">
        <v>2010</v>
      </c>
      <c r="B97" t="s">
        <v>39</v>
      </c>
      <c r="C97" t="s">
        <v>13</v>
      </c>
      <c r="D97" t="s">
        <v>28</v>
      </c>
      <c r="E97">
        <v>20</v>
      </c>
      <c r="F97">
        <v>28</v>
      </c>
      <c r="G97">
        <v>1</v>
      </c>
      <c r="I97" s="6">
        <v>288.48889971717801</v>
      </c>
      <c r="J97" s="6">
        <v>288.48889971717801</v>
      </c>
      <c r="K97" t="str">
        <f t="shared" si="1"/>
        <v>ARTICULADO-EURO V - COM(1998) 776-20-1</v>
      </c>
    </row>
    <row r="98" spans="1:11" x14ac:dyDescent="0.2">
      <c r="A98">
        <v>2010</v>
      </c>
      <c r="B98" t="s">
        <v>39</v>
      </c>
      <c r="C98" t="s">
        <v>13</v>
      </c>
      <c r="D98" t="s">
        <v>28</v>
      </c>
      <c r="E98">
        <v>28</v>
      </c>
      <c r="F98">
        <v>34</v>
      </c>
      <c r="G98">
        <v>0</v>
      </c>
      <c r="H98">
        <v>0.5</v>
      </c>
      <c r="I98" s="6">
        <v>184.89856301178</v>
      </c>
      <c r="J98" s="6">
        <v>250.18208381350999</v>
      </c>
      <c r="K98" t="str">
        <f t="shared" si="1"/>
        <v>ARTICULADO-EURO V - COM(1998) 776-28-0</v>
      </c>
    </row>
    <row r="99" spans="1:11" x14ac:dyDescent="0.2">
      <c r="A99">
        <v>2010</v>
      </c>
      <c r="B99" t="s">
        <v>39</v>
      </c>
      <c r="C99" t="s">
        <v>13</v>
      </c>
      <c r="D99" t="s">
        <v>28</v>
      </c>
      <c r="E99">
        <v>28</v>
      </c>
      <c r="F99">
        <v>34</v>
      </c>
      <c r="G99">
        <v>0.5</v>
      </c>
      <c r="H99">
        <v>1</v>
      </c>
      <c r="I99" s="6">
        <v>251.202831790744</v>
      </c>
      <c r="J99" s="6">
        <v>312.57040659315402</v>
      </c>
      <c r="K99" t="str">
        <f t="shared" si="1"/>
        <v>ARTICULADO-EURO V - COM(1998) 776-28-0,5</v>
      </c>
    </row>
    <row r="100" spans="1:11" x14ac:dyDescent="0.2">
      <c r="A100">
        <v>2010</v>
      </c>
      <c r="B100" t="s">
        <v>39</v>
      </c>
      <c r="C100" t="s">
        <v>13</v>
      </c>
      <c r="D100" t="s">
        <v>28</v>
      </c>
      <c r="E100">
        <v>28</v>
      </c>
      <c r="F100">
        <v>34</v>
      </c>
      <c r="G100">
        <v>1</v>
      </c>
      <c r="I100" s="6">
        <v>316.86235080029098</v>
      </c>
      <c r="J100" s="6">
        <v>316.86235080029098</v>
      </c>
      <c r="K100" t="str">
        <f t="shared" si="1"/>
        <v>ARTICULADO-EURO V - COM(1998) 776-28-1</v>
      </c>
    </row>
    <row r="101" spans="1:11" x14ac:dyDescent="0.2">
      <c r="A101">
        <v>2010</v>
      </c>
      <c r="B101" t="s">
        <v>39</v>
      </c>
      <c r="C101" t="s">
        <v>13</v>
      </c>
      <c r="D101" t="s">
        <v>28</v>
      </c>
      <c r="E101">
        <v>34</v>
      </c>
      <c r="F101">
        <v>40</v>
      </c>
      <c r="G101">
        <v>0</v>
      </c>
      <c r="H101">
        <v>0.5</v>
      </c>
      <c r="I101" s="6">
        <v>198.754408424784</v>
      </c>
      <c r="J101" s="6">
        <v>284.68962309272899</v>
      </c>
      <c r="K101" t="str">
        <f t="shared" si="1"/>
        <v>ARTICULADO-EURO V - COM(1998) 776-34-0</v>
      </c>
    </row>
    <row r="102" spans="1:11" x14ac:dyDescent="0.2">
      <c r="A102">
        <v>2010</v>
      </c>
      <c r="B102" t="s">
        <v>39</v>
      </c>
      <c r="C102" t="s">
        <v>13</v>
      </c>
      <c r="D102" t="s">
        <v>28</v>
      </c>
      <c r="E102">
        <v>34</v>
      </c>
      <c r="F102">
        <v>40</v>
      </c>
      <c r="G102">
        <v>0.5</v>
      </c>
      <c r="H102">
        <v>1</v>
      </c>
      <c r="I102" s="6">
        <v>285.96403041448298</v>
      </c>
      <c r="J102" s="6">
        <v>362.06054263900398</v>
      </c>
      <c r="K102" t="str">
        <f t="shared" si="1"/>
        <v>ARTICULADO-EURO V - COM(1998) 776-34-0,5</v>
      </c>
    </row>
    <row r="103" spans="1:11" x14ac:dyDescent="0.2">
      <c r="A103">
        <v>2010</v>
      </c>
      <c r="B103" t="s">
        <v>39</v>
      </c>
      <c r="C103" t="s">
        <v>13</v>
      </c>
      <c r="D103" t="s">
        <v>28</v>
      </c>
      <c r="E103">
        <v>34</v>
      </c>
      <c r="F103">
        <v>40</v>
      </c>
      <c r="G103">
        <v>1</v>
      </c>
      <c r="I103" s="6">
        <v>372.06783404561099</v>
      </c>
      <c r="J103" s="6">
        <v>372.06783404561099</v>
      </c>
      <c r="K103" t="str">
        <f t="shared" si="1"/>
        <v>ARTICULADO-EURO V - COM(1998) 776-34-1</v>
      </c>
    </row>
    <row r="104" spans="1:11" x14ac:dyDescent="0.2">
      <c r="A104">
        <v>2010</v>
      </c>
      <c r="B104" t="s">
        <v>39</v>
      </c>
      <c r="C104" t="s">
        <v>13</v>
      </c>
      <c r="D104" t="s">
        <v>28</v>
      </c>
      <c r="E104">
        <v>40</v>
      </c>
      <c r="F104">
        <v>50</v>
      </c>
      <c r="G104">
        <v>0</v>
      </c>
      <c r="H104">
        <v>0.5</v>
      </c>
      <c r="I104" s="6">
        <v>208.84288045175799</v>
      </c>
      <c r="J104" s="6">
        <v>318.97125437218</v>
      </c>
      <c r="K104" t="str">
        <f t="shared" si="1"/>
        <v>ARTICULADO-EURO V - COM(1998) 776-40-0</v>
      </c>
    </row>
    <row r="105" spans="1:11" x14ac:dyDescent="0.2">
      <c r="A105">
        <v>2010</v>
      </c>
      <c r="B105" t="s">
        <v>39</v>
      </c>
      <c r="C105" t="s">
        <v>13</v>
      </c>
      <c r="D105" t="s">
        <v>28</v>
      </c>
      <c r="E105">
        <v>40</v>
      </c>
      <c r="F105">
        <v>50</v>
      </c>
      <c r="G105">
        <v>0.5</v>
      </c>
      <c r="H105">
        <v>1</v>
      </c>
      <c r="I105" s="6">
        <v>320.96988912403998</v>
      </c>
      <c r="J105" s="6">
        <v>420.03651618880298</v>
      </c>
      <c r="K105" t="str">
        <f t="shared" si="1"/>
        <v>ARTICULADO-EURO V - COM(1998) 776-40-0,5</v>
      </c>
    </row>
    <row r="106" spans="1:11" x14ac:dyDescent="0.2">
      <c r="A106">
        <v>2010</v>
      </c>
      <c r="B106" t="s">
        <v>39</v>
      </c>
      <c r="C106" t="s">
        <v>13</v>
      </c>
      <c r="D106" t="s">
        <v>28</v>
      </c>
      <c r="E106">
        <v>40</v>
      </c>
      <c r="F106">
        <v>50</v>
      </c>
      <c r="G106">
        <v>1</v>
      </c>
      <c r="I106" s="6">
        <v>434.25621555768902</v>
      </c>
      <c r="J106" s="6">
        <v>434.25621555768902</v>
      </c>
      <c r="K106" t="str">
        <f t="shared" si="1"/>
        <v>ARTICULADO-EURO V - COM(1998) 776-40-1</v>
      </c>
    </row>
    <row r="107" spans="1:11" x14ac:dyDescent="0.2">
      <c r="A107">
        <v>2010</v>
      </c>
      <c r="B107" t="s">
        <v>39</v>
      </c>
      <c r="C107" t="s">
        <v>13</v>
      </c>
      <c r="D107" t="s">
        <v>28</v>
      </c>
      <c r="E107">
        <v>50</v>
      </c>
      <c r="G107">
        <v>0</v>
      </c>
      <c r="H107">
        <v>0.5</v>
      </c>
      <c r="I107" s="6">
        <v>242.74262460002001</v>
      </c>
      <c r="J107" s="6">
        <v>386.32007486475197</v>
      </c>
      <c r="K107" t="str">
        <f t="shared" si="1"/>
        <v>ARTICULADO-EURO V - COM(1998) 776-50-0</v>
      </c>
    </row>
    <row r="108" spans="1:11" x14ac:dyDescent="0.2">
      <c r="A108">
        <v>2010</v>
      </c>
      <c r="B108" t="s">
        <v>39</v>
      </c>
      <c r="C108" t="s">
        <v>13</v>
      </c>
      <c r="D108" t="s">
        <v>28</v>
      </c>
      <c r="E108">
        <v>50</v>
      </c>
      <c r="G108">
        <v>0.5</v>
      </c>
      <c r="H108">
        <v>1</v>
      </c>
      <c r="I108" s="6">
        <v>392.28785057854702</v>
      </c>
      <c r="J108" s="6">
        <v>504.987907641302</v>
      </c>
      <c r="K108" t="str">
        <f t="shared" si="1"/>
        <v>ARTICULADO-EURO V - COM(1998) 776-50-0,5</v>
      </c>
    </row>
    <row r="109" spans="1:11" x14ac:dyDescent="0.2">
      <c r="A109">
        <v>2010</v>
      </c>
      <c r="B109" t="s">
        <v>39</v>
      </c>
      <c r="C109" t="s">
        <v>13</v>
      </c>
      <c r="D109" t="s">
        <v>28</v>
      </c>
      <c r="E109">
        <v>50</v>
      </c>
      <c r="G109">
        <v>1</v>
      </c>
      <c r="I109" s="6">
        <v>539.37246635571103</v>
      </c>
      <c r="J109" s="6">
        <v>539.37246635571103</v>
      </c>
      <c r="K109" t="str">
        <f t="shared" si="1"/>
        <v>ARTICULADO-EURO V - COM(1998) 776-50-1</v>
      </c>
    </row>
    <row r="110" spans="1:11" x14ac:dyDescent="0.2">
      <c r="A110">
        <v>2010</v>
      </c>
      <c r="B110" t="s">
        <v>39</v>
      </c>
      <c r="C110" t="s">
        <v>12</v>
      </c>
      <c r="D110" t="s">
        <v>23</v>
      </c>
      <c r="E110">
        <v>3.5</v>
      </c>
      <c r="F110">
        <v>7.5</v>
      </c>
      <c r="G110">
        <v>0</v>
      </c>
      <c r="H110">
        <v>0.5</v>
      </c>
      <c r="I110" s="6">
        <v>112.345649202375</v>
      </c>
      <c r="J110" s="6">
        <v>119.868500578067</v>
      </c>
      <c r="K110" t="str">
        <f t="shared" si="1"/>
        <v>RÍGIDO-CONVENCIONAL-3,5-0</v>
      </c>
    </row>
    <row r="111" spans="1:11" x14ac:dyDescent="0.2">
      <c r="A111">
        <v>2010</v>
      </c>
      <c r="B111" t="s">
        <v>39</v>
      </c>
      <c r="C111" t="s">
        <v>12</v>
      </c>
      <c r="D111" t="s">
        <v>23</v>
      </c>
      <c r="E111">
        <v>3.5</v>
      </c>
      <c r="F111">
        <v>7.5</v>
      </c>
      <c r="G111">
        <v>0.5</v>
      </c>
      <c r="H111">
        <v>1</v>
      </c>
      <c r="I111" s="6">
        <v>119.536230604504</v>
      </c>
      <c r="J111" s="6">
        <v>129.981732053114</v>
      </c>
      <c r="K111" t="str">
        <f t="shared" si="1"/>
        <v>RÍGIDO-CONVENCIONAL-3,5-0,5</v>
      </c>
    </row>
    <row r="112" spans="1:11" x14ac:dyDescent="0.2">
      <c r="A112">
        <v>2010</v>
      </c>
      <c r="B112" t="s">
        <v>39</v>
      </c>
      <c r="C112" t="s">
        <v>12</v>
      </c>
      <c r="D112" t="s">
        <v>23</v>
      </c>
      <c r="E112">
        <v>3.5</v>
      </c>
      <c r="F112">
        <v>7.5</v>
      </c>
      <c r="G112">
        <v>1</v>
      </c>
      <c r="I112" s="6">
        <v>129.48663780981599</v>
      </c>
      <c r="J112" s="6">
        <v>129.48663780981599</v>
      </c>
      <c r="K112" t="str">
        <f t="shared" si="1"/>
        <v>RÍGIDO-CONVENCIONAL-3,5-1</v>
      </c>
    </row>
    <row r="113" spans="1:11" x14ac:dyDescent="0.2">
      <c r="A113">
        <v>2010</v>
      </c>
      <c r="B113" t="s">
        <v>39</v>
      </c>
      <c r="C113" t="s">
        <v>12</v>
      </c>
      <c r="D113" t="s">
        <v>23</v>
      </c>
      <c r="E113">
        <v>7.5</v>
      </c>
      <c r="F113">
        <v>12</v>
      </c>
      <c r="G113">
        <v>0</v>
      </c>
      <c r="H113">
        <v>0.5</v>
      </c>
      <c r="I113" s="6">
        <v>147.93101187014901</v>
      </c>
      <c r="J113" s="6">
        <v>166.79891680396801</v>
      </c>
      <c r="K113" t="str">
        <f t="shared" si="1"/>
        <v>RÍGIDO-CONVENCIONAL-7,5-0</v>
      </c>
    </row>
    <row r="114" spans="1:11" x14ac:dyDescent="0.2">
      <c r="A114">
        <v>2010</v>
      </c>
      <c r="B114" t="s">
        <v>39</v>
      </c>
      <c r="C114" t="s">
        <v>12</v>
      </c>
      <c r="D114" t="s">
        <v>23</v>
      </c>
      <c r="E114">
        <v>7.5</v>
      </c>
      <c r="F114">
        <v>12</v>
      </c>
      <c r="G114">
        <v>0.5</v>
      </c>
      <c r="H114">
        <v>1</v>
      </c>
      <c r="I114" s="6">
        <v>166.50042570698099</v>
      </c>
      <c r="J114" s="6">
        <v>185.02937349829401</v>
      </c>
      <c r="K114" t="str">
        <f t="shared" si="1"/>
        <v>RÍGIDO-CONVENCIONAL-7,5-0,5</v>
      </c>
    </row>
    <row r="115" spans="1:11" x14ac:dyDescent="0.2">
      <c r="A115">
        <v>2010</v>
      </c>
      <c r="B115" t="s">
        <v>39</v>
      </c>
      <c r="C115" t="s">
        <v>12</v>
      </c>
      <c r="D115" t="s">
        <v>23</v>
      </c>
      <c r="E115">
        <v>7.5</v>
      </c>
      <c r="F115">
        <v>12</v>
      </c>
      <c r="G115">
        <v>1</v>
      </c>
      <c r="I115" s="6">
        <v>185.10067350907801</v>
      </c>
      <c r="J115" s="6">
        <v>185.10067350907801</v>
      </c>
      <c r="K115" t="str">
        <f t="shared" si="1"/>
        <v>RÍGIDO-CONVENCIONAL-7,5-1</v>
      </c>
    </row>
    <row r="116" spans="1:11" x14ac:dyDescent="0.2">
      <c r="A116">
        <v>2010</v>
      </c>
      <c r="B116" t="s">
        <v>39</v>
      </c>
      <c r="C116" t="s">
        <v>12</v>
      </c>
      <c r="D116" t="s">
        <v>23</v>
      </c>
      <c r="E116">
        <v>12</v>
      </c>
      <c r="F116">
        <v>14</v>
      </c>
      <c r="G116">
        <v>0</v>
      </c>
      <c r="H116">
        <v>0.5</v>
      </c>
      <c r="I116" s="6">
        <v>156.945497415689</v>
      </c>
      <c r="J116" s="6">
        <v>180.28834892627401</v>
      </c>
      <c r="K116" t="str">
        <f t="shared" si="1"/>
        <v>RÍGIDO-CONVENCIONAL-12-0</v>
      </c>
    </row>
    <row r="117" spans="1:11" x14ac:dyDescent="0.2">
      <c r="A117">
        <v>2010</v>
      </c>
      <c r="B117" t="s">
        <v>39</v>
      </c>
      <c r="C117" t="s">
        <v>12</v>
      </c>
      <c r="D117" t="s">
        <v>23</v>
      </c>
      <c r="E117">
        <v>12</v>
      </c>
      <c r="F117">
        <v>14</v>
      </c>
      <c r="G117">
        <v>0.5</v>
      </c>
      <c r="H117">
        <v>1</v>
      </c>
      <c r="I117" s="6">
        <v>180.07880060922301</v>
      </c>
      <c r="J117" s="6">
        <v>203.73979444845</v>
      </c>
      <c r="K117" t="str">
        <f t="shared" si="1"/>
        <v>RÍGIDO-CONVENCIONAL-12-0,5</v>
      </c>
    </row>
    <row r="118" spans="1:11" x14ac:dyDescent="0.2">
      <c r="A118">
        <v>2010</v>
      </c>
      <c r="B118" t="s">
        <v>39</v>
      </c>
      <c r="C118" t="s">
        <v>12</v>
      </c>
      <c r="D118" t="s">
        <v>23</v>
      </c>
      <c r="E118">
        <v>12</v>
      </c>
      <c r="F118">
        <v>14</v>
      </c>
      <c r="G118">
        <v>1</v>
      </c>
      <c r="I118" s="6">
        <v>203.620777945524</v>
      </c>
      <c r="J118" s="6">
        <v>203.620777945524</v>
      </c>
      <c r="K118" t="str">
        <f t="shared" si="1"/>
        <v>RÍGIDO-CONVENCIONAL-12-1</v>
      </c>
    </row>
    <row r="119" spans="1:11" x14ac:dyDescent="0.2">
      <c r="A119">
        <v>2010</v>
      </c>
      <c r="B119" t="s">
        <v>39</v>
      </c>
      <c r="C119" t="s">
        <v>12</v>
      </c>
      <c r="D119" t="s">
        <v>23</v>
      </c>
      <c r="E119">
        <v>14</v>
      </c>
      <c r="F119">
        <v>20</v>
      </c>
      <c r="G119">
        <v>0</v>
      </c>
      <c r="H119">
        <v>0.5</v>
      </c>
      <c r="I119" s="6">
        <v>189.49816362031299</v>
      </c>
      <c r="J119" s="6">
        <v>217.44955432564299</v>
      </c>
      <c r="K119" t="str">
        <f t="shared" si="1"/>
        <v>RÍGIDO-CONVENCIONAL-14-0</v>
      </c>
    </row>
    <row r="120" spans="1:11" x14ac:dyDescent="0.2">
      <c r="A120">
        <v>2010</v>
      </c>
      <c r="B120" t="s">
        <v>39</v>
      </c>
      <c r="C120" t="s">
        <v>12</v>
      </c>
      <c r="D120" t="s">
        <v>23</v>
      </c>
      <c r="E120">
        <v>14</v>
      </c>
      <c r="F120">
        <v>20</v>
      </c>
      <c r="G120">
        <v>0.5</v>
      </c>
      <c r="H120">
        <v>1</v>
      </c>
      <c r="I120" s="6">
        <v>217.36645938005901</v>
      </c>
      <c r="J120" s="6">
        <v>248.75285175174301</v>
      </c>
      <c r="K120" t="str">
        <f t="shared" si="1"/>
        <v>RÍGIDO-CONVENCIONAL-14-0,5</v>
      </c>
    </row>
    <row r="121" spans="1:11" x14ac:dyDescent="0.2">
      <c r="A121">
        <v>2010</v>
      </c>
      <c r="B121" t="s">
        <v>39</v>
      </c>
      <c r="C121" t="s">
        <v>12</v>
      </c>
      <c r="D121" t="s">
        <v>23</v>
      </c>
      <c r="E121">
        <v>14</v>
      </c>
      <c r="F121">
        <v>20</v>
      </c>
      <c r="G121">
        <v>1</v>
      </c>
      <c r="I121" s="6">
        <v>249.10308741708499</v>
      </c>
      <c r="J121" s="6">
        <v>249.10308741708499</v>
      </c>
      <c r="K121" t="str">
        <f t="shared" si="1"/>
        <v>RÍGIDO-CONVENCIONAL-14-1</v>
      </c>
    </row>
    <row r="122" spans="1:11" x14ac:dyDescent="0.2">
      <c r="A122">
        <v>2010</v>
      </c>
      <c r="B122" t="s">
        <v>39</v>
      </c>
      <c r="C122" t="s">
        <v>12</v>
      </c>
      <c r="D122" t="s">
        <v>23</v>
      </c>
      <c r="E122">
        <v>20</v>
      </c>
      <c r="F122">
        <v>26</v>
      </c>
      <c r="G122">
        <v>0</v>
      </c>
      <c r="H122">
        <v>0.5</v>
      </c>
      <c r="I122" s="6">
        <v>215.57278840962101</v>
      </c>
      <c r="J122" s="6">
        <v>270.93323230127999</v>
      </c>
      <c r="K122" t="str">
        <f t="shared" si="1"/>
        <v>RÍGIDO-CONVENCIONAL-20-0</v>
      </c>
    </row>
    <row r="123" spans="1:11" x14ac:dyDescent="0.2">
      <c r="A123">
        <v>2010</v>
      </c>
      <c r="B123" t="s">
        <v>39</v>
      </c>
      <c r="C123" t="s">
        <v>12</v>
      </c>
      <c r="D123" t="s">
        <v>23</v>
      </c>
      <c r="E123">
        <v>20</v>
      </c>
      <c r="F123">
        <v>26</v>
      </c>
      <c r="G123">
        <v>0.5</v>
      </c>
      <c r="H123">
        <v>1</v>
      </c>
      <c r="I123" s="6">
        <v>270.653617091699</v>
      </c>
      <c r="J123" s="6">
        <v>326.64068672498399</v>
      </c>
      <c r="K123" t="str">
        <f t="shared" si="1"/>
        <v>RÍGIDO-CONVENCIONAL-20-0,5</v>
      </c>
    </row>
    <row r="124" spans="1:11" x14ac:dyDescent="0.2">
      <c r="A124">
        <v>2010</v>
      </c>
      <c r="B124" t="s">
        <v>39</v>
      </c>
      <c r="C124" t="s">
        <v>12</v>
      </c>
      <c r="D124" t="s">
        <v>23</v>
      </c>
      <c r="E124">
        <v>20</v>
      </c>
      <c r="F124">
        <v>26</v>
      </c>
      <c r="G124">
        <v>1</v>
      </c>
      <c r="I124" s="6">
        <v>327.79381412189798</v>
      </c>
      <c r="J124" s="6">
        <v>327.79381412189798</v>
      </c>
      <c r="K124" t="str">
        <f t="shared" si="1"/>
        <v>RÍGIDO-CONVENCIONAL-20-1</v>
      </c>
    </row>
    <row r="125" spans="1:11" x14ac:dyDescent="0.2">
      <c r="A125">
        <v>2010</v>
      </c>
      <c r="B125" t="s">
        <v>39</v>
      </c>
      <c r="C125" t="s">
        <v>12</v>
      </c>
      <c r="D125" t="s">
        <v>23</v>
      </c>
      <c r="E125">
        <v>26</v>
      </c>
      <c r="F125">
        <v>28</v>
      </c>
      <c r="G125">
        <v>0</v>
      </c>
      <c r="H125">
        <v>0.5</v>
      </c>
      <c r="I125" s="6">
        <v>227.10083137887</v>
      </c>
      <c r="J125" s="6">
        <v>288.29603993534801</v>
      </c>
      <c r="K125" t="str">
        <f t="shared" si="1"/>
        <v>RÍGIDO-CONVENCIONAL-26-0</v>
      </c>
    </row>
    <row r="126" spans="1:11" x14ac:dyDescent="0.2">
      <c r="A126">
        <v>2010</v>
      </c>
      <c r="B126" t="s">
        <v>39</v>
      </c>
      <c r="C126" t="s">
        <v>12</v>
      </c>
      <c r="D126" t="s">
        <v>23</v>
      </c>
      <c r="E126">
        <v>26</v>
      </c>
      <c r="F126">
        <v>28</v>
      </c>
      <c r="G126">
        <v>0.5</v>
      </c>
      <c r="H126">
        <v>1</v>
      </c>
      <c r="I126" s="6">
        <v>288.86965791680501</v>
      </c>
      <c r="J126" s="6">
        <v>349.10600596191699</v>
      </c>
      <c r="K126" t="str">
        <f t="shared" si="1"/>
        <v>RÍGIDO-CONVENCIONAL-26-0,5</v>
      </c>
    </row>
    <row r="127" spans="1:11" x14ac:dyDescent="0.2">
      <c r="A127">
        <v>2010</v>
      </c>
      <c r="B127" t="s">
        <v>39</v>
      </c>
      <c r="C127" t="s">
        <v>12</v>
      </c>
      <c r="D127" t="s">
        <v>23</v>
      </c>
      <c r="E127">
        <v>26</v>
      </c>
      <c r="F127">
        <v>28</v>
      </c>
      <c r="G127">
        <v>1</v>
      </c>
      <c r="I127" s="6">
        <v>350.36442818356102</v>
      </c>
      <c r="J127" s="6">
        <v>350.36442818356102</v>
      </c>
      <c r="K127" t="str">
        <f t="shared" si="1"/>
        <v>RÍGIDO-CONVENCIONAL-26-1</v>
      </c>
    </row>
    <row r="128" spans="1:11" x14ac:dyDescent="0.2">
      <c r="A128">
        <v>2010</v>
      </c>
      <c r="B128" t="s">
        <v>39</v>
      </c>
      <c r="C128" t="s">
        <v>12</v>
      </c>
      <c r="D128" t="s">
        <v>23</v>
      </c>
      <c r="E128">
        <v>28</v>
      </c>
      <c r="F128">
        <v>32</v>
      </c>
      <c r="G128">
        <v>0</v>
      </c>
      <c r="H128">
        <v>0.5</v>
      </c>
      <c r="I128" s="6">
        <v>254.89911021898601</v>
      </c>
      <c r="J128" s="6">
        <v>328.07272102816302</v>
      </c>
      <c r="K128" t="str">
        <f t="shared" si="1"/>
        <v>RÍGIDO-CONVENCIONAL-28-0</v>
      </c>
    </row>
    <row r="129" spans="1:11" x14ac:dyDescent="0.2">
      <c r="A129">
        <v>2010</v>
      </c>
      <c r="B129" t="s">
        <v>39</v>
      </c>
      <c r="C129" t="s">
        <v>12</v>
      </c>
      <c r="D129" t="s">
        <v>23</v>
      </c>
      <c r="E129">
        <v>28</v>
      </c>
      <c r="F129">
        <v>32</v>
      </c>
      <c r="G129">
        <v>0.5</v>
      </c>
      <c r="H129">
        <v>1</v>
      </c>
      <c r="I129" s="6">
        <v>330.29380418681399</v>
      </c>
      <c r="J129" s="6">
        <v>401.58927466328299</v>
      </c>
      <c r="K129" t="str">
        <f t="shared" si="1"/>
        <v>RÍGIDO-CONVENCIONAL-28-0,5</v>
      </c>
    </row>
    <row r="130" spans="1:11" x14ac:dyDescent="0.2">
      <c r="A130">
        <v>2010</v>
      </c>
      <c r="B130" t="s">
        <v>39</v>
      </c>
      <c r="C130" t="s">
        <v>12</v>
      </c>
      <c r="D130" t="s">
        <v>23</v>
      </c>
      <c r="E130">
        <v>28</v>
      </c>
      <c r="F130">
        <v>32</v>
      </c>
      <c r="G130">
        <v>1</v>
      </c>
      <c r="I130" s="6">
        <v>404.83280400145901</v>
      </c>
      <c r="J130" s="6">
        <v>404.83280400145901</v>
      </c>
      <c r="K130" t="str">
        <f t="shared" si="1"/>
        <v>RÍGIDO-CONVENCIONAL-28-1</v>
      </c>
    </row>
    <row r="131" spans="1:11" x14ac:dyDescent="0.2">
      <c r="A131">
        <v>2010</v>
      </c>
      <c r="B131" t="s">
        <v>39</v>
      </c>
      <c r="C131" t="s">
        <v>12</v>
      </c>
      <c r="D131" t="s">
        <v>23</v>
      </c>
      <c r="E131">
        <v>32</v>
      </c>
      <c r="G131">
        <v>0</v>
      </c>
      <c r="H131">
        <v>0.5</v>
      </c>
      <c r="I131" s="6">
        <v>245.287330218546</v>
      </c>
      <c r="J131" s="6">
        <v>332.53069815694101</v>
      </c>
      <c r="K131" t="str">
        <f t="shared" ref="K131:K194" si="2">C131&amp;"-"&amp;D131&amp;"-"&amp;E131&amp;"-"&amp;G131</f>
        <v>RÍGIDO-CONVENCIONAL-32-0</v>
      </c>
    </row>
    <row r="132" spans="1:11" x14ac:dyDescent="0.2">
      <c r="A132">
        <v>2010</v>
      </c>
      <c r="B132" t="s">
        <v>39</v>
      </c>
      <c r="C132" t="s">
        <v>12</v>
      </c>
      <c r="D132" t="s">
        <v>23</v>
      </c>
      <c r="E132">
        <v>32</v>
      </c>
      <c r="G132">
        <v>0.5</v>
      </c>
      <c r="H132">
        <v>1</v>
      </c>
      <c r="I132" s="6">
        <v>333.07540440490402</v>
      </c>
      <c r="J132" s="6">
        <v>411.74747490417502</v>
      </c>
      <c r="K132" t="str">
        <f t="shared" si="2"/>
        <v>RÍGIDO-CONVENCIONAL-32-0,5</v>
      </c>
    </row>
    <row r="133" spans="1:11" x14ac:dyDescent="0.2">
      <c r="A133">
        <v>2010</v>
      </c>
      <c r="B133" t="s">
        <v>39</v>
      </c>
      <c r="C133" t="s">
        <v>12</v>
      </c>
      <c r="D133" t="s">
        <v>23</v>
      </c>
      <c r="E133">
        <v>32</v>
      </c>
      <c r="G133">
        <v>1</v>
      </c>
      <c r="I133" s="6">
        <v>422.121597414674</v>
      </c>
      <c r="J133" s="6">
        <v>422.121597414674</v>
      </c>
      <c r="K133" t="str">
        <f t="shared" si="2"/>
        <v>RÍGIDO-CONVENCIONAL-32-1</v>
      </c>
    </row>
    <row r="134" spans="1:11" x14ac:dyDescent="0.2">
      <c r="A134">
        <v>2010</v>
      </c>
      <c r="B134" t="s">
        <v>39</v>
      </c>
      <c r="C134" t="s">
        <v>12</v>
      </c>
      <c r="D134" t="s">
        <v>24</v>
      </c>
      <c r="E134">
        <v>3.5</v>
      </c>
      <c r="F134">
        <v>7.5</v>
      </c>
      <c r="G134">
        <v>0</v>
      </c>
      <c r="H134">
        <v>0.5</v>
      </c>
      <c r="I134" s="6">
        <v>96.868743903857194</v>
      </c>
      <c r="J134" s="6">
        <v>104.725096174627</v>
      </c>
      <c r="K134" t="str">
        <f t="shared" si="2"/>
        <v>RÍGIDO-EURO I - 91/542/EEC S I-3,5-0</v>
      </c>
    </row>
    <row r="135" spans="1:11" x14ac:dyDescent="0.2">
      <c r="A135">
        <v>2010</v>
      </c>
      <c r="B135" t="s">
        <v>39</v>
      </c>
      <c r="C135" t="s">
        <v>12</v>
      </c>
      <c r="D135" t="s">
        <v>24</v>
      </c>
      <c r="E135">
        <v>3.5</v>
      </c>
      <c r="F135">
        <v>7.5</v>
      </c>
      <c r="G135">
        <v>0.5</v>
      </c>
      <c r="H135">
        <v>1</v>
      </c>
      <c r="I135" s="6">
        <v>104.424252898074</v>
      </c>
      <c r="J135" s="6">
        <v>113.566972110885</v>
      </c>
      <c r="K135" t="str">
        <f t="shared" si="2"/>
        <v>RÍGIDO-EURO I - 91/542/EEC S I-3,5-0,5</v>
      </c>
    </row>
    <row r="136" spans="1:11" x14ac:dyDescent="0.2">
      <c r="A136">
        <v>2010</v>
      </c>
      <c r="B136" t="s">
        <v>39</v>
      </c>
      <c r="C136" t="s">
        <v>12</v>
      </c>
      <c r="D136" t="s">
        <v>24</v>
      </c>
      <c r="E136">
        <v>3.5</v>
      </c>
      <c r="F136">
        <v>7.5</v>
      </c>
      <c r="G136">
        <v>1</v>
      </c>
      <c r="I136" s="6">
        <v>113.19373769686401</v>
      </c>
      <c r="J136" s="6">
        <v>113.19373769686401</v>
      </c>
      <c r="K136" t="str">
        <f t="shared" si="2"/>
        <v>RÍGIDO-EURO I - 91/542/EEC S I-3,5-1</v>
      </c>
    </row>
    <row r="137" spans="1:11" x14ac:dyDescent="0.2">
      <c r="A137">
        <v>2010</v>
      </c>
      <c r="B137" t="s">
        <v>39</v>
      </c>
      <c r="C137" t="s">
        <v>12</v>
      </c>
      <c r="D137" t="s">
        <v>24</v>
      </c>
      <c r="E137">
        <v>7.5</v>
      </c>
      <c r="F137">
        <v>12</v>
      </c>
      <c r="G137">
        <v>0</v>
      </c>
      <c r="H137">
        <v>0.5</v>
      </c>
      <c r="I137" s="6">
        <v>132.28199054722501</v>
      </c>
      <c r="J137" s="6">
        <v>151.02782915543801</v>
      </c>
      <c r="K137" t="str">
        <f t="shared" si="2"/>
        <v>RÍGIDO-EURO I - 91/542/EEC S I-7,5-0</v>
      </c>
    </row>
    <row r="138" spans="1:11" x14ac:dyDescent="0.2">
      <c r="A138">
        <v>2010</v>
      </c>
      <c r="B138" t="s">
        <v>39</v>
      </c>
      <c r="C138" t="s">
        <v>12</v>
      </c>
      <c r="D138" t="s">
        <v>24</v>
      </c>
      <c r="E138">
        <v>7.5</v>
      </c>
      <c r="F138">
        <v>12</v>
      </c>
      <c r="G138">
        <v>0.5</v>
      </c>
      <c r="H138">
        <v>1</v>
      </c>
      <c r="I138" s="6">
        <v>150.84879810660601</v>
      </c>
      <c r="J138" s="6">
        <v>168.92746536666701</v>
      </c>
      <c r="K138" t="str">
        <f t="shared" si="2"/>
        <v>RÍGIDO-EURO I - 91/542/EEC S I-7,5-0,5</v>
      </c>
    </row>
    <row r="139" spans="1:11" x14ac:dyDescent="0.2">
      <c r="A139">
        <v>2010</v>
      </c>
      <c r="B139" t="s">
        <v>39</v>
      </c>
      <c r="C139" t="s">
        <v>12</v>
      </c>
      <c r="D139" t="s">
        <v>24</v>
      </c>
      <c r="E139">
        <v>7.5</v>
      </c>
      <c r="F139">
        <v>12</v>
      </c>
      <c r="G139">
        <v>1</v>
      </c>
      <c r="I139" s="6">
        <v>169.05233711031801</v>
      </c>
      <c r="J139" s="6">
        <v>169.05233711031801</v>
      </c>
      <c r="K139" t="str">
        <f t="shared" si="2"/>
        <v>RÍGIDO-EURO I - 91/542/EEC S I-7,5-1</v>
      </c>
    </row>
    <row r="140" spans="1:11" x14ac:dyDescent="0.2">
      <c r="A140">
        <v>2010</v>
      </c>
      <c r="B140" t="s">
        <v>39</v>
      </c>
      <c r="C140" t="s">
        <v>12</v>
      </c>
      <c r="D140" t="s">
        <v>24</v>
      </c>
      <c r="E140">
        <v>12</v>
      </c>
      <c r="F140">
        <v>14</v>
      </c>
      <c r="G140">
        <v>0</v>
      </c>
      <c r="H140">
        <v>0.5</v>
      </c>
      <c r="I140" s="6">
        <v>139.34417794758099</v>
      </c>
      <c r="J140" s="6">
        <v>162.67620503542599</v>
      </c>
      <c r="K140" t="str">
        <f t="shared" si="2"/>
        <v>RÍGIDO-EURO I - 91/542/EEC S I-12-0</v>
      </c>
    </row>
    <row r="141" spans="1:11" x14ac:dyDescent="0.2">
      <c r="A141">
        <v>2010</v>
      </c>
      <c r="B141" t="s">
        <v>39</v>
      </c>
      <c r="C141" t="s">
        <v>12</v>
      </c>
      <c r="D141" t="s">
        <v>24</v>
      </c>
      <c r="E141">
        <v>12</v>
      </c>
      <c r="F141">
        <v>14</v>
      </c>
      <c r="G141">
        <v>0.5</v>
      </c>
      <c r="H141">
        <v>1</v>
      </c>
      <c r="I141" s="6">
        <v>162.555552959115</v>
      </c>
      <c r="J141" s="6">
        <v>185.443713376456</v>
      </c>
      <c r="K141" t="str">
        <f t="shared" si="2"/>
        <v>RÍGIDO-EURO I - 91/542/EEC S I-12-0,5</v>
      </c>
    </row>
    <row r="142" spans="1:11" x14ac:dyDescent="0.2">
      <c r="A142">
        <v>2010</v>
      </c>
      <c r="B142" t="s">
        <v>39</v>
      </c>
      <c r="C142" t="s">
        <v>12</v>
      </c>
      <c r="D142" t="s">
        <v>24</v>
      </c>
      <c r="E142">
        <v>12</v>
      </c>
      <c r="F142">
        <v>14</v>
      </c>
      <c r="G142">
        <v>1</v>
      </c>
      <c r="I142" s="6">
        <v>185.492486191311</v>
      </c>
      <c r="J142" s="6">
        <v>185.492486191311</v>
      </c>
      <c r="K142" t="str">
        <f t="shared" si="2"/>
        <v>RÍGIDO-EURO I - 91/542/EEC S I-12-1</v>
      </c>
    </row>
    <row r="143" spans="1:11" x14ac:dyDescent="0.2">
      <c r="A143">
        <v>2010</v>
      </c>
      <c r="B143" t="s">
        <v>39</v>
      </c>
      <c r="C143" t="s">
        <v>12</v>
      </c>
      <c r="D143" t="s">
        <v>24</v>
      </c>
      <c r="E143">
        <v>14</v>
      </c>
      <c r="F143">
        <v>20</v>
      </c>
      <c r="G143">
        <v>0</v>
      </c>
      <c r="H143">
        <v>0.5</v>
      </c>
      <c r="I143" s="6">
        <v>160.56577497340299</v>
      </c>
      <c r="J143" s="6">
        <v>190.28465203233401</v>
      </c>
      <c r="K143" t="str">
        <f t="shared" si="2"/>
        <v>RÍGIDO-EURO I - 91/542/EEC S I-14-0</v>
      </c>
    </row>
    <row r="144" spans="1:11" x14ac:dyDescent="0.2">
      <c r="A144">
        <v>2010</v>
      </c>
      <c r="B144" t="s">
        <v>39</v>
      </c>
      <c r="C144" t="s">
        <v>12</v>
      </c>
      <c r="D144" t="s">
        <v>24</v>
      </c>
      <c r="E144">
        <v>14</v>
      </c>
      <c r="F144">
        <v>20</v>
      </c>
      <c r="G144">
        <v>0.5</v>
      </c>
      <c r="H144">
        <v>1</v>
      </c>
      <c r="I144" s="6">
        <v>190.17996627239299</v>
      </c>
      <c r="J144" s="6">
        <v>219.82940260197</v>
      </c>
      <c r="K144" t="str">
        <f t="shared" si="2"/>
        <v>RÍGIDO-EURO I - 91/542/EEC S I-14-0,5</v>
      </c>
    </row>
    <row r="145" spans="1:11" x14ac:dyDescent="0.2">
      <c r="A145">
        <v>2010</v>
      </c>
      <c r="B145" t="s">
        <v>39</v>
      </c>
      <c r="C145" t="s">
        <v>12</v>
      </c>
      <c r="D145" t="s">
        <v>24</v>
      </c>
      <c r="E145">
        <v>14</v>
      </c>
      <c r="F145">
        <v>20</v>
      </c>
      <c r="G145">
        <v>1</v>
      </c>
      <c r="I145" s="6">
        <v>220.33959078932099</v>
      </c>
      <c r="J145" s="6">
        <v>220.33959078932099</v>
      </c>
      <c r="K145" t="str">
        <f t="shared" si="2"/>
        <v>RÍGIDO-EURO I - 91/542/EEC S I-14-1</v>
      </c>
    </row>
    <row r="146" spans="1:11" x14ac:dyDescent="0.2">
      <c r="A146">
        <v>2010</v>
      </c>
      <c r="B146" t="s">
        <v>39</v>
      </c>
      <c r="C146" t="s">
        <v>12</v>
      </c>
      <c r="D146" t="s">
        <v>24</v>
      </c>
      <c r="E146">
        <v>20</v>
      </c>
      <c r="F146">
        <v>26</v>
      </c>
      <c r="G146">
        <v>0</v>
      </c>
      <c r="H146">
        <v>0.5</v>
      </c>
      <c r="I146" s="6">
        <v>186.51221994222701</v>
      </c>
      <c r="J146" s="6">
        <v>238.90066020625</v>
      </c>
      <c r="K146" t="str">
        <f t="shared" si="2"/>
        <v>RÍGIDO-EURO I - 91/542/EEC S I-20-0</v>
      </c>
    </row>
    <row r="147" spans="1:11" x14ac:dyDescent="0.2">
      <c r="A147">
        <v>2010</v>
      </c>
      <c r="B147" t="s">
        <v>39</v>
      </c>
      <c r="C147" t="s">
        <v>12</v>
      </c>
      <c r="D147" t="s">
        <v>24</v>
      </c>
      <c r="E147">
        <v>20</v>
      </c>
      <c r="F147">
        <v>26</v>
      </c>
      <c r="G147">
        <v>0.5</v>
      </c>
      <c r="H147">
        <v>1</v>
      </c>
      <c r="I147" s="6">
        <v>238.842822920087</v>
      </c>
      <c r="J147" s="6">
        <v>288.20881817707402</v>
      </c>
      <c r="K147" t="str">
        <f t="shared" si="2"/>
        <v>RÍGIDO-EURO I - 91/542/EEC S I-20-0,5</v>
      </c>
    </row>
    <row r="148" spans="1:11" x14ac:dyDescent="0.2">
      <c r="A148">
        <v>2010</v>
      </c>
      <c r="B148" t="s">
        <v>39</v>
      </c>
      <c r="C148" t="s">
        <v>12</v>
      </c>
      <c r="D148" t="s">
        <v>24</v>
      </c>
      <c r="E148">
        <v>20</v>
      </c>
      <c r="F148">
        <v>26</v>
      </c>
      <c r="G148">
        <v>1</v>
      </c>
      <c r="I148" s="6">
        <v>289.913860276582</v>
      </c>
      <c r="J148" s="6">
        <v>289.913860276582</v>
      </c>
      <c r="K148" t="str">
        <f t="shared" si="2"/>
        <v>RÍGIDO-EURO I - 91/542/EEC S I-20-1</v>
      </c>
    </row>
    <row r="149" spans="1:11" x14ac:dyDescent="0.2">
      <c r="A149">
        <v>2010</v>
      </c>
      <c r="B149" t="s">
        <v>39</v>
      </c>
      <c r="C149" t="s">
        <v>12</v>
      </c>
      <c r="D149" t="s">
        <v>24</v>
      </c>
      <c r="E149">
        <v>26</v>
      </c>
      <c r="F149">
        <v>28</v>
      </c>
      <c r="G149">
        <v>0</v>
      </c>
      <c r="H149">
        <v>0.5</v>
      </c>
      <c r="I149" s="6">
        <v>197.176712017255</v>
      </c>
      <c r="J149" s="6">
        <v>253.581405833047</v>
      </c>
      <c r="K149" t="str">
        <f t="shared" si="2"/>
        <v>RÍGIDO-EURO I - 91/542/EEC S I-26-0</v>
      </c>
    </row>
    <row r="150" spans="1:11" x14ac:dyDescent="0.2">
      <c r="A150">
        <v>2010</v>
      </c>
      <c r="B150" t="s">
        <v>39</v>
      </c>
      <c r="C150" t="s">
        <v>12</v>
      </c>
      <c r="D150" t="s">
        <v>24</v>
      </c>
      <c r="E150">
        <v>26</v>
      </c>
      <c r="F150">
        <v>28</v>
      </c>
      <c r="G150">
        <v>0.5</v>
      </c>
      <c r="H150">
        <v>1</v>
      </c>
      <c r="I150" s="6">
        <v>253.880753911244</v>
      </c>
      <c r="J150" s="6">
        <v>308.91587638403598</v>
      </c>
      <c r="K150" t="str">
        <f t="shared" si="2"/>
        <v>RÍGIDO-EURO I - 91/542/EEC S I-26-0,5</v>
      </c>
    </row>
    <row r="151" spans="1:11" x14ac:dyDescent="0.2">
      <c r="A151">
        <v>2010</v>
      </c>
      <c r="B151" t="s">
        <v>39</v>
      </c>
      <c r="C151" t="s">
        <v>12</v>
      </c>
      <c r="D151" t="s">
        <v>24</v>
      </c>
      <c r="E151">
        <v>26</v>
      </c>
      <c r="F151">
        <v>28</v>
      </c>
      <c r="G151">
        <v>1</v>
      </c>
      <c r="I151" s="6">
        <v>310.17536173568101</v>
      </c>
      <c r="J151" s="6">
        <v>310.17536173568101</v>
      </c>
      <c r="K151" t="str">
        <f t="shared" si="2"/>
        <v>RÍGIDO-EURO I - 91/542/EEC S I-26-1</v>
      </c>
    </row>
    <row r="152" spans="1:11" x14ac:dyDescent="0.2">
      <c r="A152">
        <v>2010</v>
      </c>
      <c r="B152" t="s">
        <v>39</v>
      </c>
      <c r="C152" t="s">
        <v>12</v>
      </c>
      <c r="D152" t="s">
        <v>24</v>
      </c>
      <c r="E152">
        <v>28</v>
      </c>
      <c r="F152">
        <v>32</v>
      </c>
      <c r="G152">
        <v>0</v>
      </c>
      <c r="H152">
        <v>0.5</v>
      </c>
      <c r="I152" s="6">
        <v>223.97148986866901</v>
      </c>
      <c r="J152" s="6">
        <v>292.42877070345997</v>
      </c>
      <c r="K152" t="str">
        <f t="shared" si="2"/>
        <v>RÍGIDO-EURO I - 91/542/EEC S I-28-0</v>
      </c>
    </row>
    <row r="153" spans="1:11" x14ac:dyDescent="0.2">
      <c r="A153">
        <v>2010</v>
      </c>
      <c r="B153" t="s">
        <v>39</v>
      </c>
      <c r="C153" t="s">
        <v>12</v>
      </c>
      <c r="D153" t="s">
        <v>24</v>
      </c>
      <c r="E153">
        <v>28</v>
      </c>
      <c r="F153">
        <v>32</v>
      </c>
      <c r="G153">
        <v>0.5</v>
      </c>
      <c r="H153">
        <v>1</v>
      </c>
      <c r="I153" s="6">
        <v>294.20088160131797</v>
      </c>
      <c r="J153" s="6">
        <v>357.64699392831602</v>
      </c>
      <c r="K153" t="str">
        <f t="shared" si="2"/>
        <v>RÍGIDO-EURO I - 91/542/EEC S I-28-0,5</v>
      </c>
    </row>
    <row r="154" spans="1:11" x14ac:dyDescent="0.2">
      <c r="A154">
        <v>2010</v>
      </c>
      <c r="B154" t="s">
        <v>39</v>
      </c>
      <c r="C154" t="s">
        <v>12</v>
      </c>
      <c r="D154" t="s">
        <v>24</v>
      </c>
      <c r="E154">
        <v>28</v>
      </c>
      <c r="F154">
        <v>32</v>
      </c>
      <c r="G154">
        <v>1</v>
      </c>
      <c r="I154" s="6">
        <v>360.92996483707998</v>
      </c>
      <c r="J154" s="6">
        <v>360.92996483707998</v>
      </c>
      <c r="K154" t="str">
        <f t="shared" si="2"/>
        <v>RÍGIDO-EURO I - 91/542/EEC S I-28-1</v>
      </c>
    </row>
    <row r="155" spans="1:11" x14ac:dyDescent="0.2">
      <c r="A155">
        <v>2010</v>
      </c>
      <c r="B155" t="s">
        <v>39</v>
      </c>
      <c r="C155" t="s">
        <v>12</v>
      </c>
      <c r="D155" t="s">
        <v>24</v>
      </c>
      <c r="E155">
        <v>32</v>
      </c>
      <c r="G155">
        <v>0</v>
      </c>
      <c r="H155">
        <v>0.5</v>
      </c>
      <c r="I155" s="6">
        <v>214.56898821857001</v>
      </c>
      <c r="J155" s="6">
        <v>294.24282191874897</v>
      </c>
      <c r="K155" t="str">
        <f t="shared" si="2"/>
        <v>RÍGIDO-EURO I - 91/542/EEC S I-32-0</v>
      </c>
    </row>
    <row r="156" spans="1:11" x14ac:dyDescent="0.2">
      <c r="A156">
        <v>2010</v>
      </c>
      <c r="B156" t="s">
        <v>39</v>
      </c>
      <c r="C156" t="s">
        <v>12</v>
      </c>
      <c r="D156" t="s">
        <v>24</v>
      </c>
      <c r="E156">
        <v>32</v>
      </c>
      <c r="G156">
        <v>0.5</v>
      </c>
      <c r="H156">
        <v>1</v>
      </c>
      <c r="I156" s="6">
        <v>294.93106590856399</v>
      </c>
      <c r="J156" s="6">
        <v>368.667905762028</v>
      </c>
      <c r="K156" t="str">
        <f t="shared" si="2"/>
        <v>RÍGIDO-EURO I - 91/542/EEC S I-32-0,5</v>
      </c>
    </row>
    <row r="157" spans="1:11" x14ac:dyDescent="0.2">
      <c r="A157">
        <v>2010</v>
      </c>
      <c r="B157" t="s">
        <v>39</v>
      </c>
      <c r="C157" t="s">
        <v>12</v>
      </c>
      <c r="D157" t="s">
        <v>24</v>
      </c>
      <c r="E157">
        <v>32</v>
      </c>
      <c r="G157">
        <v>1</v>
      </c>
      <c r="I157" s="6">
        <v>374.075996010155</v>
      </c>
      <c r="J157" s="6">
        <v>374.075996010155</v>
      </c>
      <c r="K157" t="str">
        <f t="shared" si="2"/>
        <v>RÍGIDO-EURO I - 91/542/EEC S I-32-1</v>
      </c>
    </row>
    <row r="158" spans="1:11" x14ac:dyDescent="0.2">
      <c r="A158">
        <v>2010</v>
      </c>
      <c r="B158" t="s">
        <v>39</v>
      </c>
      <c r="C158" t="s">
        <v>12</v>
      </c>
      <c r="D158" t="s">
        <v>25</v>
      </c>
      <c r="E158">
        <v>3.5</v>
      </c>
      <c r="F158">
        <v>7.5</v>
      </c>
      <c r="G158">
        <v>0</v>
      </c>
      <c r="H158">
        <v>0.5</v>
      </c>
      <c r="I158" s="6">
        <v>93.726446939906097</v>
      </c>
      <c r="J158" s="6">
        <v>102.21520391394</v>
      </c>
      <c r="K158" t="str">
        <f t="shared" si="2"/>
        <v>RÍGIDO-EURO II - 91/542/EEC S II-3,5-0</v>
      </c>
    </row>
    <row r="159" spans="1:11" x14ac:dyDescent="0.2">
      <c r="A159">
        <v>2010</v>
      </c>
      <c r="B159" t="s">
        <v>39</v>
      </c>
      <c r="C159" t="s">
        <v>12</v>
      </c>
      <c r="D159" t="s">
        <v>25</v>
      </c>
      <c r="E159">
        <v>3.5</v>
      </c>
      <c r="F159">
        <v>7.5</v>
      </c>
      <c r="G159">
        <v>0.5</v>
      </c>
      <c r="H159">
        <v>1</v>
      </c>
      <c r="I159" s="6">
        <v>101.57977055559</v>
      </c>
      <c r="J159" s="6">
        <v>110.645923629629</v>
      </c>
      <c r="K159" t="str">
        <f t="shared" si="2"/>
        <v>RÍGIDO-EURO II - 91/542/EEC S II-3,5-0,5</v>
      </c>
    </row>
    <row r="160" spans="1:11" x14ac:dyDescent="0.2">
      <c r="A160">
        <v>2010</v>
      </c>
      <c r="B160" t="s">
        <v>39</v>
      </c>
      <c r="C160" t="s">
        <v>12</v>
      </c>
      <c r="D160" t="s">
        <v>25</v>
      </c>
      <c r="E160">
        <v>3.5</v>
      </c>
      <c r="F160">
        <v>7.5</v>
      </c>
      <c r="G160">
        <v>1</v>
      </c>
      <c r="I160" s="6">
        <v>110.35240506269101</v>
      </c>
      <c r="J160" s="6">
        <v>110.35240506269101</v>
      </c>
      <c r="K160" t="str">
        <f t="shared" si="2"/>
        <v>RÍGIDO-EURO II - 91/542/EEC S II-3,5-1</v>
      </c>
    </row>
    <row r="161" spans="1:11" x14ac:dyDescent="0.2">
      <c r="A161">
        <v>2010</v>
      </c>
      <c r="B161" t="s">
        <v>39</v>
      </c>
      <c r="C161" t="s">
        <v>12</v>
      </c>
      <c r="D161" t="s">
        <v>25</v>
      </c>
      <c r="E161">
        <v>7.5</v>
      </c>
      <c r="F161">
        <v>12</v>
      </c>
      <c r="G161">
        <v>0</v>
      </c>
      <c r="H161">
        <v>0.5</v>
      </c>
      <c r="I161" s="6">
        <v>128.038018659291</v>
      </c>
      <c r="J161" s="6">
        <v>147.46819511898499</v>
      </c>
      <c r="K161" t="str">
        <f t="shared" si="2"/>
        <v>RÍGIDO-EURO II - 91/542/EEC S II-7,5-0</v>
      </c>
    </row>
    <row r="162" spans="1:11" x14ac:dyDescent="0.2">
      <c r="A162">
        <v>2010</v>
      </c>
      <c r="B162" t="s">
        <v>39</v>
      </c>
      <c r="C162" t="s">
        <v>12</v>
      </c>
      <c r="D162" t="s">
        <v>25</v>
      </c>
      <c r="E162">
        <v>7.5</v>
      </c>
      <c r="F162">
        <v>12</v>
      </c>
      <c r="G162">
        <v>0.5</v>
      </c>
      <c r="H162">
        <v>1</v>
      </c>
      <c r="I162" s="6">
        <v>147.01043870808101</v>
      </c>
      <c r="J162" s="6">
        <v>165.87570979529301</v>
      </c>
      <c r="K162" t="str">
        <f t="shared" si="2"/>
        <v>RÍGIDO-EURO II - 91/542/EEC S II-7,5-0,5</v>
      </c>
    </row>
    <row r="163" spans="1:11" x14ac:dyDescent="0.2">
      <c r="A163">
        <v>2010</v>
      </c>
      <c r="B163" t="s">
        <v>39</v>
      </c>
      <c r="C163" t="s">
        <v>12</v>
      </c>
      <c r="D163" t="s">
        <v>25</v>
      </c>
      <c r="E163">
        <v>7.5</v>
      </c>
      <c r="F163">
        <v>12</v>
      </c>
      <c r="G163">
        <v>1</v>
      </c>
      <c r="I163" s="6">
        <v>165.88234787937799</v>
      </c>
      <c r="J163" s="6">
        <v>165.88234787937799</v>
      </c>
      <c r="K163" t="str">
        <f t="shared" si="2"/>
        <v>RÍGIDO-EURO II - 91/542/EEC S II-7,5-1</v>
      </c>
    </row>
    <row r="164" spans="1:11" x14ac:dyDescent="0.2">
      <c r="A164">
        <v>2010</v>
      </c>
      <c r="B164" t="s">
        <v>39</v>
      </c>
      <c r="C164" t="s">
        <v>12</v>
      </c>
      <c r="D164" t="s">
        <v>25</v>
      </c>
      <c r="E164">
        <v>12</v>
      </c>
      <c r="F164">
        <v>14</v>
      </c>
      <c r="G164">
        <v>0</v>
      </c>
      <c r="H164">
        <v>0.5</v>
      </c>
      <c r="I164" s="6">
        <v>135.13644701535799</v>
      </c>
      <c r="J164" s="6">
        <v>158.736657716857</v>
      </c>
      <c r="K164" t="str">
        <f t="shared" si="2"/>
        <v>RÍGIDO-EURO II - 91/542/EEC S II-12-0</v>
      </c>
    </row>
    <row r="165" spans="1:11" x14ac:dyDescent="0.2">
      <c r="A165">
        <v>2010</v>
      </c>
      <c r="B165" t="s">
        <v>39</v>
      </c>
      <c r="C165" t="s">
        <v>12</v>
      </c>
      <c r="D165" t="s">
        <v>25</v>
      </c>
      <c r="E165">
        <v>12</v>
      </c>
      <c r="F165">
        <v>14</v>
      </c>
      <c r="G165">
        <v>0.5</v>
      </c>
      <c r="H165">
        <v>1</v>
      </c>
      <c r="I165" s="6">
        <v>158.58679477710299</v>
      </c>
      <c r="J165" s="6">
        <v>181.992984954695</v>
      </c>
      <c r="K165" t="str">
        <f t="shared" si="2"/>
        <v>RÍGIDO-EURO II - 91/542/EEC S II-12-0,5</v>
      </c>
    </row>
    <row r="166" spans="1:11" x14ac:dyDescent="0.2">
      <c r="A166">
        <v>2010</v>
      </c>
      <c r="B166" t="s">
        <v>39</v>
      </c>
      <c r="C166" t="s">
        <v>12</v>
      </c>
      <c r="D166" t="s">
        <v>25</v>
      </c>
      <c r="E166">
        <v>12</v>
      </c>
      <c r="F166">
        <v>14</v>
      </c>
      <c r="G166">
        <v>1</v>
      </c>
      <c r="I166" s="6">
        <v>181.884840679467</v>
      </c>
      <c r="J166" s="6">
        <v>181.884840679467</v>
      </c>
      <c r="K166" t="str">
        <f t="shared" si="2"/>
        <v>RÍGIDO-EURO II - 91/542/EEC S II-12-1</v>
      </c>
    </row>
    <row r="167" spans="1:11" x14ac:dyDescent="0.2">
      <c r="A167">
        <v>2010</v>
      </c>
      <c r="B167" t="s">
        <v>39</v>
      </c>
      <c r="C167" t="s">
        <v>12</v>
      </c>
      <c r="D167" t="s">
        <v>25</v>
      </c>
      <c r="E167">
        <v>14</v>
      </c>
      <c r="F167">
        <v>20</v>
      </c>
      <c r="G167">
        <v>0</v>
      </c>
      <c r="H167">
        <v>0.5</v>
      </c>
      <c r="I167" s="6">
        <v>155.76381104908</v>
      </c>
      <c r="J167" s="6">
        <v>185.79736467224899</v>
      </c>
      <c r="K167" t="str">
        <f t="shared" si="2"/>
        <v>RÍGIDO-EURO II - 91/542/EEC S II-14-0</v>
      </c>
    </row>
    <row r="168" spans="1:11" x14ac:dyDescent="0.2">
      <c r="A168">
        <v>2010</v>
      </c>
      <c r="B168" t="s">
        <v>39</v>
      </c>
      <c r="C168" t="s">
        <v>12</v>
      </c>
      <c r="D168" t="s">
        <v>25</v>
      </c>
      <c r="E168">
        <v>14</v>
      </c>
      <c r="F168">
        <v>20</v>
      </c>
      <c r="G168">
        <v>0.5</v>
      </c>
      <c r="H168">
        <v>1</v>
      </c>
      <c r="I168" s="6">
        <v>185.581390022726</v>
      </c>
      <c r="J168" s="6">
        <v>215.794754952109</v>
      </c>
      <c r="K168" t="str">
        <f t="shared" si="2"/>
        <v>RÍGIDO-EURO II - 91/542/EEC S II-14-0,5</v>
      </c>
    </row>
    <row r="169" spans="1:11" x14ac:dyDescent="0.2">
      <c r="A169">
        <v>2010</v>
      </c>
      <c r="B169" t="s">
        <v>39</v>
      </c>
      <c r="C169" t="s">
        <v>12</v>
      </c>
      <c r="D169" t="s">
        <v>25</v>
      </c>
      <c r="E169">
        <v>14</v>
      </c>
      <c r="F169">
        <v>20</v>
      </c>
      <c r="G169">
        <v>1</v>
      </c>
      <c r="I169" s="6">
        <v>215.95796966777201</v>
      </c>
      <c r="J169" s="6">
        <v>215.95796966777201</v>
      </c>
      <c r="K169" t="str">
        <f t="shared" si="2"/>
        <v>RÍGIDO-EURO II - 91/542/EEC S II-14-1</v>
      </c>
    </row>
    <row r="170" spans="1:11" x14ac:dyDescent="0.2">
      <c r="A170">
        <v>2010</v>
      </c>
      <c r="B170" t="s">
        <v>39</v>
      </c>
      <c r="C170" t="s">
        <v>12</v>
      </c>
      <c r="D170" t="s">
        <v>25</v>
      </c>
      <c r="E170">
        <v>20</v>
      </c>
      <c r="F170">
        <v>26</v>
      </c>
      <c r="G170">
        <v>0</v>
      </c>
      <c r="H170">
        <v>0.5</v>
      </c>
      <c r="I170" s="6">
        <v>183.002665621239</v>
      </c>
      <c r="J170" s="6">
        <v>234.905399619436</v>
      </c>
      <c r="K170" t="str">
        <f t="shared" si="2"/>
        <v>RÍGIDO-EURO II - 91/542/EEC S II-20-0</v>
      </c>
    </row>
    <row r="171" spans="1:11" x14ac:dyDescent="0.2">
      <c r="A171">
        <v>2010</v>
      </c>
      <c r="B171" t="s">
        <v>39</v>
      </c>
      <c r="C171" t="s">
        <v>12</v>
      </c>
      <c r="D171" t="s">
        <v>25</v>
      </c>
      <c r="E171">
        <v>20</v>
      </c>
      <c r="F171">
        <v>26</v>
      </c>
      <c r="G171">
        <v>0.5</v>
      </c>
      <c r="H171">
        <v>1</v>
      </c>
      <c r="I171" s="6">
        <v>234.871783094394</v>
      </c>
      <c r="J171" s="6">
        <v>287.19904903140099</v>
      </c>
      <c r="K171" t="str">
        <f t="shared" si="2"/>
        <v>RÍGIDO-EURO II - 91/542/EEC S II-20-0,5</v>
      </c>
    </row>
    <row r="172" spans="1:11" x14ac:dyDescent="0.2">
      <c r="A172">
        <v>2010</v>
      </c>
      <c r="B172" t="s">
        <v>39</v>
      </c>
      <c r="C172" t="s">
        <v>12</v>
      </c>
      <c r="D172" t="s">
        <v>25</v>
      </c>
      <c r="E172">
        <v>20</v>
      </c>
      <c r="F172">
        <v>26</v>
      </c>
      <c r="G172">
        <v>1</v>
      </c>
      <c r="I172" s="6">
        <v>288.01065578770601</v>
      </c>
      <c r="J172" s="6">
        <v>288.01065578770601</v>
      </c>
      <c r="K172" t="str">
        <f t="shared" si="2"/>
        <v>RÍGIDO-EURO II - 91/542/EEC S II-20-1</v>
      </c>
    </row>
    <row r="173" spans="1:11" x14ac:dyDescent="0.2">
      <c r="A173">
        <v>2010</v>
      </c>
      <c r="B173" t="s">
        <v>39</v>
      </c>
      <c r="C173" t="s">
        <v>12</v>
      </c>
      <c r="D173" t="s">
        <v>25</v>
      </c>
      <c r="E173">
        <v>26</v>
      </c>
      <c r="F173">
        <v>28</v>
      </c>
      <c r="G173">
        <v>0</v>
      </c>
      <c r="H173">
        <v>0.5</v>
      </c>
      <c r="I173" s="6">
        <v>191.979445979655</v>
      </c>
      <c r="J173" s="6">
        <v>252.088377776941</v>
      </c>
      <c r="K173" t="str">
        <f t="shared" si="2"/>
        <v>RÍGIDO-EURO II - 91/542/EEC S II-26-0</v>
      </c>
    </row>
    <row r="174" spans="1:11" x14ac:dyDescent="0.2">
      <c r="A174">
        <v>2010</v>
      </c>
      <c r="B174" t="s">
        <v>39</v>
      </c>
      <c r="C174" t="s">
        <v>12</v>
      </c>
      <c r="D174" t="s">
        <v>25</v>
      </c>
      <c r="E174">
        <v>26</v>
      </c>
      <c r="F174">
        <v>28</v>
      </c>
      <c r="G174">
        <v>0.5</v>
      </c>
      <c r="H174">
        <v>1</v>
      </c>
      <c r="I174" s="6">
        <v>250.907933389139</v>
      </c>
      <c r="J174" s="6">
        <v>311.53508730950801</v>
      </c>
      <c r="K174" t="str">
        <f t="shared" si="2"/>
        <v>RÍGIDO-EURO II - 91/542/EEC S II-26-0,5</v>
      </c>
    </row>
    <row r="175" spans="1:11" x14ac:dyDescent="0.2">
      <c r="A175">
        <v>2010</v>
      </c>
      <c r="B175" t="s">
        <v>39</v>
      </c>
      <c r="C175" t="s">
        <v>12</v>
      </c>
      <c r="D175" t="s">
        <v>25</v>
      </c>
      <c r="E175">
        <v>26</v>
      </c>
      <c r="F175">
        <v>28</v>
      </c>
      <c r="G175">
        <v>1</v>
      </c>
      <c r="I175" s="6">
        <v>311.099748354415</v>
      </c>
      <c r="J175" s="6">
        <v>311.099748354415</v>
      </c>
      <c r="K175" t="str">
        <f t="shared" si="2"/>
        <v>RÍGIDO-EURO II - 91/542/EEC S II-26-1</v>
      </c>
    </row>
    <row r="176" spans="1:11" x14ac:dyDescent="0.2">
      <c r="A176">
        <v>2010</v>
      </c>
      <c r="B176" t="s">
        <v>39</v>
      </c>
      <c r="C176" t="s">
        <v>12</v>
      </c>
      <c r="D176" t="s">
        <v>25</v>
      </c>
      <c r="E176">
        <v>28</v>
      </c>
      <c r="F176">
        <v>32</v>
      </c>
      <c r="G176">
        <v>0</v>
      </c>
      <c r="H176">
        <v>0.5</v>
      </c>
      <c r="I176" s="6">
        <v>219.49260765359</v>
      </c>
      <c r="J176" s="6">
        <v>291.44888603251002</v>
      </c>
      <c r="K176" t="str">
        <f t="shared" si="2"/>
        <v>RÍGIDO-EURO II - 91/542/EEC S II-28-0</v>
      </c>
    </row>
    <row r="177" spans="1:11" x14ac:dyDescent="0.2">
      <c r="A177">
        <v>2010</v>
      </c>
      <c r="B177" t="s">
        <v>39</v>
      </c>
      <c r="C177" t="s">
        <v>12</v>
      </c>
      <c r="D177" t="s">
        <v>25</v>
      </c>
      <c r="E177">
        <v>28</v>
      </c>
      <c r="F177">
        <v>32</v>
      </c>
      <c r="G177">
        <v>0.5</v>
      </c>
      <c r="H177">
        <v>1</v>
      </c>
      <c r="I177" s="6">
        <v>292.55641950948899</v>
      </c>
      <c r="J177" s="6">
        <v>361.77644301790002</v>
      </c>
      <c r="K177" t="str">
        <f t="shared" si="2"/>
        <v>RÍGIDO-EURO II - 91/542/EEC S II-28-0,5</v>
      </c>
    </row>
    <row r="178" spans="1:11" x14ac:dyDescent="0.2">
      <c r="A178">
        <v>2010</v>
      </c>
      <c r="B178" t="s">
        <v>39</v>
      </c>
      <c r="C178" t="s">
        <v>12</v>
      </c>
      <c r="D178" t="s">
        <v>25</v>
      </c>
      <c r="E178">
        <v>28</v>
      </c>
      <c r="F178">
        <v>32</v>
      </c>
      <c r="G178">
        <v>1</v>
      </c>
      <c r="I178" s="6">
        <v>363.552816483284</v>
      </c>
      <c r="J178" s="6">
        <v>363.552816483284</v>
      </c>
      <c r="K178" t="str">
        <f t="shared" si="2"/>
        <v>RÍGIDO-EURO II - 91/542/EEC S II-28-1</v>
      </c>
    </row>
    <row r="179" spans="1:11" x14ac:dyDescent="0.2">
      <c r="A179">
        <v>2010</v>
      </c>
      <c r="B179" t="s">
        <v>39</v>
      </c>
      <c r="C179" t="s">
        <v>12</v>
      </c>
      <c r="D179" t="s">
        <v>25</v>
      </c>
      <c r="E179">
        <v>32</v>
      </c>
      <c r="G179">
        <v>0</v>
      </c>
      <c r="H179">
        <v>0.5</v>
      </c>
      <c r="I179" s="6">
        <v>210.687075233798</v>
      </c>
      <c r="J179" s="6">
        <v>291.83742995469203</v>
      </c>
      <c r="K179" t="str">
        <f t="shared" si="2"/>
        <v>RÍGIDO-EURO II - 91/542/EEC S II-32-0</v>
      </c>
    </row>
    <row r="180" spans="1:11" x14ac:dyDescent="0.2">
      <c r="A180">
        <v>2010</v>
      </c>
      <c r="B180" t="s">
        <v>39</v>
      </c>
      <c r="C180" t="s">
        <v>12</v>
      </c>
      <c r="D180" t="s">
        <v>25</v>
      </c>
      <c r="E180">
        <v>32</v>
      </c>
      <c r="G180">
        <v>0.5</v>
      </c>
      <c r="H180">
        <v>1</v>
      </c>
      <c r="I180" s="6">
        <v>292.51623307711299</v>
      </c>
      <c r="J180" s="6">
        <v>367.095216426185</v>
      </c>
      <c r="K180" t="str">
        <f t="shared" si="2"/>
        <v>RÍGIDO-EURO II - 91/542/EEC S II-32-0,5</v>
      </c>
    </row>
    <row r="181" spans="1:11" x14ac:dyDescent="0.2">
      <c r="A181">
        <v>2010</v>
      </c>
      <c r="B181" t="s">
        <v>39</v>
      </c>
      <c r="C181" t="s">
        <v>12</v>
      </c>
      <c r="D181" t="s">
        <v>25</v>
      </c>
      <c r="E181">
        <v>32</v>
      </c>
      <c r="G181">
        <v>1</v>
      </c>
      <c r="I181" s="6">
        <v>373.07087941603999</v>
      </c>
      <c r="J181" s="6">
        <v>373.07087941603999</v>
      </c>
      <c r="K181" t="str">
        <f t="shared" si="2"/>
        <v>RÍGIDO-EURO II - 91/542/EEC S II-32-1</v>
      </c>
    </row>
    <row r="182" spans="1:11" x14ac:dyDescent="0.2">
      <c r="A182">
        <v>2010</v>
      </c>
      <c r="B182" t="s">
        <v>39</v>
      </c>
      <c r="C182" t="s">
        <v>12</v>
      </c>
      <c r="D182" t="s">
        <v>26</v>
      </c>
      <c r="E182">
        <v>3.5</v>
      </c>
      <c r="F182">
        <v>7.5</v>
      </c>
      <c r="G182">
        <v>0</v>
      </c>
      <c r="H182">
        <v>0.5</v>
      </c>
      <c r="I182" s="6">
        <v>98.035370657818703</v>
      </c>
      <c r="J182" s="6">
        <v>106.081624399427</v>
      </c>
      <c r="K182" t="str">
        <f t="shared" si="2"/>
        <v>RÍGIDO-EURO III - COM(97) 627-3,5-0</v>
      </c>
    </row>
    <row r="183" spans="1:11" x14ac:dyDescent="0.2">
      <c r="A183">
        <v>2010</v>
      </c>
      <c r="B183" t="s">
        <v>39</v>
      </c>
      <c r="C183" t="s">
        <v>12</v>
      </c>
      <c r="D183" t="s">
        <v>26</v>
      </c>
      <c r="E183">
        <v>3.5</v>
      </c>
      <c r="F183">
        <v>7.5</v>
      </c>
      <c r="G183">
        <v>0.5</v>
      </c>
      <c r="H183">
        <v>1</v>
      </c>
      <c r="I183" s="6">
        <v>105.513642063585</v>
      </c>
      <c r="J183" s="6">
        <v>113.98205710285001</v>
      </c>
      <c r="K183" t="str">
        <f t="shared" si="2"/>
        <v>RÍGIDO-EURO III - COM(97) 627-3,5-0,5</v>
      </c>
    </row>
    <row r="184" spans="1:11" x14ac:dyDescent="0.2">
      <c r="A184">
        <v>2010</v>
      </c>
      <c r="B184" t="s">
        <v>39</v>
      </c>
      <c r="C184" t="s">
        <v>12</v>
      </c>
      <c r="D184" t="s">
        <v>26</v>
      </c>
      <c r="E184">
        <v>3.5</v>
      </c>
      <c r="F184">
        <v>7.5</v>
      </c>
      <c r="G184">
        <v>1</v>
      </c>
      <c r="I184" s="6">
        <v>113.77921952848899</v>
      </c>
      <c r="J184" s="6">
        <v>113.77921952848899</v>
      </c>
      <c r="K184" t="str">
        <f t="shared" si="2"/>
        <v>RÍGIDO-EURO III - COM(97) 627-3,5-1</v>
      </c>
    </row>
    <row r="185" spans="1:11" x14ac:dyDescent="0.2">
      <c r="A185">
        <v>2010</v>
      </c>
      <c r="B185" t="s">
        <v>39</v>
      </c>
      <c r="C185" t="s">
        <v>12</v>
      </c>
      <c r="D185" t="s">
        <v>26</v>
      </c>
      <c r="E185">
        <v>7.5</v>
      </c>
      <c r="F185">
        <v>12</v>
      </c>
      <c r="G185">
        <v>0</v>
      </c>
      <c r="H185">
        <v>0.5</v>
      </c>
      <c r="I185" s="6">
        <v>133.941165996747</v>
      </c>
      <c r="J185" s="6">
        <v>151.92013948836399</v>
      </c>
      <c r="K185" t="str">
        <f t="shared" si="2"/>
        <v>RÍGIDO-EURO III - COM(97) 627-7,5-0</v>
      </c>
    </row>
    <row r="186" spans="1:11" x14ac:dyDescent="0.2">
      <c r="A186">
        <v>2010</v>
      </c>
      <c r="B186" t="s">
        <v>39</v>
      </c>
      <c r="C186" t="s">
        <v>12</v>
      </c>
      <c r="D186" t="s">
        <v>26</v>
      </c>
      <c r="E186">
        <v>7.5</v>
      </c>
      <c r="F186">
        <v>12</v>
      </c>
      <c r="G186">
        <v>0.5</v>
      </c>
      <c r="H186">
        <v>1</v>
      </c>
      <c r="I186" s="6">
        <v>151.79613886699801</v>
      </c>
      <c r="J186" s="6">
        <v>170.39695501209201</v>
      </c>
      <c r="K186" t="str">
        <f t="shared" si="2"/>
        <v>RÍGIDO-EURO III - COM(97) 627-7,5-0,5</v>
      </c>
    </row>
    <row r="187" spans="1:11" x14ac:dyDescent="0.2">
      <c r="A187">
        <v>2010</v>
      </c>
      <c r="B187" t="s">
        <v>39</v>
      </c>
      <c r="C187" t="s">
        <v>12</v>
      </c>
      <c r="D187" t="s">
        <v>26</v>
      </c>
      <c r="E187">
        <v>7.5</v>
      </c>
      <c r="F187">
        <v>12</v>
      </c>
      <c r="G187">
        <v>1</v>
      </c>
      <c r="I187" s="6">
        <v>170.45583919151099</v>
      </c>
      <c r="J187" s="6">
        <v>170.45583919151099</v>
      </c>
      <c r="K187" t="str">
        <f t="shared" si="2"/>
        <v>RÍGIDO-EURO III - COM(97) 627-7,5-1</v>
      </c>
    </row>
    <row r="188" spans="1:11" x14ac:dyDescent="0.2">
      <c r="A188">
        <v>2010</v>
      </c>
      <c r="B188" t="s">
        <v>39</v>
      </c>
      <c r="C188" t="s">
        <v>12</v>
      </c>
      <c r="D188" t="s">
        <v>26</v>
      </c>
      <c r="E188">
        <v>12</v>
      </c>
      <c r="F188">
        <v>14</v>
      </c>
      <c r="G188">
        <v>0</v>
      </c>
      <c r="H188">
        <v>0.5</v>
      </c>
      <c r="I188" s="6">
        <v>140.94193937652301</v>
      </c>
      <c r="J188" s="6">
        <v>163.62046555334001</v>
      </c>
      <c r="K188" t="str">
        <f t="shared" si="2"/>
        <v>RÍGIDO-EURO III - COM(97) 627-12-0</v>
      </c>
    </row>
    <row r="189" spans="1:11" x14ac:dyDescent="0.2">
      <c r="A189">
        <v>2010</v>
      </c>
      <c r="B189" t="s">
        <v>39</v>
      </c>
      <c r="C189" t="s">
        <v>12</v>
      </c>
      <c r="D189" t="s">
        <v>26</v>
      </c>
      <c r="E189">
        <v>12</v>
      </c>
      <c r="F189">
        <v>14</v>
      </c>
      <c r="G189">
        <v>0.5</v>
      </c>
      <c r="H189">
        <v>1</v>
      </c>
      <c r="I189" s="6">
        <v>163.56808601673399</v>
      </c>
      <c r="J189" s="6">
        <v>186.71584241477501</v>
      </c>
      <c r="K189" t="str">
        <f t="shared" si="2"/>
        <v>RÍGIDO-EURO III - COM(97) 627-12-0,5</v>
      </c>
    </row>
    <row r="190" spans="1:11" x14ac:dyDescent="0.2">
      <c r="A190">
        <v>2010</v>
      </c>
      <c r="B190" t="s">
        <v>39</v>
      </c>
      <c r="C190" t="s">
        <v>12</v>
      </c>
      <c r="D190" t="s">
        <v>26</v>
      </c>
      <c r="E190">
        <v>12</v>
      </c>
      <c r="F190">
        <v>14</v>
      </c>
      <c r="G190">
        <v>1</v>
      </c>
      <c r="I190" s="6">
        <v>186.87192160532501</v>
      </c>
      <c r="J190" s="6">
        <v>186.87192160532501</v>
      </c>
      <c r="K190" t="str">
        <f t="shared" si="2"/>
        <v>RÍGIDO-EURO III - COM(97) 627-12-1</v>
      </c>
    </row>
    <row r="191" spans="1:11" x14ac:dyDescent="0.2">
      <c r="A191">
        <v>2010</v>
      </c>
      <c r="B191" t="s">
        <v>39</v>
      </c>
      <c r="C191" t="s">
        <v>12</v>
      </c>
      <c r="D191" t="s">
        <v>26</v>
      </c>
      <c r="E191">
        <v>14</v>
      </c>
      <c r="F191">
        <v>20</v>
      </c>
      <c r="G191">
        <v>0</v>
      </c>
      <c r="H191">
        <v>0.5</v>
      </c>
      <c r="I191" s="6">
        <v>162.87531804466499</v>
      </c>
      <c r="J191" s="6">
        <v>191.918558769729</v>
      </c>
      <c r="K191" t="str">
        <f t="shared" si="2"/>
        <v>RÍGIDO-EURO III - COM(97) 627-14-0</v>
      </c>
    </row>
    <row r="192" spans="1:11" x14ac:dyDescent="0.2">
      <c r="A192">
        <v>2010</v>
      </c>
      <c r="B192" t="s">
        <v>39</v>
      </c>
      <c r="C192" t="s">
        <v>12</v>
      </c>
      <c r="D192" t="s">
        <v>26</v>
      </c>
      <c r="E192">
        <v>14</v>
      </c>
      <c r="F192">
        <v>20</v>
      </c>
      <c r="G192">
        <v>0.5</v>
      </c>
      <c r="H192">
        <v>1</v>
      </c>
      <c r="I192" s="6">
        <v>191.836279022761</v>
      </c>
      <c r="J192" s="6">
        <v>221.72837407204599</v>
      </c>
      <c r="K192" t="str">
        <f t="shared" si="2"/>
        <v>RÍGIDO-EURO III - COM(97) 627-14-0,5</v>
      </c>
    </row>
    <row r="193" spans="1:11" x14ac:dyDescent="0.2">
      <c r="A193">
        <v>2010</v>
      </c>
      <c r="B193" t="s">
        <v>39</v>
      </c>
      <c r="C193" t="s">
        <v>12</v>
      </c>
      <c r="D193" t="s">
        <v>26</v>
      </c>
      <c r="E193">
        <v>14</v>
      </c>
      <c r="F193">
        <v>20</v>
      </c>
      <c r="G193">
        <v>1</v>
      </c>
      <c r="I193" s="6">
        <v>221.83878826797999</v>
      </c>
      <c r="J193" s="6">
        <v>221.83878826797999</v>
      </c>
      <c r="K193" t="str">
        <f t="shared" si="2"/>
        <v>RÍGIDO-EURO III - COM(97) 627-14-1</v>
      </c>
    </row>
    <row r="194" spans="1:11" x14ac:dyDescent="0.2">
      <c r="A194">
        <v>2010</v>
      </c>
      <c r="B194" t="s">
        <v>39</v>
      </c>
      <c r="C194" t="s">
        <v>12</v>
      </c>
      <c r="D194" t="s">
        <v>26</v>
      </c>
      <c r="E194">
        <v>20</v>
      </c>
      <c r="F194">
        <v>26</v>
      </c>
      <c r="G194">
        <v>0</v>
      </c>
      <c r="H194">
        <v>0.5</v>
      </c>
      <c r="I194" s="6">
        <v>189.55086894301601</v>
      </c>
      <c r="J194" s="6">
        <v>240.40670394616001</v>
      </c>
      <c r="K194" t="str">
        <f t="shared" si="2"/>
        <v>RÍGIDO-EURO III - COM(97) 627-20-0</v>
      </c>
    </row>
    <row r="195" spans="1:11" x14ac:dyDescent="0.2">
      <c r="A195">
        <v>2010</v>
      </c>
      <c r="B195" t="s">
        <v>39</v>
      </c>
      <c r="C195" t="s">
        <v>12</v>
      </c>
      <c r="D195" t="s">
        <v>26</v>
      </c>
      <c r="E195">
        <v>20</v>
      </c>
      <c r="F195">
        <v>26</v>
      </c>
      <c r="G195">
        <v>0.5</v>
      </c>
      <c r="H195">
        <v>1</v>
      </c>
      <c r="I195" s="6">
        <v>240.48813146628001</v>
      </c>
      <c r="J195" s="6">
        <v>291.48077726208601</v>
      </c>
      <c r="K195" t="str">
        <f t="shared" ref="K195:K253" si="3">C195&amp;"-"&amp;D195&amp;"-"&amp;E195&amp;"-"&amp;G195</f>
        <v>RÍGIDO-EURO III - COM(97) 627-20-0,5</v>
      </c>
    </row>
    <row r="196" spans="1:11" x14ac:dyDescent="0.2">
      <c r="A196">
        <v>2010</v>
      </c>
      <c r="B196" t="s">
        <v>39</v>
      </c>
      <c r="C196" t="s">
        <v>12</v>
      </c>
      <c r="D196" t="s">
        <v>26</v>
      </c>
      <c r="E196">
        <v>20</v>
      </c>
      <c r="F196">
        <v>26</v>
      </c>
      <c r="G196">
        <v>1</v>
      </c>
      <c r="I196" s="6">
        <v>292.45840655414997</v>
      </c>
      <c r="J196" s="6">
        <v>292.45840655414997</v>
      </c>
      <c r="K196" t="str">
        <f t="shared" si="3"/>
        <v>RÍGIDO-EURO III - COM(97) 627-20-1</v>
      </c>
    </row>
    <row r="197" spans="1:11" x14ac:dyDescent="0.2">
      <c r="A197">
        <v>2010</v>
      </c>
      <c r="B197" t="s">
        <v>39</v>
      </c>
      <c r="C197" t="s">
        <v>12</v>
      </c>
      <c r="D197" t="s">
        <v>26</v>
      </c>
      <c r="E197">
        <v>26</v>
      </c>
      <c r="F197">
        <v>28</v>
      </c>
      <c r="G197">
        <v>0</v>
      </c>
      <c r="H197">
        <v>0.5</v>
      </c>
      <c r="I197" s="6">
        <v>199.649774307163</v>
      </c>
      <c r="J197" s="6">
        <v>256.40280191606001</v>
      </c>
      <c r="K197" t="str">
        <f t="shared" si="3"/>
        <v>RÍGIDO-EURO III - COM(97) 627-26-0</v>
      </c>
    </row>
    <row r="198" spans="1:11" x14ac:dyDescent="0.2">
      <c r="A198">
        <v>2010</v>
      </c>
      <c r="B198" t="s">
        <v>39</v>
      </c>
      <c r="C198" t="s">
        <v>12</v>
      </c>
      <c r="D198" t="s">
        <v>26</v>
      </c>
      <c r="E198">
        <v>26</v>
      </c>
      <c r="F198">
        <v>28</v>
      </c>
      <c r="G198">
        <v>0.5</v>
      </c>
      <c r="H198">
        <v>1</v>
      </c>
      <c r="I198" s="6">
        <v>256.17752339007802</v>
      </c>
      <c r="J198" s="6">
        <v>313.906545420236</v>
      </c>
      <c r="K198" t="str">
        <f t="shared" si="3"/>
        <v>RÍGIDO-EURO III - COM(97) 627-26-0,5</v>
      </c>
    </row>
    <row r="199" spans="1:11" x14ac:dyDescent="0.2">
      <c r="A199">
        <v>2010</v>
      </c>
      <c r="B199" t="s">
        <v>39</v>
      </c>
      <c r="C199" t="s">
        <v>12</v>
      </c>
      <c r="D199" t="s">
        <v>26</v>
      </c>
      <c r="E199">
        <v>26</v>
      </c>
      <c r="F199">
        <v>28</v>
      </c>
      <c r="G199">
        <v>1</v>
      </c>
      <c r="I199" s="6">
        <v>314.28139823146699</v>
      </c>
      <c r="J199" s="6">
        <v>314.28139823146699</v>
      </c>
      <c r="K199" t="str">
        <f t="shared" si="3"/>
        <v>RÍGIDO-EURO III - COM(97) 627-26-1</v>
      </c>
    </row>
    <row r="200" spans="1:11" x14ac:dyDescent="0.2">
      <c r="A200">
        <v>2010</v>
      </c>
      <c r="B200" t="s">
        <v>39</v>
      </c>
      <c r="C200" t="s">
        <v>12</v>
      </c>
      <c r="D200" t="s">
        <v>26</v>
      </c>
      <c r="E200">
        <v>28</v>
      </c>
      <c r="F200">
        <v>32</v>
      </c>
      <c r="G200">
        <v>0</v>
      </c>
      <c r="H200">
        <v>0.5</v>
      </c>
      <c r="I200" s="6">
        <v>227.07396215032799</v>
      </c>
      <c r="J200" s="6">
        <v>296.00856501968002</v>
      </c>
      <c r="K200" t="str">
        <f t="shared" si="3"/>
        <v>RÍGIDO-EURO III - COM(97) 627-28-0</v>
      </c>
    </row>
    <row r="201" spans="1:11" x14ac:dyDescent="0.2">
      <c r="A201">
        <v>2010</v>
      </c>
      <c r="B201" t="s">
        <v>39</v>
      </c>
      <c r="C201" t="s">
        <v>12</v>
      </c>
      <c r="D201" t="s">
        <v>26</v>
      </c>
      <c r="E201">
        <v>28</v>
      </c>
      <c r="F201">
        <v>32</v>
      </c>
      <c r="G201">
        <v>0.5</v>
      </c>
      <c r="H201">
        <v>1</v>
      </c>
      <c r="I201" s="6">
        <v>296.96234852701798</v>
      </c>
      <c r="J201" s="6">
        <v>366.20861658387901</v>
      </c>
      <c r="K201" t="str">
        <f t="shared" si="3"/>
        <v>RÍGIDO-EURO III - COM(97) 627-28-0,5</v>
      </c>
    </row>
    <row r="202" spans="1:11" x14ac:dyDescent="0.2">
      <c r="A202">
        <v>2010</v>
      </c>
      <c r="B202" t="s">
        <v>39</v>
      </c>
      <c r="C202" t="s">
        <v>12</v>
      </c>
      <c r="D202" t="s">
        <v>26</v>
      </c>
      <c r="E202">
        <v>28</v>
      </c>
      <c r="F202">
        <v>32</v>
      </c>
      <c r="G202">
        <v>1</v>
      </c>
      <c r="I202" s="6">
        <v>367.98953670049298</v>
      </c>
      <c r="J202" s="6">
        <v>367.98953670049298</v>
      </c>
      <c r="K202" t="str">
        <f t="shared" si="3"/>
        <v>RÍGIDO-EURO III - COM(97) 627-28-1</v>
      </c>
    </row>
    <row r="203" spans="1:11" x14ac:dyDescent="0.2">
      <c r="A203">
        <v>2010</v>
      </c>
      <c r="B203" t="s">
        <v>39</v>
      </c>
      <c r="C203" t="s">
        <v>12</v>
      </c>
      <c r="D203" t="s">
        <v>26</v>
      </c>
      <c r="E203">
        <v>32</v>
      </c>
      <c r="G203">
        <v>0</v>
      </c>
      <c r="H203">
        <v>0.5</v>
      </c>
      <c r="I203" s="6">
        <v>216.967894664125</v>
      </c>
      <c r="J203" s="6">
        <v>296.02893806056699</v>
      </c>
      <c r="K203" t="str">
        <f t="shared" si="3"/>
        <v>RÍGIDO-EURO III - COM(97) 627-32-0</v>
      </c>
    </row>
    <row r="204" spans="1:11" x14ac:dyDescent="0.2">
      <c r="A204">
        <v>2010</v>
      </c>
      <c r="B204" t="s">
        <v>39</v>
      </c>
      <c r="C204" t="s">
        <v>12</v>
      </c>
      <c r="D204" t="s">
        <v>26</v>
      </c>
      <c r="E204">
        <v>32</v>
      </c>
      <c r="G204">
        <v>0.5</v>
      </c>
      <c r="H204">
        <v>1</v>
      </c>
      <c r="I204" s="6">
        <v>296.759629627999</v>
      </c>
      <c r="J204" s="6">
        <v>370.51093252200502</v>
      </c>
      <c r="K204" t="str">
        <f t="shared" si="3"/>
        <v>RÍGIDO-EURO III - COM(97) 627-32-0,5</v>
      </c>
    </row>
    <row r="205" spans="1:11" x14ac:dyDescent="0.2">
      <c r="A205">
        <v>2010</v>
      </c>
      <c r="B205" t="s">
        <v>39</v>
      </c>
      <c r="C205" t="s">
        <v>12</v>
      </c>
      <c r="D205" t="s">
        <v>26</v>
      </c>
      <c r="E205">
        <v>32</v>
      </c>
      <c r="G205">
        <v>1</v>
      </c>
      <c r="I205" s="6">
        <v>375.888361354854</v>
      </c>
      <c r="J205" s="6">
        <v>375.888361354854</v>
      </c>
      <c r="K205" t="str">
        <f t="shared" si="3"/>
        <v>RÍGIDO-EURO III - COM(97) 627-32-1</v>
      </c>
    </row>
    <row r="206" spans="1:11" x14ac:dyDescent="0.2">
      <c r="A206">
        <v>2010</v>
      </c>
      <c r="B206" t="s">
        <v>39</v>
      </c>
      <c r="C206" t="s">
        <v>12</v>
      </c>
      <c r="D206" t="s">
        <v>27</v>
      </c>
      <c r="E206">
        <v>3.5</v>
      </c>
      <c r="F206">
        <v>7.5</v>
      </c>
      <c r="G206">
        <v>0</v>
      </c>
      <c r="H206">
        <v>0.5</v>
      </c>
      <c r="I206" s="6">
        <v>91.787755137800502</v>
      </c>
      <c r="J206" s="6">
        <v>99.643911093888093</v>
      </c>
      <c r="K206" t="str">
        <f t="shared" si="3"/>
        <v>RÍGIDO-EURO IV - COM(1998) 776-3,5-0</v>
      </c>
    </row>
    <row r="207" spans="1:11" x14ac:dyDescent="0.2">
      <c r="A207">
        <v>2010</v>
      </c>
      <c r="B207" t="s">
        <v>39</v>
      </c>
      <c r="C207" t="s">
        <v>12</v>
      </c>
      <c r="D207" t="s">
        <v>27</v>
      </c>
      <c r="E207">
        <v>3.5</v>
      </c>
      <c r="F207">
        <v>7.5</v>
      </c>
      <c r="G207">
        <v>0.5</v>
      </c>
      <c r="H207">
        <v>1</v>
      </c>
      <c r="I207" s="6">
        <v>99.085148565205202</v>
      </c>
      <c r="J207" s="6">
        <v>106.87708264594001</v>
      </c>
      <c r="K207" t="str">
        <f t="shared" si="3"/>
        <v>RÍGIDO-EURO IV - COM(1998) 776-3,5-0,5</v>
      </c>
    </row>
    <row r="208" spans="1:11" x14ac:dyDescent="0.2">
      <c r="A208">
        <v>2010</v>
      </c>
      <c r="B208" t="s">
        <v>39</v>
      </c>
      <c r="C208" t="s">
        <v>12</v>
      </c>
      <c r="D208" t="s">
        <v>27</v>
      </c>
      <c r="E208">
        <v>3.5</v>
      </c>
      <c r="F208">
        <v>7.5</v>
      </c>
      <c r="G208">
        <v>1</v>
      </c>
      <c r="I208" s="6">
        <v>106.62489993617601</v>
      </c>
      <c r="J208" s="6">
        <v>106.62489993617601</v>
      </c>
      <c r="K208" t="str">
        <f t="shared" si="3"/>
        <v>RÍGIDO-EURO IV - COM(1998) 776-3,5-1</v>
      </c>
    </row>
    <row r="209" spans="1:11" x14ac:dyDescent="0.2">
      <c r="A209">
        <v>2010</v>
      </c>
      <c r="B209" t="s">
        <v>39</v>
      </c>
      <c r="C209" t="s">
        <v>12</v>
      </c>
      <c r="D209" t="s">
        <v>27</v>
      </c>
      <c r="E209">
        <v>7.5</v>
      </c>
      <c r="F209">
        <v>12</v>
      </c>
      <c r="G209">
        <v>0</v>
      </c>
      <c r="H209">
        <v>0.5</v>
      </c>
      <c r="I209" s="6">
        <v>125.335796595031</v>
      </c>
      <c r="J209" s="6">
        <v>142.24874511517501</v>
      </c>
      <c r="K209" t="str">
        <f t="shared" si="3"/>
        <v>RÍGIDO-EURO IV - COM(1998) 776-7,5-0</v>
      </c>
    </row>
    <row r="210" spans="1:11" x14ac:dyDescent="0.2">
      <c r="A210">
        <v>2010</v>
      </c>
      <c r="B210" t="s">
        <v>39</v>
      </c>
      <c r="C210" t="s">
        <v>12</v>
      </c>
      <c r="D210" t="s">
        <v>27</v>
      </c>
      <c r="E210">
        <v>7.5</v>
      </c>
      <c r="F210">
        <v>12</v>
      </c>
      <c r="G210">
        <v>0.5</v>
      </c>
      <c r="H210">
        <v>1</v>
      </c>
      <c r="I210" s="6">
        <v>142.151359321565</v>
      </c>
      <c r="J210" s="6">
        <v>159.95550361136301</v>
      </c>
      <c r="K210" t="str">
        <f t="shared" si="3"/>
        <v>RÍGIDO-EURO IV - COM(1998) 776-7,5-0,5</v>
      </c>
    </row>
    <row r="211" spans="1:11" x14ac:dyDescent="0.2">
      <c r="A211">
        <v>2010</v>
      </c>
      <c r="B211" t="s">
        <v>39</v>
      </c>
      <c r="C211" t="s">
        <v>12</v>
      </c>
      <c r="D211" t="s">
        <v>27</v>
      </c>
      <c r="E211">
        <v>7.5</v>
      </c>
      <c r="F211">
        <v>12</v>
      </c>
      <c r="G211">
        <v>1</v>
      </c>
      <c r="I211" s="6">
        <v>159.93680212541801</v>
      </c>
      <c r="J211" s="6">
        <v>159.93680212541801</v>
      </c>
      <c r="K211" t="str">
        <f t="shared" si="3"/>
        <v>RÍGIDO-EURO IV - COM(1998) 776-7,5-1</v>
      </c>
    </row>
    <row r="212" spans="1:11" x14ac:dyDescent="0.2">
      <c r="A212">
        <v>2010</v>
      </c>
      <c r="B212" t="s">
        <v>39</v>
      </c>
      <c r="C212" t="s">
        <v>12</v>
      </c>
      <c r="D212" t="s">
        <v>27</v>
      </c>
      <c r="E212">
        <v>12</v>
      </c>
      <c r="F212">
        <v>14</v>
      </c>
      <c r="G212">
        <v>0</v>
      </c>
      <c r="H212">
        <v>0.5</v>
      </c>
      <c r="I212" s="6">
        <v>131.648200105928</v>
      </c>
      <c r="J212" s="6">
        <v>152.93346615702799</v>
      </c>
      <c r="K212" t="str">
        <f t="shared" si="3"/>
        <v>RÍGIDO-EURO IV - COM(1998) 776-12-0</v>
      </c>
    </row>
    <row r="213" spans="1:11" x14ac:dyDescent="0.2">
      <c r="A213">
        <v>2010</v>
      </c>
      <c r="B213" t="s">
        <v>39</v>
      </c>
      <c r="C213" t="s">
        <v>12</v>
      </c>
      <c r="D213" t="s">
        <v>27</v>
      </c>
      <c r="E213">
        <v>12</v>
      </c>
      <c r="F213">
        <v>14</v>
      </c>
      <c r="G213">
        <v>0.5</v>
      </c>
      <c r="H213">
        <v>1</v>
      </c>
      <c r="I213" s="6">
        <v>152.845193125001</v>
      </c>
      <c r="J213" s="6">
        <v>174.28025600100401</v>
      </c>
      <c r="K213" t="str">
        <f t="shared" si="3"/>
        <v>RÍGIDO-EURO IV - COM(1998) 776-12-0,5</v>
      </c>
    </row>
    <row r="214" spans="1:11" x14ac:dyDescent="0.2">
      <c r="A214">
        <v>2010</v>
      </c>
      <c r="B214" t="s">
        <v>39</v>
      </c>
      <c r="C214" t="s">
        <v>12</v>
      </c>
      <c r="D214" t="s">
        <v>27</v>
      </c>
      <c r="E214">
        <v>12</v>
      </c>
      <c r="F214">
        <v>14</v>
      </c>
      <c r="G214">
        <v>1</v>
      </c>
      <c r="I214" s="6">
        <v>174.34960518456799</v>
      </c>
      <c r="J214" s="6">
        <v>174.34960518456799</v>
      </c>
      <c r="K214" t="str">
        <f t="shared" si="3"/>
        <v>RÍGIDO-EURO IV - COM(1998) 776-12-1</v>
      </c>
    </row>
    <row r="215" spans="1:11" x14ac:dyDescent="0.2">
      <c r="A215">
        <v>2010</v>
      </c>
      <c r="B215" t="s">
        <v>39</v>
      </c>
      <c r="C215" t="s">
        <v>12</v>
      </c>
      <c r="D215" t="s">
        <v>27</v>
      </c>
      <c r="E215">
        <v>14</v>
      </c>
      <c r="F215">
        <v>20</v>
      </c>
      <c r="G215">
        <v>0</v>
      </c>
      <c r="H215">
        <v>0.5</v>
      </c>
      <c r="I215" s="6">
        <v>151.74223165853999</v>
      </c>
      <c r="J215" s="6">
        <v>178.76952433731699</v>
      </c>
      <c r="K215" t="str">
        <f t="shared" si="3"/>
        <v>RÍGIDO-EURO IV - COM(1998) 776-14-0</v>
      </c>
    </row>
    <row r="216" spans="1:11" x14ac:dyDescent="0.2">
      <c r="A216">
        <v>2010</v>
      </c>
      <c r="B216" t="s">
        <v>39</v>
      </c>
      <c r="C216" t="s">
        <v>12</v>
      </c>
      <c r="D216" t="s">
        <v>27</v>
      </c>
      <c r="E216">
        <v>14</v>
      </c>
      <c r="F216">
        <v>20</v>
      </c>
      <c r="G216">
        <v>0.5</v>
      </c>
      <c r="H216">
        <v>1</v>
      </c>
      <c r="I216" s="6">
        <v>178.67559327606199</v>
      </c>
      <c r="J216" s="6">
        <v>206.21244973080599</v>
      </c>
      <c r="K216" t="str">
        <f t="shared" si="3"/>
        <v>RÍGIDO-EURO IV - COM(1998) 776-14-0,5</v>
      </c>
    </row>
    <row r="217" spans="1:11" x14ac:dyDescent="0.2">
      <c r="A217">
        <v>2010</v>
      </c>
      <c r="B217" t="s">
        <v>39</v>
      </c>
      <c r="C217" t="s">
        <v>12</v>
      </c>
      <c r="D217" t="s">
        <v>27</v>
      </c>
      <c r="E217">
        <v>14</v>
      </c>
      <c r="F217">
        <v>20</v>
      </c>
      <c r="G217">
        <v>1</v>
      </c>
      <c r="I217" s="6">
        <v>206.23981025323499</v>
      </c>
      <c r="J217" s="6">
        <v>206.23981025323499</v>
      </c>
      <c r="K217" t="str">
        <f t="shared" si="3"/>
        <v>RÍGIDO-EURO IV - COM(1998) 776-14-1</v>
      </c>
    </row>
    <row r="218" spans="1:11" x14ac:dyDescent="0.2">
      <c r="A218">
        <v>2010</v>
      </c>
      <c r="B218" t="s">
        <v>39</v>
      </c>
      <c r="C218" t="s">
        <v>12</v>
      </c>
      <c r="D218" t="s">
        <v>27</v>
      </c>
      <c r="E218">
        <v>20</v>
      </c>
      <c r="F218">
        <v>26</v>
      </c>
      <c r="G218">
        <v>0</v>
      </c>
      <c r="H218">
        <v>0.5</v>
      </c>
      <c r="I218" s="6">
        <v>176.104463589766</v>
      </c>
      <c r="J218" s="6">
        <v>223.29905907130399</v>
      </c>
      <c r="K218" t="str">
        <f t="shared" si="3"/>
        <v>RÍGIDO-EURO IV - COM(1998) 776-20-0</v>
      </c>
    </row>
    <row r="219" spans="1:11" x14ac:dyDescent="0.2">
      <c r="A219">
        <v>2010</v>
      </c>
      <c r="B219" t="s">
        <v>39</v>
      </c>
      <c r="C219" t="s">
        <v>12</v>
      </c>
      <c r="D219" t="s">
        <v>27</v>
      </c>
      <c r="E219">
        <v>20</v>
      </c>
      <c r="F219">
        <v>26</v>
      </c>
      <c r="G219">
        <v>0.5</v>
      </c>
      <c r="H219">
        <v>1</v>
      </c>
      <c r="I219" s="6">
        <v>223.441502284118</v>
      </c>
      <c r="J219" s="6">
        <v>271.09149602903398</v>
      </c>
      <c r="K219" t="str">
        <f t="shared" si="3"/>
        <v>RÍGIDO-EURO IV - COM(1998) 776-20-0,5</v>
      </c>
    </row>
    <row r="220" spans="1:11" x14ac:dyDescent="0.2">
      <c r="A220">
        <v>2010</v>
      </c>
      <c r="B220" t="s">
        <v>39</v>
      </c>
      <c r="C220" t="s">
        <v>12</v>
      </c>
      <c r="D220" t="s">
        <v>27</v>
      </c>
      <c r="E220">
        <v>20</v>
      </c>
      <c r="F220">
        <v>26</v>
      </c>
      <c r="G220">
        <v>1</v>
      </c>
      <c r="I220" s="6">
        <v>271.952629408235</v>
      </c>
      <c r="J220" s="6">
        <v>271.952629408235</v>
      </c>
      <c r="K220" t="str">
        <f t="shared" si="3"/>
        <v>RÍGIDO-EURO IV - COM(1998) 776-20-1</v>
      </c>
    </row>
    <row r="221" spans="1:11" x14ac:dyDescent="0.2">
      <c r="A221">
        <v>2010</v>
      </c>
      <c r="B221" t="s">
        <v>39</v>
      </c>
      <c r="C221" t="s">
        <v>12</v>
      </c>
      <c r="D221" t="s">
        <v>27</v>
      </c>
      <c r="E221">
        <v>26</v>
      </c>
      <c r="F221">
        <v>28</v>
      </c>
      <c r="G221">
        <v>0</v>
      </c>
      <c r="H221">
        <v>0.5</v>
      </c>
      <c r="I221" s="6">
        <v>185.46268735099801</v>
      </c>
      <c r="J221" s="6">
        <v>238.28577612955101</v>
      </c>
      <c r="K221" t="str">
        <f t="shared" si="3"/>
        <v>RÍGIDO-EURO IV - COM(1998) 776-26-0</v>
      </c>
    </row>
    <row r="222" spans="1:11" x14ac:dyDescent="0.2">
      <c r="A222">
        <v>2010</v>
      </c>
      <c r="B222" t="s">
        <v>39</v>
      </c>
      <c r="C222" t="s">
        <v>12</v>
      </c>
      <c r="D222" t="s">
        <v>27</v>
      </c>
      <c r="E222">
        <v>26</v>
      </c>
      <c r="F222">
        <v>28</v>
      </c>
      <c r="G222">
        <v>0.5</v>
      </c>
      <c r="H222">
        <v>1</v>
      </c>
      <c r="I222" s="6">
        <v>237.89418568014301</v>
      </c>
      <c r="J222" s="6">
        <v>291.93492353609298</v>
      </c>
      <c r="K222" t="str">
        <f t="shared" si="3"/>
        <v>RÍGIDO-EURO IV - COM(1998) 776-26-0,5</v>
      </c>
    </row>
    <row r="223" spans="1:11" x14ac:dyDescent="0.2">
      <c r="A223">
        <v>2010</v>
      </c>
      <c r="B223" t="s">
        <v>39</v>
      </c>
      <c r="C223" t="s">
        <v>12</v>
      </c>
      <c r="D223" t="s">
        <v>27</v>
      </c>
      <c r="E223">
        <v>26</v>
      </c>
      <c r="F223">
        <v>28</v>
      </c>
      <c r="G223">
        <v>1</v>
      </c>
      <c r="I223" s="6">
        <v>292.068795551932</v>
      </c>
      <c r="J223" s="6">
        <v>292.068795551932</v>
      </c>
      <c r="K223" t="str">
        <f t="shared" si="3"/>
        <v>RÍGIDO-EURO IV - COM(1998) 776-26-1</v>
      </c>
    </row>
    <row r="224" spans="1:11" x14ac:dyDescent="0.2">
      <c r="A224">
        <v>2010</v>
      </c>
      <c r="B224" t="s">
        <v>39</v>
      </c>
      <c r="C224" t="s">
        <v>12</v>
      </c>
      <c r="D224" t="s">
        <v>27</v>
      </c>
      <c r="E224">
        <v>28</v>
      </c>
      <c r="F224">
        <v>32</v>
      </c>
      <c r="G224">
        <v>0</v>
      </c>
      <c r="H224">
        <v>0.5</v>
      </c>
      <c r="I224" s="6">
        <v>210.33473138356601</v>
      </c>
      <c r="J224" s="6">
        <v>274.21542271674099</v>
      </c>
      <c r="K224" t="str">
        <f t="shared" si="3"/>
        <v>RÍGIDO-EURO IV - COM(1998) 776-28-0</v>
      </c>
    </row>
    <row r="225" spans="1:11" x14ac:dyDescent="0.2">
      <c r="A225">
        <v>2010</v>
      </c>
      <c r="B225" t="s">
        <v>39</v>
      </c>
      <c r="C225" t="s">
        <v>12</v>
      </c>
      <c r="D225" t="s">
        <v>27</v>
      </c>
      <c r="E225">
        <v>28</v>
      </c>
      <c r="F225">
        <v>32</v>
      </c>
      <c r="G225">
        <v>0.5</v>
      </c>
      <c r="H225">
        <v>1</v>
      </c>
      <c r="I225" s="6">
        <v>274.742161234077</v>
      </c>
      <c r="J225" s="6">
        <v>341.12486330212403</v>
      </c>
      <c r="K225" t="str">
        <f t="shared" si="3"/>
        <v>RÍGIDO-EURO IV - COM(1998) 776-28-0,5</v>
      </c>
    </row>
    <row r="226" spans="1:11" x14ac:dyDescent="0.2">
      <c r="A226">
        <v>2010</v>
      </c>
      <c r="B226" t="s">
        <v>39</v>
      </c>
      <c r="C226" t="s">
        <v>12</v>
      </c>
      <c r="D226" t="s">
        <v>27</v>
      </c>
      <c r="E226">
        <v>28</v>
      </c>
      <c r="F226">
        <v>32</v>
      </c>
      <c r="G226">
        <v>1</v>
      </c>
      <c r="I226" s="6">
        <v>342.18768332072102</v>
      </c>
      <c r="J226" s="6">
        <v>342.18768332072102</v>
      </c>
      <c r="K226" t="str">
        <f t="shared" si="3"/>
        <v>RÍGIDO-EURO IV - COM(1998) 776-28-1</v>
      </c>
    </row>
    <row r="227" spans="1:11" x14ac:dyDescent="0.2">
      <c r="A227">
        <v>2010</v>
      </c>
      <c r="B227" t="s">
        <v>39</v>
      </c>
      <c r="C227" t="s">
        <v>12</v>
      </c>
      <c r="D227" t="s">
        <v>27</v>
      </c>
      <c r="E227">
        <v>32</v>
      </c>
      <c r="G227">
        <v>0</v>
      </c>
      <c r="H227">
        <v>0.5</v>
      </c>
      <c r="I227" s="6">
        <v>201.138572946175</v>
      </c>
      <c r="J227" s="6">
        <v>274.95468723761797</v>
      </c>
      <c r="K227" t="str">
        <f t="shared" si="3"/>
        <v>RÍGIDO-EURO IV - COM(1998) 776-32-0</v>
      </c>
    </row>
    <row r="228" spans="1:11" x14ac:dyDescent="0.2">
      <c r="A228">
        <v>2010</v>
      </c>
      <c r="B228" t="s">
        <v>39</v>
      </c>
      <c r="C228" t="s">
        <v>12</v>
      </c>
      <c r="D228" t="s">
        <v>27</v>
      </c>
      <c r="E228">
        <v>32</v>
      </c>
      <c r="G228">
        <v>0.5</v>
      </c>
      <c r="H228">
        <v>1</v>
      </c>
      <c r="I228" s="6">
        <v>275.48647714274398</v>
      </c>
      <c r="J228" s="6">
        <v>345.70253789489999</v>
      </c>
      <c r="K228" t="str">
        <f t="shared" si="3"/>
        <v>RÍGIDO-EURO IV - COM(1998) 776-32-0,5</v>
      </c>
    </row>
    <row r="229" spans="1:11" x14ac:dyDescent="0.2">
      <c r="A229">
        <v>2010</v>
      </c>
      <c r="B229" t="s">
        <v>39</v>
      </c>
      <c r="C229" t="s">
        <v>12</v>
      </c>
      <c r="D229" t="s">
        <v>27</v>
      </c>
      <c r="E229">
        <v>32</v>
      </c>
      <c r="G229">
        <v>1</v>
      </c>
      <c r="I229" s="6">
        <v>349.17016916642802</v>
      </c>
      <c r="J229" s="6">
        <v>349.17016916642802</v>
      </c>
      <c r="K229" t="str">
        <f t="shared" si="3"/>
        <v>RÍGIDO-EURO IV - COM(1998) 776-32-1</v>
      </c>
    </row>
    <row r="230" spans="1:11" x14ac:dyDescent="0.2">
      <c r="A230">
        <v>2010</v>
      </c>
      <c r="B230" t="s">
        <v>39</v>
      </c>
      <c r="C230" t="s">
        <v>12</v>
      </c>
      <c r="D230" t="s">
        <v>28</v>
      </c>
      <c r="E230">
        <v>3.5</v>
      </c>
      <c r="F230">
        <v>7.5</v>
      </c>
      <c r="G230">
        <v>0</v>
      </c>
      <c r="H230">
        <v>0.5</v>
      </c>
      <c r="I230" s="6">
        <v>92.8629370042066</v>
      </c>
      <c r="J230" s="6">
        <v>100.679964134625</v>
      </c>
      <c r="K230" t="str">
        <f t="shared" si="3"/>
        <v>RÍGIDO-EURO V - COM(1998) 776-3,5-0</v>
      </c>
    </row>
    <row r="231" spans="1:11" x14ac:dyDescent="0.2">
      <c r="A231">
        <v>2010</v>
      </c>
      <c r="B231" t="s">
        <v>39</v>
      </c>
      <c r="C231" t="s">
        <v>12</v>
      </c>
      <c r="D231" t="s">
        <v>28</v>
      </c>
      <c r="E231">
        <v>3.5</v>
      </c>
      <c r="F231">
        <v>7.5</v>
      </c>
      <c r="G231">
        <v>0.5</v>
      </c>
      <c r="H231">
        <v>1</v>
      </c>
      <c r="I231" s="6">
        <v>100.115578510296</v>
      </c>
      <c r="J231" s="6">
        <v>108.275098273024</v>
      </c>
      <c r="K231" t="str">
        <f t="shared" si="3"/>
        <v>RÍGIDO-EURO V - COM(1998) 776-3,5-0,5</v>
      </c>
    </row>
    <row r="232" spans="1:11" x14ac:dyDescent="0.2">
      <c r="A232">
        <v>2010</v>
      </c>
      <c r="B232" t="s">
        <v>39</v>
      </c>
      <c r="C232" t="s">
        <v>12</v>
      </c>
      <c r="D232" t="s">
        <v>28</v>
      </c>
      <c r="E232">
        <v>3.5</v>
      </c>
      <c r="F232">
        <v>7.5</v>
      </c>
      <c r="G232">
        <v>1</v>
      </c>
      <c r="I232" s="6">
        <v>108.031155637558</v>
      </c>
      <c r="J232" s="6">
        <v>108.031155637558</v>
      </c>
      <c r="K232" t="str">
        <f t="shared" si="3"/>
        <v>RÍGIDO-EURO V - COM(1998) 776-3,5-1</v>
      </c>
    </row>
    <row r="233" spans="1:11" x14ac:dyDescent="0.2">
      <c r="A233">
        <v>2010</v>
      </c>
      <c r="B233" t="s">
        <v>39</v>
      </c>
      <c r="C233" t="s">
        <v>12</v>
      </c>
      <c r="D233" t="s">
        <v>28</v>
      </c>
      <c r="E233">
        <v>7.5</v>
      </c>
      <c r="F233">
        <v>12</v>
      </c>
      <c r="G233">
        <v>0</v>
      </c>
      <c r="H233">
        <v>0.5</v>
      </c>
      <c r="I233" s="6">
        <v>127.045388248355</v>
      </c>
      <c r="J233" s="6">
        <v>144.13998009473201</v>
      </c>
      <c r="K233" t="str">
        <f t="shared" si="3"/>
        <v>RÍGIDO-EURO V - COM(1998) 776-7,5-0</v>
      </c>
    </row>
    <row r="234" spans="1:11" x14ac:dyDescent="0.2">
      <c r="A234">
        <v>2010</v>
      </c>
      <c r="B234" t="s">
        <v>39</v>
      </c>
      <c r="C234" t="s">
        <v>12</v>
      </c>
      <c r="D234" t="s">
        <v>28</v>
      </c>
      <c r="E234">
        <v>7.5</v>
      </c>
      <c r="F234">
        <v>12</v>
      </c>
      <c r="G234">
        <v>0.5</v>
      </c>
      <c r="H234">
        <v>1</v>
      </c>
      <c r="I234" s="6">
        <v>144.07566165379001</v>
      </c>
      <c r="J234" s="6">
        <v>162.159872276725</v>
      </c>
      <c r="K234" t="str">
        <f t="shared" si="3"/>
        <v>RÍGIDO-EURO V - COM(1998) 776-7,5-0,5</v>
      </c>
    </row>
    <row r="235" spans="1:11" x14ac:dyDescent="0.2">
      <c r="A235">
        <v>2010</v>
      </c>
      <c r="B235" t="s">
        <v>39</v>
      </c>
      <c r="C235" t="s">
        <v>12</v>
      </c>
      <c r="D235" t="s">
        <v>28</v>
      </c>
      <c r="E235">
        <v>7.5</v>
      </c>
      <c r="F235">
        <v>12</v>
      </c>
      <c r="G235">
        <v>1</v>
      </c>
      <c r="I235" s="6">
        <v>162.10592871798599</v>
      </c>
      <c r="J235" s="6">
        <v>162.10592871798599</v>
      </c>
      <c r="K235" t="str">
        <f t="shared" si="3"/>
        <v>RÍGIDO-EURO V - COM(1998) 776-7,5-1</v>
      </c>
    </row>
    <row r="236" spans="1:11" x14ac:dyDescent="0.2">
      <c r="A236">
        <v>2010</v>
      </c>
      <c r="B236" t="s">
        <v>39</v>
      </c>
      <c r="C236" t="s">
        <v>12</v>
      </c>
      <c r="D236" t="s">
        <v>28</v>
      </c>
      <c r="E236">
        <v>12</v>
      </c>
      <c r="F236">
        <v>14</v>
      </c>
      <c r="G236">
        <v>0</v>
      </c>
      <c r="H236">
        <v>0.5</v>
      </c>
      <c r="I236" s="6">
        <v>133.388648771649</v>
      </c>
      <c r="J236" s="6">
        <v>155.01467407782599</v>
      </c>
      <c r="K236" t="str">
        <f t="shared" si="3"/>
        <v>RÍGIDO-EURO V - COM(1998) 776-12-0</v>
      </c>
    </row>
    <row r="237" spans="1:11" x14ac:dyDescent="0.2">
      <c r="A237">
        <v>2010</v>
      </c>
      <c r="B237" t="s">
        <v>39</v>
      </c>
      <c r="C237" t="s">
        <v>12</v>
      </c>
      <c r="D237" t="s">
        <v>28</v>
      </c>
      <c r="E237">
        <v>12</v>
      </c>
      <c r="F237">
        <v>14</v>
      </c>
      <c r="G237">
        <v>0.5</v>
      </c>
      <c r="H237">
        <v>1</v>
      </c>
      <c r="I237" s="6">
        <v>154.907956671053</v>
      </c>
      <c r="J237" s="6">
        <v>176.736138867969</v>
      </c>
      <c r="K237" t="str">
        <f t="shared" si="3"/>
        <v>RÍGIDO-EURO V - COM(1998) 776-12-0,5</v>
      </c>
    </row>
    <row r="238" spans="1:11" x14ac:dyDescent="0.2">
      <c r="A238">
        <v>2010</v>
      </c>
      <c r="B238" t="s">
        <v>39</v>
      </c>
      <c r="C238" t="s">
        <v>12</v>
      </c>
      <c r="D238" t="s">
        <v>28</v>
      </c>
      <c r="E238">
        <v>12</v>
      </c>
      <c r="F238">
        <v>14</v>
      </c>
      <c r="G238">
        <v>1</v>
      </c>
      <c r="I238" s="6">
        <v>176.763766572431</v>
      </c>
      <c r="J238" s="6">
        <v>176.763766572431</v>
      </c>
      <c r="K238" t="str">
        <f t="shared" si="3"/>
        <v>RÍGIDO-EURO V - COM(1998) 776-12-1</v>
      </c>
    </row>
    <row r="239" spans="1:11" x14ac:dyDescent="0.2">
      <c r="A239">
        <v>2010</v>
      </c>
      <c r="B239" t="s">
        <v>39</v>
      </c>
      <c r="C239" t="s">
        <v>12</v>
      </c>
      <c r="D239" t="s">
        <v>28</v>
      </c>
      <c r="E239">
        <v>14</v>
      </c>
      <c r="F239">
        <v>20</v>
      </c>
      <c r="G239">
        <v>0</v>
      </c>
      <c r="H239">
        <v>0.5</v>
      </c>
      <c r="I239" s="6">
        <v>153.96630109475799</v>
      </c>
      <c r="J239" s="6">
        <v>181.42257792832501</v>
      </c>
      <c r="K239" t="str">
        <f t="shared" si="3"/>
        <v>RÍGIDO-EURO V - COM(1998) 776-14-0</v>
      </c>
    </row>
    <row r="240" spans="1:11" x14ac:dyDescent="0.2">
      <c r="A240">
        <v>2010</v>
      </c>
      <c r="B240" t="s">
        <v>39</v>
      </c>
      <c r="C240" t="s">
        <v>12</v>
      </c>
      <c r="D240" t="s">
        <v>28</v>
      </c>
      <c r="E240">
        <v>14</v>
      </c>
      <c r="F240">
        <v>20</v>
      </c>
      <c r="G240">
        <v>0.5</v>
      </c>
      <c r="H240">
        <v>1</v>
      </c>
      <c r="I240" s="6">
        <v>181.33027128104899</v>
      </c>
      <c r="J240" s="6">
        <v>209.06543341711901</v>
      </c>
      <c r="K240" t="str">
        <f t="shared" si="3"/>
        <v>RÍGIDO-EURO V - COM(1998) 776-14-0,5</v>
      </c>
    </row>
    <row r="241" spans="1:11" x14ac:dyDescent="0.2">
      <c r="A241">
        <v>2010</v>
      </c>
      <c r="B241" t="s">
        <v>39</v>
      </c>
      <c r="C241" t="s">
        <v>12</v>
      </c>
      <c r="D241" t="s">
        <v>28</v>
      </c>
      <c r="E241">
        <v>14</v>
      </c>
      <c r="F241">
        <v>20</v>
      </c>
      <c r="G241">
        <v>1</v>
      </c>
      <c r="I241" s="6">
        <v>209.11130817407701</v>
      </c>
      <c r="J241" s="6">
        <v>209.11130817407701</v>
      </c>
      <c r="K241" t="str">
        <f t="shared" si="3"/>
        <v>RÍGIDO-EURO V - COM(1998) 776-14-1</v>
      </c>
    </row>
    <row r="242" spans="1:11" x14ac:dyDescent="0.2">
      <c r="A242">
        <v>2010</v>
      </c>
      <c r="B242" t="s">
        <v>39</v>
      </c>
      <c r="C242" t="s">
        <v>12</v>
      </c>
      <c r="D242" t="s">
        <v>28</v>
      </c>
      <c r="E242">
        <v>20</v>
      </c>
      <c r="F242">
        <v>26</v>
      </c>
      <c r="G242">
        <v>0</v>
      </c>
      <c r="H242">
        <v>0.5</v>
      </c>
      <c r="I242" s="6">
        <v>178.737891019275</v>
      </c>
      <c r="J242" s="6">
        <v>226.53462856560199</v>
      </c>
      <c r="K242" t="str">
        <f t="shared" si="3"/>
        <v>RÍGIDO-EURO V - COM(1998) 776-20-0</v>
      </c>
    </row>
    <row r="243" spans="1:11" x14ac:dyDescent="0.2">
      <c r="A243">
        <v>2010</v>
      </c>
      <c r="B243" t="s">
        <v>39</v>
      </c>
      <c r="C243" t="s">
        <v>12</v>
      </c>
      <c r="D243" t="s">
        <v>28</v>
      </c>
      <c r="E243">
        <v>20</v>
      </c>
      <c r="F243">
        <v>26</v>
      </c>
      <c r="G243">
        <v>0.5</v>
      </c>
      <c r="H243">
        <v>1</v>
      </c>
      <c r="I243" s="6">
        <v>226.515886495259</v>
      </c>
      <c r="J243" s="6">
        <v>274.79530092762297</v>
      </c>
      <c r="K243" t="str">
        <f t="shared" si="3"/>
        <v>RÍGIDO-EURO V - COM(1998) 776-20-0,5</v>
      </c>
    </row>
    <row r="244" spans="1:11" x14ac:dyDescent="0.2">
      <c r="A244">
        <v>2010</v>
      </c>
      <c r="B244" t="s">
        <v>39</v>
      </c>
      <c r="C244" t="s">
        <v>12</v>
      </c>
      <c r="D244" t="s">
        <v>28</v>
      </c>
      <c r="E244">
        <v>20</v>
      </c>
      <c r="F244">
        <v>26</v>
      </c>
      <c r="G244">
        <v>1</v>
      </c>
      <c r="I244" s="6">
        <v>275.79024547784201</v>
      </c>
      <c r="J244" s="6">
        <v>275.79024547784201</v>
      </c>
      <c r="K244" t="str">
        <f t="shared" si="3"/>
        <v>RÍGIDO-EURO V - COM(1998) 776-20-1</v>
      </c>
    </row>
    <row r="245" spans="1:11" x14ac:dyDescent="0.2">
      <c r="A245">
        <v>2010</v>
      </c>
      <c r="B245" t="s">
        <v>39</v>
      </c>
      <c r="C245" t="s">
        <v>12</v>
      </c>
      <c r="D245" t="s">
        <v>28</v>
      </c>
      <c r="E245">
        <v>26</v>
      </c>
      <c r="F245">
        <v>28</v>
      </c>
      <c r="G245">
        <v>0</v>
      </c>
      <c r="H245">
        <v>0.5</v>
      </c>
      <c r="I245" s="6">
        <v>188.42107263619101</v>
      </c>
      <c r="J245" s="6">
        <v>241.78799426908299</v>
      </c>
      <c r="K245" t="str">
        <f t="shared" si="3"/>
        <v>RÍGIDO-EURO V - COM(1998) 776-26-0</v>
      </c>
    </row>
    <row r="246" spans="1:11" x14ac:dyDescent="0.2">
      <c r="A246">
        <v>2010</v>
      </c>
      <c r="B246" t="s">
        <v>39</v>
      </c>
      <c r="C246" t="s">
        <v>12</v>
      </c>
      <c r="D246" t="s">
        <v>28</v>
      </c>
      <c r="E246">
        <v>26</v>
      </c>
      <c r="F246">
        <v>28</v>
      </c>
      <c r="G246">
        <v>0.5</v>
      </c>
      <c r="H246">
        <v>1</v>
      </c>
      <c r="I246" s="6">
        <v>241.27244600070199</v>
      </c>
      <c r="J246" s="6">
        <v>295.141174142507</v>
      </c>
      <c r="K246" t="str">
        <f t="shared" si="3"/>
        <v>RÍGIDO-EURO V - COM(1998) 776-26-0,5</v>
      </c>
    </row>
    <row r="247" spans="1:11" x14ac:dyDescent="0.2">
      <c r="A247">
        <v>2010</v>
      </c>
      <c r="B247" t="s">
        <v>39</v>
      </c>
      <c r="C247" t="s">
        <v>12</v>
      </c>
      <c r="D247" t="s">
        <v>28</v>
      </c>
      <c r="E247">
        <v>26</v>
      </c>
      <c r="F247">
        <v>28</v>
      </c>
      <c r="G247">
        <v>1</v>
      </c>
      <c r="I247" s="6">
        <v>295.554332286293</v>
      </c>
      <c r="J247" s="6">
        <v>295.554332286293</v>
      </c>
      <c r="K247" t="str">
        <f t="shared" si="3"/>
        <v>RÍGIDO-EURO V - COM(1998) 776-26-1</v>
      </c>
    </row>
    <row r="248" spans="1:11" x14ac:dyDescent="0.2">
      <c r="A248">
        <v>2010</v>
      </c>
      <c r="B248" t="s">
        <v>39</v>
      </c>
      <c r="C248" t="s">
        <v>12</v>
      </c>
      <c r="D248" t="s">
        <v>28</v>
      </c>
      <c r="E248">
        <v>28</v>
      </c>
      <c r="F248">
        <v>32</v>
      </c>
      <c r="G248">
        <v>0</v>
      </c>
      <c r="H248">
        <v>0.5</v>
      </c>
      <c r="I248" s="6">
        <v>213.81096891158501</v>
      </c>
      <c r="J248" s="6">
        <v>278.84135899415401</v>
      </c>
      <c r="K248" t="str">
        <f t="shared" si="3"/>
        <v>RÍGIDO-EURO V - COM(1998) 776-28-0</v>
      </c>
    </row>
    <row r="249" spans="1:11" x14ac:dyDescent="0.2">
      <c r="A249">
        <v>2010</v>
      </c>
      <c r="B249" t="s">
        <v>39</v>
      </c>
      <c r="C249" t="s">
        <v>12</v>
      </c>
      <c r="D249" t="s">
        <v>28</v>
      </c>
      <c r="E249">
        <v>28</v>
      </c>
      <c r="F249">
        <v>32</v>
      </c>
      <c r="G249">
        <v>0.5</v>
      </c>
      <c r="H249">
        <v>1</v>
      </c>
      <c r="I249" s="6">
        <v>278.98307231458699</v>
      </c>
      <c r="J249" s="6">
        <v>345.94206076319699</v>
      </c>
      <c r="K249" t="str">
        <f t="shared" si="3"/>
        <v>RÍGIDO-EURO V - COM(1998) 776-28-0,5</v>
      </c>
    </row>
    <row r="250" spans="1:11" x14ac:dyDescent="0.2">
      <c r="A250">
        <v>2010</v>
      </c>
      <c r="B250" t="s">
        <v>39</v>
      </c>
      <c r="C250" t="s">
        <v>12</v>
      </c>
      <c r="D250" t="s">
        <v>28</v>
      </c>
      <c r="E250">
        <v>28</v>
      </c>
      <c r="F250">
        <v>32</v>
      </c>
      <c r="G250">
        <v>1</v>
      </c>
      <c r="I250" s="6">
        <v>347.20761662971302</v>
      </c>
      <c r="J250" s="6">
        <v>347.20761662971302</v>
      </c>
      <c r="K250" t="str">
        <f t="shared" si="3"/>
        <v>RÍGIDO-EURO V - COM(1998) 776-28-1</v>
      </c>
    </row>
    <row r="251" spans="1:11" x14ac:dyDescent="0.2">
      <c r="A251">
        <v>2010</v>
      </c>
      <c r="B251" t="s">
        <v>39</v>
      </c>
      <c r="C251" t="s">
        <v>12</v>
      </c>
      <c r="D251" t="s">
        <v>28</v>
      </c>
      <c r="E251">
        <v>32</v>
      </c>
      <c r="G251">
        <v>0</v>
      </c>
      <c r="H251">
        <v>0.5</v>
      </c>
      <c r="I251" s="6">
        <v>204.23517408577001</v>
      </c>
      <c r="J251" s="6">
        <v>278.90299875187401</v>
      </c>
      <c r="K251" t="str">
        <f t="shared" si="3"/>
        <v>RÍGIDO-EURO V - COM(1998) 776-32-0</v>
      </c>
    </row>
    <row r="252" spans="1:11" x14ac:dyDescent="0.2">
      <c r="A252">
        <v>2010</v>
      </c>
      <c r="B252" t="s">
        <v>39</v>
      </c>
      <c r="C252" t="s">
        <v>12</v>
      </c>
      <c r="D252" t="s">
        <v>28</v>
      </c>
      <c r="E252">
        <v>32</v>
      </c>
      <c r="G252">
        <v>0.5</v>
      </c>
      <c r="H252">
        <v>1</v>
      </c>
      <c r="I252" s="6">
        <v>279.38807103993099</v>
      </c>
      <c r="J252" s="6">
        <v>351.14976912045199</v>
      </c>
      <c r="K252" t="str">
        <f t="shared" si="3"/>
        <v>RÍGIDO-EURO V - COM(1998) 776-32-0,5</v>
      </c>
    </row>
    <row r="253" spans="1:11" x14ac:dyDescent="0.2">
      <c r="A253">
        <v>2010</v>
      </c>
      <c r="B253" t="s">
        <v>39</v>
      </c>
      <c r="C253" t="s">
        <v>12</v>
      </c>
      <c r="D253" t="s">
        <v>28</v>
      </c>
      <c r="E253">
        <v>32</v>
      </c>
      <c r="G253">
        <v>1</v>
      </c>
      <c r="I253" s="6">
        <v>354.27281231293398</v>
      </c>
      <c r="J253" s="6">
        <v>354.27281231293398</v>
      </c>
      <c r="K253" t="str">
        <f t="shared" si="3"/>
        <v>RÍGIDO-EURO V - COM(1998) 776-32-1</v>
      </c>
    </row>
  </sheetData>
  <phoneticPr fontId="0" type="noConversion"/>
  <pageMargins left="0.75" right="0.75" top="1" bottom="1" header="0" footer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G11"/>
  <sheetViews>
    <sheetView workbookViewId="0">
      <selection activeCell="F19" sqref="F19"/>
    </sheetView>
  </sheetViews>
  <sheetFormatPr baseColWidth="10" defaultColWidth="9.140625" defaultRowHeight="12.75" x14ac:dyDescent="0.2"/>
  <cols>
    <col min="1" max="1" width="5" bestFit="1" customWidth="1"/>
    <col min="2" max="2" width="9.140625" customWidth="1"/>
    <col min="3" max="3" width="83.28515625" bestFit="1" customWidth="1"/>
    <col min="4" max="6" width="10.42578125" customWidth="1"/>
  </cols>
  <sheetData>
    <row r="1" spans="1:7" ht="25.5" x14ac:dyDescent="0.2">
      <c r="A1" s="8" t="s">
        <v>105</v>
      </c>
      <c r="B1" s="8" t="s">
        <v>106</v>
      </c>
      <c r="C1" s="8" t="s">
        <v>101</v>
      </c>
      <c r="D1" s="10" t="s">
        <v>107</v>
      </c>
      <c r="E1" s="10" t="s">
        <v>108</v>
      </c>
      <c r="F1" s="10" t="s">
        <v>109</v>
      </c>
    </row>
    <row r="2" spans="1:7" x14ac:dyDescent="0.2">
      <c r="A2">
        <v>2010</v>
      </c>
      <c r="B2">
        <v>0</v>
      </c>
      <c r="C2" t="s">
        <v>40</v>
      </c>
      <c r="D2" s="6">
        <v>66.938825622820602</v>
      </c>
      <c r="E2" s="6">
        <v>1232.2606099078901</v>
      </c>
      <c r="F2" s="6">
        <v>647.33645351541998</v>
      </c>
      <c r="G2" s="9"/>
    </row>
    <row r="3" spans="1:7" x14ac:dyDescent="0.2">
      <c r="A3">
        <v>2010</v>
      </c>
      <c r="B3">
        <v>1</v>
      </c>
      <c r="C3" t="s">
        <v>41</v>
      </c>
      <c r="D3" s="6">
        <v>68.131158165024004</v>
      </c>
      <c r="E3" s="6">
        <v>1170.53483262289</v>
      </c>
      <c r="F3" s="6">
        <v>631.29366949208202</v>
      </c>
    </row>
    <row r="4" spans="1:7" x14ac:dyDescent="0.2">
      <c r="A4">
        <v>2010</v>
      </c>
      <c r="B4">
        <v>2</v>
      </c>
      <c r="C4" t="s">
        <v>42</v>
      </c>
      <c r="D4" s="6">
        <v>58.039438683531998</v>
      </c>
      <c r="E4" s="6">
        <v>1409.08169007989</v>
      </c>
      <c r="F4" s="6">
        <v>660.00738634205595</v>
      </c>
      <c r="G4" s="9"/>
    </row>
    <row r="5" spans="1:7" x14ac:dyDescent="0.2">
      <c r="A5">
        <v>2010</v>
      </c>
      <c r="B5">
        <v>3</v>
      </c>
      <c r="C5" t="s">
        <v>43</v>
      </c>
      <c r="D5" s="6">
        <v>63.142203475752403</v>
      </c>
      <c r="E5" s="6">
        <v>1150.1553519076499</v>
      </c>
      <c r="F5" s="6">
        <v>610.82856796508997</v>
      </c>
      <c r="G5" s="9"/>
    </row>
    <row r="6" spans="1:7" x14ac:dyDescent="0.2">
      <c r="A6">
        <v>2010</v>
      </c>
      <c r="B6">
        <v>4</v>
      </c>
      <c r="C6" t="s">
        <v>44</v>
      </c>
      <c r="D6" s="6">
        <v>62.735789204839101</v>
      </c>
      <c r="E6" s="6">
        <v>1357.4439150190101</v>
      </c>
      <c r="F6" s="6">
        <v>660.16153462783495</v>
      </c>
      <c r="G6" s="6"/>
    </row>
    <row r="7" spans="1:7" x14ac:dyDescent="0.2">
      <c r="A7">
        <v>2010</v>
      </c>
      <c r="B7">
        <v>5</v>
      </c>
      <c r="C7" t="s">
        <v>45</v>
      </c>
      <c r="D7" s="6">
        <v>65.681879015140098</v>
      </c>
      <c r="E7" s="6">
        <v>1266.1063599940501</v>
      </c>
      <c r="F7" s="6">
        <v>646.86467562230405</v>
      </c>
      <c r="G7" s="9"/>
    </row>
    <row r="8" spans="1:7" x14ac:dyDescent="0.2">
      <c r="A8">
        <v>2010</v>
      </c>
      <c r="B8">
        <v>6</v>
      </c>
      <c r="C8" t="s">
        <v>46</v>
      </c>
      <c r="D8" s="6">
        <v>63.416467462410203</v>
      </c>
      <c r="E8" s="6">
        <v>1262.85696773257</v>
      </c>
      <c r="F8" s="6">
        <v>644.75226954661196</v>
      </c>
      <c r="G8" s="9"/>
    </row>
    <row r="9" spans="1:7" x14ac:dyDescent="0.2">
      <c r="A9">
        <v>2010</v>
      </c>
      <c r="B9">
        <v>7</v>
      </c>
      <c r="C9" t="s">
        <v>47</v>
      </c>
      <c r="D9" s="6">
        <v>61.039121455385597</v>
      </c>
      <c r="E9" s="6">
        <v>1332.9944603827801</v>
      </c>
      <c r="F9" s="6">
        <v>656.40888976570602</v>
      </c>
      <c r="G9" s="9"/>
    </row>
    <row r="10" spans="1:7" x14ac:dyDescent="0.2">
      <c r="A10">
        <v>2010</v>
      </c>
      <c r="B10">
        <v>8</v>
      </c>
      <c r="C10" t="s">
        <v>48</v>
      </c>
      <c r="D10" s="6">
        <v>65.194464464867806</v>
      </c>
      <c r="E10" s="6">
        <v>1245.15300329618</v>
      </c>
      <c r="F10" s="6">
        <v>646.17660966982203</v>
      </c>
      <c r="G10" s="9"/>
    </row>
    <row r="11" spans="1:7" x14ac:dyDescent="0.2">
      <c r="A11">
        <v>2010</v>
      </c>
      <c r="B11">
        <v>9</v>
      </c>
      <c r="C11" t="s">
        <v>49</v>
      </c>
      <c r="D11" s="6">
        <v>79.763228276428094</v>
      </c>
      <c r="E11" s="6">
        <v>1017.6518323621</v>
      </c>
      <c r="F11" s="6">
        <v>628.11414744568503</v>
      </c>
      <c r="G11" s="9"/>
    </row>
  </sheetData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H53"/>
  <sheetViews>
    <sheetView workbookViewId="0">
      <selection activeCell="F19" sqref="F19"/>
    </sheetView>
  </sheetViews>
  <sheetFormatPr baseColWidth="10" defaultColWidth="9.140625" defaultRowHeight="12.75" x14ac:dyDescent="0.2"/>
  <cols>
    <col min="1" max="1" width="5" bestFit="1" customWidth="1"/>
    <col min="2" max="3" width="9.140625" customWidth="1"/>
    <col min="4" max="4" width="83.28515625" bestFit="1" customWidth="1"/>
    <col min="5" max="5" width="10.7109375" customWidth="1"/>
    <col min="6" max="6" width="10.140625" customWidth="1"/>
    <col min="7" max="7" width="9.42578125" customWidth="1"/>
  </cols>
  <sheetData>
    <row r="1" spans="1:8" ht="38.25" x14ac:dyDescent="0.2">
      <c r="A1" s="8" t="s">
        <v>105</v>
      </c>
      <c r="B1" s="8" t="s">
        <v>106</v>
      </c>
      <c r="C1" s="8" t="s">
        <v>110</v>
      </c>
      <c r="D1" s="8" t="s">
        <v>101</v>
      </c>
      <c r="E1" s="10" t="s">
        <v>107</v>
      </c>
      <c r="F1" s="10" t="s">
        <v>108</v>
      </c>
      <c r="G1" s="10" t="s">
        <v>109</v>
      </c>
      <c r="H1" s="10" t="s">
        <v>102</v>
      </c>
    </row>
    <row r="2" spans="1:8" x14ac:dyDescent="0.2">
      <c r="A2">
        <v>2010</v>
      </c>
      <c r="B2">
        <v>0</v>
      </c>
      <c r="C2">
        <v>0</v>
      </c>
      <c r="D2" t="s">
        <v>50</v>
      </c>
      <c r="E2" s="6">
        <v>76.964937121819304</v>
      </c>
      <c r="F2" s="6">
        <v>1019.97177849737</v>
      </c>
      <c r="G2" s="6">
        <v>613.32750154360599</v>
      </c>
      <c r="H2" t="str">
        <f>B2&amp;"-"&amp;C2</f>
        <v>0-0</v>
      </c>
    </row>
    <row r="3" spans="1:8" x14ac:dyDescent="0.2">
      <c r="A3">
        <v>2010</v>
      </c>
      <c r="B3">
        <v>0</v>
      </c>
      <c r="C3">
        <v>1</v>
      </c>
      <c r="D3" t="s">
        <v>51</v>
      </c>
      <c r="E3" s="6">
        <v>58.343311159180097</v>
      </c>
      <c r="F3" s="6">
        <v>1415.27297776306</v>
      </c>
      <c r="G3" s="6">
        <v>666.18216739377704</v>
      </c>
      <c r="H3" t="str">
        <f t="shared" ref="H3:H53" si="0">B3&amp;"-"&amp;C3</f>
        <v>0-1</v>
      </c>
    </row>
    <row r="4" spans="1:8" x14ac:dyDescent="0.2">
      <c r="A4">
        <v>2010</v>
      </c>
      <c r="B4">
        <v>0</v>
      </c>
      <c r="C4">
        <v>2</v>
      </c>
      <c r="D4" t="s">
        <v>52</v>
      </c>
      <c r="E4" s="6">
        <v>62.046664144660603</v>
      </c>
      <c r="F4" s="6">
        <v>1328.2702822168999</v>
      </c>
      <c r="G4" s="6">
        <v>647.40117513036898</v>
      </c>
      <c r="H4" t="str">
        <f t="shared" si="0"/>
        <v>0-2</v>
      </c>
    </row>
    <row r="5" spans="1:8" x14ac:dyDescent="0.2">
      <c r="A5">
        <v>2010</v>
      </c>
      <c r="B5">
        <v>0</v>
      </c>
      <c r="C5">
        <v>3</v>
      </c>
      <c r="D5" t="s">
        <v>53</v>
      </c>
      <c r="E5" s="6">
        <v>68.522079965619099</v>
      </c>
      <c r="F5" s="6">
        <v>1230.7797985591801</v>
      </c>
      <c r="G5" s="6">
        <v>650.06428621177099</v>
      </c>
      <c r="H5" t="str">
        <f t="shared" si="0"/>
        <v>0-3</v>
      </c>
    </row>
    <row r="6" spans="1:8" x14ac:dyDescent="0.2">
      <c r="A6">
        <v>2010</v>
      </c>
      <c r="B6">
        <v>0</v>
      </c>
      <c r="C6">
        <v>4</v>
      </c>
      <c r="D6" t="s">
        <v>54</v>
      </c>
      <c r="E6" s="6">
        <v>72.613249197778003</v>
      </c>
      <c r="F6" s="6">
        <v>1152.84781060303</v>
      </c>
      <c r="G6" s="6">
        <v>645.79178638072403</v>
      </c>
      <c r="H6" t="str">
        <f t="shared" si="0"/>
        <v>0-4</v>
      </c>
    </row>
    <row r="7" spans="1:8" x14ac:dyDescent="0.2">
      <c r="A7">
        <v>2010</v>
      </c>
      <c r="B7">
        <v>0</v>
      </c>
      <c r="C7">
        <v>5</v>
      </c>
      <c r="D7" t="s">
        <v>55</v>
      </c>
      <c r="E7" s="6">
        <v>62.696727341274901</v>
      </c>
      <c r="F7" s="6">
        <v>1245.0043036980001</v>
      </c>
      <c r="G7" s="6">
        <v>645.69356875867095</v>
      </c>
      <c r="H7" t="str">
        <f t="shared" si="0"/>
        <v>0-5</v>
      </c>
    </row>
    <row r="8" spans="1:8" x14ac:dyDescent="0.2">
      <c r="A8">
        <v>2010</v>
      </c>
      <c r="B8">
        <v>0</v>
      </c>
      <c r="C8">
        <v>6</v>
      </c>
      <c r="D8" t="s">
        <v>56</v>
      </c>
      <c r="E8" s="6">
        <v>58.592982922769899</v>
      </c>
      <c r="F8" s="6">
        <v>1489.9407249395799</v>
      </c>
      <c r="G8" s="6">
        <v>685.09398128230305</v>
      </c>
      <c r="H8" t="str">
        <f t="shared" si="0"/>
        <v>0-6</v>
      </c>
    </row>
    <row r="9" spans="1:8" x14ac:dyDescent="0.2">
      <c r="A9">
        <v>2010</v>
      </c>
      <c r="B9">
        <v>0</v>
      </c>
      <c r="C9">
        <v>9</v>
      </c>
      <c r="D9" t="s">
        <v>57</v>
      </c>
      <c r="E9" s="6">
        <v>76.972519523929407</v>
      </c>
      <c r="F9" s="6">
        <v>1047.97485322284</v>
      </c>
      <c r="G9" s="6">
        <v>623.025417339554</v>
      </c>
      <c r="H9" t="str">
        <f t="shared" si="0"/>
        <v>0-9</v>
      </c>
    </row>
    <row r="10" spans="1:8" x14ac:dyDescent="0.2">
      <c r="A10">
        <v>2010</v>
      </c>
      <c r="B10">
        <v>1</v>
      </c>
      <c r="C10">
        <v>1</v>
      </c>
      <c r="D10" t="s">
        <v>58</v>
      </c>
      <c r="E10" s="6">
        <v>57.951603486871498</v>
      </c>
      <c r="F10" s="6">
        <v>1386.2096763094801</v>
      </c>
      <c r="G10" s="6">
        <v>661.148178617947</v>
      </c>
      <c r="H10" t="str">
        <f t="shared" si="0"/>
        <v>1-1</v>
      </c>
    </row>
    <row r="11" spans="1:8" x14ac:dyDescent="0.2">
      <c r="A11">
        <v>2010</v>
      </c>
      <c r="B11">
        <v>1</v>
      </c>
      <c r="C11">
        <v>2</v>
      </c>
      <c r="D11" t="s">
        <v>59</v>
      </c>
      <c r="E11" s="6">
        <v>64.206264162650498</v>
      </c>
      <c r="F11" s="6">
        <v>1263.544747296</v>
      </c>
      <c r="G11" s="6">
        <v>633.74190615066902</v>
      </c>
      <c r="H11" t="str">
        <f t="shared" si="0"/>
        <v>1-2</v>
      </c>
    </row>
    <row r="12" spans="1:8" x14ac:dyDescent="0.2">
      <c r="A12">
        <v>2010</v>
      </c>
      <c r="B12">
        <v>1</v>
      </c>
      <c r="C12">
        <v>3</v>
      </c>
      <c r="D12" t="s">
        <v>60</v>
      </c>
      <c r="E12" s="6">
        <v>78.147484649076105</v>
      </c>
      <c r="F12" s="6">
        <v>1056.8658974452801</v>
      </c>
      <c r="G12" s="6">
        <v>630.33592549662603</v>
      </c>
      <c r="H12" t="str">
        <f t="shared" si="0"/>
        <v>1-3</v>
      </c>
    </row>
    <row r="13" spans="1:8" x14ac:dyDescent="0.2">
      <c r="A13">
        <v>2010</v>
      </c>
      <c r="B13">
        <v>1</v>
      </c>
      <c r="C13">
        <v>4</v>
      </c>
      <c r="D13" t="s">
        <v>61</v>
      </c>
      <c r="E13" s="6">
        <v>71.775277014465402</v>
      </c>
      <c r="F13" s="6">
        <v>1104.2024706981399</v>
      </c>
      <c r="G13" s="6">
        <v>622.36990750998496</v>
      </c>
      <c r="H13" t="str">
        <f t="shared" si="0"/>
        <v>1-4</v>
      </c>
    </row>
    <row r="14" spans="1:8" x14ac:dyDescent="0.2">
      <c r="A14">
        <v>2010</v>
      </c>
      <c r="B14">
        <v>1</v>
      </c>
      <c r="C14">
        <v>6</v>
      </c>
      <c r="D14" t="s">
        <v>62</v>
      </c>
      <c r="E14" s="6">
        <v>68.749360065038701</v>
      </c>
      <c r="F14" s="6">
        <v>1166.5147722868501</v>
      </c>
      <c r="G14" s="6">
        <v>631.001168960575</v>
      </c>
      <c r="H14" t="str">
        <f t="shared" si="0"/>
        <v>1-6</v>
      </c>
    </row>
    <row r="15" spans="1:8" x14ac:dyDescent="0.2">
      <c r="A15">
        <v>2010</v>
      </c>
      <c r="B15">
        <v>1</v>
      </c>
      <c r="C15">
        <v>7</v>
      </c>
      <c r="D15" t="s">
        <v>63</v>
      </c>
      <c r="E15" s="6">
        <v>63.8109117834424</v>
      </c>
      <c r="F15" s="6">
        <v>1206.99825895496</v>
      </c>
      <c r="G15" s="6">
        <v>638.52238330630996</v>
      </c>
      <c r="H15" t="str">
        <f t="shared" si="0"/>
        <v>1-7</v>
      </c>
    </row>
    <row r="16" spans="1:8" x14ac:dyDescent="0.2">
      <c r="A16">
        <v>2010</v>
      </c>
      <c r="B16">
        <v>1</v>
      </c>
      <c r="C16">
        <v>8</v>
      </c>
      <c r="D16" t="s">
        <v>64</v>
      </c>
      <c r="E16" s="6">
        <v>60.938349735308698</v>
      </c>
      <c r="F16" s="6">
        <v>1363.31217491795</v>
      </c>
      <c r="G16" s="6">
        <v>659.95341849448801</v>
      </c>
      <c r="H16" t="str">
        <f t="shared" si="0"/>
        <v>1-8</v>
      </c>
    </row>
    <row r="17" spans="1:8" x14ac:dyDescent="0.2">
      <c r="A17">
        <v>2010</v>
      </c>
      <c r="B17">
        <v>2</v>
      </c>
      <c r="C17">
        <v>1</v>
      </c>
      <c r="D17" t="s">
        <v>65</v>
      </c>
      <c r="E17" s="6">
        <v>58.346725964225897</v>
      </c>
      <c r="F17" s="6">
        <v>1414.0699390253001</v>
      </c>
      <c r="G17" s="6">
        <v>660.13855608074198</v>
      </c>
      <c r="H17" t="str">
        <f t="shared" si="0"/>
        <v>2-1</v>
      </c>
    </row>
    <row r="18" spans="1:8" x14ac:dyDescent="0.2">
      <c r="A18">
        <v>2010</v>
      </c>
      <c r="B18">
        <v>2</v>
      </c>
      <c r="C18">
        <v>2</v>
      </c>
      <c r="D18" t="s">
        <v>66</v>
      </c>
      <c r="E18" s="6">
        <v>54.946743211466298</v>
      </c>
      <c r="F18" s="6">
        <v>1456.0886951038499</v>
      </c>
      <c r="G18" s="6">
        <v>653.90575321518304</v>
      </c>
      <c r="H18" t="str">
        <f t="shared" si="0"/>
        <v>2-2</v>
      </c>
    </row>
    <row r="19" spans="1:8" x14ac:dyDescent="0.2">
      <c r="A19">
        <v>2010</v>
      </c>
      <c r="B19">
        <v>2</v>
      </c>
      <c r="C19">
        <v>3</v>
      </c>
      <c r="D19" t="s">
        <v>67</v>
      </c>
      <c r="E19" s="6">
        <v>55.995983708265697</v>
      </c>
      <c r="F19" s="6">
        <v>1375.04504200873</v>
      </c>
      <c r="G19" s="6">
        <v>659.143057128637</v>
      </c>
      <c r="H19" t="str">
        <f t="shared" si="0"/>
        <v>2-3</v>
      </c>
    </row>
    <row r="20" spans="1:8" x14ac:dyDescent="0.2">
      <c r="A20">
        <v>2010</v>
      </c>
      <c r="B20">
        <v>3</v>
      </c>
      <c r="C20">
        <v>1</v>
      </c>
      <c r="D20" t="s">
        <v>68</v>
      </c>
      <c r="E20" s="6">
        <v>57.921793156886899</v>
      </c>
      <c r="F20" s="6">
        <v>1563.8884152359401</v>
      </c>
      <c r="G20" s="6">
        <v>704.40415017735904</v>
      </c>
      <c r="H20" t="str">
        <f t="shared" si="0"/>
        <v>3-1</v>
      </c>
    </row>
    <row r="21" spans="1:8" x14ac:dyDescent="0.2">
      <c r="A21">
        <v>2010</v>
      </c>
      <c r="B21">
        <v>3</v>
      </c>
      <c r="C21">
        <v>2</v>
      </c>
      <c r="D21" t="s">
        <v>69</v>
      </c>
      <c r="E21" s="6">
        <v>61.631271646782103</v>
      </c>
      <c r="F21" s="6">
        <v>1084.33098094822</v>
      </c>
      <c r="G21" s="6">
        <v>592.18968961409996</v>
      </c>
      <c r="H21" t="str">
        <f t="shared" si="0"/>
        <v>3-2</v>
      </c>
    </row>
    <row r="22" spans="1:8" x14ac:dyDescent="0.2">
      <c r="A22">
        <v>2010</v>
      </c>
      <c r="B22">
        <v>3</v>
      </c>
      <c r="C22">
        <v>3</v>
      </c>
      <c r="D22" t="s">
        <v>70</v>
      </c>
      <c r="E22" s="6">
        <v>70.737767837298307</v>
      </c>
      <c r="F22" s="6">
        <v>1061.4609625819501</v>
      </c>
      <c r="G22" s="6">
        <v>599.07004272184201</v>
      </c>
      <c r="H22" t="str">
        <f t="shared" si="0"/>
        <v>3-3</v>
      </c>
    </row>
    <row r="23" spans="1:8" x14ac:dyDescent="0.2">
      <c r="A23">
        <v>2010</v>
      </c>
      <c r="B23">
        <v>3</v>
      </c>
      <c r="C23">
        <v>4</v>
      </c>
      <c r="D23" t="s">
        <v>71</v>
      </c>
      <c r="E23" s="6">
        <v>62.035046514377598</v>
      </c>
      <c r="F23" s="6">
        <v>1341.73326070544</v>
      </c>
      <c r="G23" s="6">
        <v>656.02093685269006</v>
      </c>
      <c r="H23" t="str">
        <f t="shared" si="0"/>
        <v>3-4</v>
      </c>
    </row>
    <row r="24" spans="1:8" x14ac:dyDescent="0.2">
      <c r="A24">
        <v>2010</v>
      </c>
      <c r="B24">
        <v>4</v>
      </c>
      <c r="C24">
        <v>1</v>
      </c>
      <c r="D24" t="s">
        <v>44</v>
      </c>
      <c r="E24" s="6">
        <v>60.564913570076499</v>
      </c>
      <c r="F24" s="6">
        <v>1397.2745859586</v>
      </c>
      <c r="G24" s="6">
        <v>666.51504553254904</v>
      </c>
      <c r="H24" t="str">
        <f t="shared" si="0"/>
        <v>4-1</v>
      </c>
    </row>
    <row r="25" spans="1:8" x14ac:dyDescent="0.2">
      <c r="A25">
        <v>2010</v>
      </c>
      <c r="B25">
        <v>4</v>
      </c>
      <c r="C25">
        <v>5</v>
      </c>
      <c r="D25" t="s">
        <v>72</v>
      </c>
      <c r="E25" s="6">
        <v>58.359608415179601</v>
      </c>
      <c r="F25" s="6">
        <v>1438.93184098347</v>
      </c>
      <c r="G25" s="6">
        <v>661.51060585095695</v>
      </c>
      <c r="H25" t="str">
        <f t="shared" si="0"/>
        <v>4-5</v>
      </c>
    </row>
    <row r="26" spans="1:8" x14ac:dyDescent="0.2">
      <c r="A26">
        <v>2010</v>
      </c>
      <c r="B26">
        <v>4</v>
      </c>
      <c r="C26">
        <v>6</v>
      </c>
      <c r="D26" t="s">
        <v>73</v>
      </c>
      <c r="E26" s="6">
        <v>63.296315018503002</v>
      </c>
      <c r="F26" s="6">
        <v>1348.40352569486</v>
      </c>
      <c r="G26" s="6">
        <v>659.94816273329798</v>
      </c>
      <c r="H26" t="str">
        <f t="shared" si="0"/>
        <v>4-6</v>
      </c>
    </row>
    <row r="27" spans="1:8" x14ac:dyDescent="0.2">
      <c r="A27">
        <v>2010</v>
      </c>
      <c r="B27">
        <v>5</v>
      </c>
      <c r="C27">
        <v>1</v>
      </c>
      <c r="D27" t="s">
        <v>74</v>
      </c>
      <c r="E27" s="6">
        <v>59.079487073969297</v>
      </c>
      <c r="F27" s="6">
        <v>1397.1220614628701</v>
      </c>
      <c r="G27" s="6">
        <v>663.95278761199495</v>
      </c>
      <c r="H27" t="str">
        <f t="shared" si="0"/>
        <v>5-1</v>
      </c>
    </row>
    <row r="28" spans="1:8" x14ac:dyDescent="0.2">
      <c r="A28">
        <v>2010</v>
      </c>
      <c r="B28">
        <v>5</v>
      </c>
      <c r="C28">
        <v>2</v>
      </c>
      <c r="D28" t="s">
        <v>75</v>
      </c>
      <c r="E28" s="6">
        <v>57.675632742239401</v>
      </c>
      <c r="F28" s="6">
        <v>1367.4174479927899</v>
      </c>
      <c r="G28" s="6">
        <v>655.08866581384098</v>
      </c>
      <c r="H28" t="str">
        <f t="shared" si="0"/>
        <v>5-2</v>
      </c>
    </row>
    <row r="29" spans="1:8" x14ac:dyDescent="0.2">
      <c r="A29">
        <v>2010</v>
      </c>
      <c r="B29">
        <v>5</v>
      </c>
      <c r="C29">
        <v>3</v>
      </c>
      <c r="D29" t="s">
        <v>76</v>
      </c>
      <c r="E29" s="6">
        <v>61.672994455587798</v>
      </c>
      <c r="F29" s="6">
        <v>1377.4967663989601</v>
      </c>
      <c r="G29" s="6">
        <v>666.49787102610503</v>
      </c>
      <c r="H29" t="str">
        <f t="shared" si="0"/>
        <v>5-3</v>
      </c>
    </row>
    <row r="30" spans="1:8" x14ac:dyDescent="0.2">
      <c r="A30">
        <v>2010</v>
      </c>
      <c r="B30">
        <v>5</v>
      </c>
      <c r="C30">
        <v>4</v>
      </c>
      <c r="D30" t="s">
        <v>77</v>
      </c>
      <c r="E30" s="6">
        <v>65.132299134324498</v>
      </c>
      <c r="F30" s="6">
        <v>1338.17104429913</v>
      </c>
      <c r="G30" s="6">
        <v>660.73976013058905</v>
      </c>
      <c r="H30" t="str">
        <f t="shared" si="0"/>
        <v>5-4</v>
      </c>
    </row>
    <row r="31" spans="1:8" x14ac:dyDescent="0.2">
      <c r="A31">
        <v>2010</v>
      </c>
      <c r="B31">
        <v>5</v>
      </c>
      <c r="C31">
        <v>5</v>
      </c>
      <c r="D31" t="s">
        <v>78</v>
      </c>
      <c r="E31" s="6">
        <v>66.324836206082907</v>
      </c>
      <c r="F31" s="6">
        <v>1245.69082074738</v>
      </c>
      <c r="G31" s="6">
        <v>644.14081132645902</v>
      </c>
      <c r="H31" t="str">
        <f t="shared" si="0"/>
        <v>5-5</v>
      </c>
    </row>
    <row r="32" spans="1:8" x14ac:dyDescent="0.2">
      <c r="A32">
        <v>2010</v>
      </c>
      <c r="B32">
        <v>5</v>
      </c>
      <c r="C32">
        <v>6</v>
      </c>
      <c r="D32" t="s">
        <v>79</v>
      </c>
      <c r="E32" s="6">
        <v>67.462978747662603</v>
      </c>
      <c r="F32" s="6">
        <v>1178.6463251632099</v>
      </c>
      <c r="G32" s="6">
        <v>628.84785188604906</v>
      </c>
      <c r="H32" t="str">
        <f t="shared" si="0"/>
        <v>5-6</v>
      </c>
    </row>
    <row r="33" spans="1:8" x14ac:dyDescent="0.2">
      <c r="A33">
        <v>2010</v>
      </c>
      <c r="B33">
        <v>6</v>
      </c>
      <c r="C33">
        <v>1</v>
      </c>
      <c r="D33" t="s">
        <v>80</v>
      </c>
      <c r="E33" s="6">
        <v>61.895538823313302</v>
      </c>
      <c r="F33" s="6">
        <v>1297.6386983642501</v>
      </c>
      <c r="G33" s="6">
        <v>647.24107335411202</v>
      </c>
      <c r="H33" t="str">
        <f t="shared" si="0"/>
        <v>6-1</v>
      </c>
    </row>
    <row r="34" spans="1:8" x14ac:dyDescent="0.2">
      <c r="A34">
        <v>2010</v>
      </c>
      <c r="B34">
        <v>6</v>
      </c>
      <c r="C34">
        <v>2</v>
      </c>
      <c r="D34" t="s">
        <v>81</v>
      </c>
      <c r="E34" s="6">
        <v>60.723931384876799</v>
      </c>
      <c r="F34" s="6">
        <v>1390.8136703748301</v>
      </c>
      <c r="G34" s="6">
        <v>659.59648070884998</v>
      </c>
      <c r="H34" t="str">
        <f t="shared" si="0"/>
        <v>6-2</v>
      </c>
    </row>
    <row r="35" spans="1:8" x14ac:dyDescent="0.2">
      <c r="A35">
        <v>2010</v>
      </c>
      <c r="B35">
        <v>6</v>
      </c>
      <c r="C35">
        <v>3</v>
      </c>
      <c r="D35" t="s">
        <v>82</v>
      </c>
      <c r="E35" s="6">
        <v>63.2789866539012</v>
      </c>
      <c r="F35" s="6">
        <v>1307.0149459756301</v>
      </c>
      <c r="G35" s="6">
        <v>654.85701111806497</v>
      </c>
      <c r="H35" t="str">
        <f t="shared" si="0"/>
        <v>6-3</v>
      </c>
    </row>
    <row r="36" spans="1:8" x14ac:dyDescent="0.2">
      <c r="A36">
        <v>2010</v>
      </c>
      <c r="B36">
        <v>6</v>
      </c>
      <c r="C36">
        <v>4</v>
      </c>
      <c r="D36" t="s">
        <v>83</v>
      </c>
      <c r="E36" s="6">
        <v>62.703395680224602</v>
      </c>
      <c r="F36" s="6">
        <v>1246.27068675327</v>
      </c>
      <c r="G36" s="6">
        <v>650.02909045792603</v>
      </c>
      <c r="H36" t="str">
        <f t="shared" si="0"/>
        <v>6-4</v>
      </c>
    </row>
    <row r="37" spans="1:8" x14ac:dyDescent="0.2">
      <c r="A37">
        <v>2010</v>
      </c>
      <c r="B37">
        <v>6</v>
      </c>
      <c r="C37">
        <v>5</v>
      </c>
      <c r="D37" t="s">
        <v>84</v>
      </c>
      <c r="E37" s="6">
        <v>62.319169807545997</v>
      </c>
      <c r="F37" s="6">
        <v>1352.29729032705</v>
      </c>
      <c r="G37" s="6">
        <v>661.02974685694801</v>
      </c>
      <c r="H37" t="str">
        <f t="shared" si="0"/>
        <v>6-5</v>
      </c>
    </row>
    <row r="38" spans="1:8" x14ac:dyDescent="0.2">
      <c r="A38">
        <v>2010</v>
      </c>
      <c r="B38">
        <v>6</v>
      </c>
      <c r="C38">
        <v>9</v>
      </c>
      <c r="D38" t="s">
        <v>85</v>
      </c>
      <c r="E38" s="6">
        <v>66.241756313486903</v>
      </c>
      <c r="F38" s="6">
        <v>1196.4890090681099</v>
      </c>
      <c r="G38" s="6">
        <v>632.02808922506199</v>
      </c>
      <c r="H38" t="str">
        <f t="shared" si="0"/>
        <v>6-9</v>
      </c>
    </row>
    <row r="39" spans="1:8" x14ac:dyDescent="0.2">
      <c r="A39">
        <v>2010</v>
      </c>
      <c r="B39">
        <v>7</v>
      </c>
      <c r="C39">
        <v>1</v>
      </c>
      <c r="D39" t="s">
        <v>86</v>
      </c>
      <c r="E39" s="6">
        <v>61.435160139184902</v>
      </c>
      <c r="F39" s="6">
        <v>1323.1761004232101</v>
      </c>
      <c r="G39" s="6">
        <v>654.66277696579596</v>
      </c>
      <c r="H39" t="str">
        <f t="shared" si="0"/>
        <v>7-1</v>
      </c>
    </row>
    <row r="40" spans="1:8" x14ac:dyDescent="0.2">
      <c r="A40">
        <v>2010</v>
      </c>
      <c r="B40">
        <v>7</v>
      </c>
      <c r="C40">
        <v>2</v>
      </c>
      <c r="D40" t="s">
        <v>87</v>
      </c>
      <c r="E40" s="6">
        <v>60.1207845070955</v>
      </c>
      <c r="F40" s="6">
        <v>1356.8511575012701</v>
      </c>
      <c r="G40" s="6">
        <v>660.65160284341903</v>
      </c>
      <c r="H40" t="str">
        <f t="shared" si="0"/>
        <v>7-2</v>
      </c>
    </row>
    <row r="41" spans="1:8" x14ac:dyDescent="0.2">
      <c r="A41">
        <v>2010</v>
      </c>
      <c r="B41">
        <v>8</v>
      </c>
      <c r="C41">
        <v>1</v>
      </c>
      <c r="D41" t="s">
        <v>88</v>
      </c>
      <c r="E41" s="6">
        <v>60.627258611248102</v>
      </c>
      <c r="F41" s="6">
        <v>1378.75663897917</v>
      </c>
      <c r="G41" s="6">
        <v>660.75384574286898</v>
      </c>
      <c r="H41" t="str">
        <f t="shared" si="0"/>
        <v>8-1</v>
      </c>
    </row>
    <row r="42" spans="1:8" x14ac:dyDescent="0.2">
      <c r="A42">
        <v>2010</v>
      </c>
      <c r="B42">
        <v>8</v>
      </c>
      <c r="C42">
        <v>2</v>
      </c>
      <c r="D42" t="s">
        <v>89</v>
      </c>
      <c r="E42" s="6">
        <v>59.224281891462603</v>
      </c>
      <c r="F42" s="6">
        <v>1450.98371891334</v>
      </c>
      <c r="G42" s="6">
        <v>676.33821040250996</v>
      </c>
      <c r="H42" t="str">
        <f t="shared" si="0"/>
        <v>8-2</v>
      </c>
    </row>
    <row r="43" spans="1:8" x14ac:dyDescent="0.2">
      <c r="A43">
        <v>2010</v>
      </c>
      <c r="B43">
        <v>8</v>
      </c>
      <c r="C43">
        <v>3</v>
      </c>
      <c r="D43" t="s">
        <v>90</v>
      </c>
      <c r="E43" s="6">
        <v>69.616941497243502</v>
      </c>
      <c r="F43" s="6">
        <v>1103.47221733983</v>
      </c>
      <c r="G43" s="6">
        <v>617.58593490420105</v>
      </c>
      <c r="H43" t="str">
        <f t="shared" si="0"/>
        <v>8-3</v>
      </c>
    </row>
    <row r="44" spans="1:8" x14ac:dyDescent="0.2">
      <c r="A44">
        <v>2010</v>
      </c>
      <c r="B44">
        <v>8</v>
      </c>
      <c r="C44">
        <v>4</v>
      </c>
      <c r="D44" t="s">
        <v>91</v>
      </c>
      <c r="E44" s="6">
        <v>63.844764492499102</v>
      </c>
      <c r="F44" s="6">
        <v>1274.96767519489</v>
      </c>
      <c r="G44" s="6">
        <v>647.47976109227602</v>
      </c>
      <c r="H44" t="str">
        <f t="shared" si="0"/>
        <v>8-4</v>
      </c>
    </row>
    <row r="45" spans="1:8" x14ac:dyDescent="0.2">
      <c r="A45">
        <v>2010</v>
      </c>
      <c r="B45">
        <v>8</v>
      </c>
      <c r="C45">
        <v>9</v>
      </c>
      <c r="D45" t="s">
        <v>92</v>
      </c>
      <c r="E45" s="6">
        <v>66.575511870235601</v>
      </c>
      <c r="F45" s="6">
        <v>1218.4249327207799</v>
      </c>
      <c r="G45" s="6">
        <v>644.81983458226898</v>
      </c>
      <c r="H45" t="str">
        <f t="shared" si="0"/>
        <v>8-9</v>
      </c>
    </row>
    <row r="46" spans="1:8" x14ac:dyDescent="0.2">
      <c r="A46">
        <v>2010</v>
      </c>
      <c r="B46">
        <v>9</v>
      </c>
      <c r="C46">
        <v>1</v>
      </c>
      <c r="D46" t="s">
        <v>93</v>
      </c>
      <c r="E46" s="6">
        <v>73.800003205833505</v>
      </c>
      <c r="F46" s="6">
        <v>972.79607106461799</v>
      </c>
      <c r="G46" s="6">
        <v>605.74323636215195</v>
      </c>
      <c r="H46" t="str">
        <f t="shared" si="0"/>
        <v>9-1</v>
      </c>
    </row>
    <row r="47" spans="1:8" x14ac:dyDescent="0.2">
      <c r="A47">
        <v>2010</v>
      </c>
      <c r="B47">
        <v>9</v>
      </c>
      <c r="C47">
        <v>2</v>
      </c>
      <c r="D47" t="s">
        <v>94</v>
      </c>
      <c r="E47" s="6">
        <v>94.823804075203199</v>
      </c>
      <c r="F47" s="6">
        <v>877.027929553229</v>
      </c>
      <c r="G47" s="6">
        <v>602.96706074755195</v>
      </c>
      <c r="H47" t="str">
        <f t="shared" si="0"/>
        <v>9-2</v>
      </c>
    </row>
    <row r="48" spans="1:8" x14ac:dyDescent="0.2">
      <c r="A48">
        <v>2010</v>
      </c>
      <c r="B48">
        <v>9</v>
      </c>
      <c r="C48">
        <v>3</v>
      </c>
      <c r="D48" t="s">
        <v>95</v>
      </c>
      <c r="E48" s="6">
        <v>86.896521418844998</v>
      </c>
      <c r="F48" s="6">
        <v>1014.15070960353</v>
      </c>
      <c r="G48" s="6">
        <v>642.25379630462805</v>
      </c>
      <c r="H48" t="str">
        <f t="shared" si="0"/>
        <v>9-3</v>
      </c>
    </row>
    <row r="49" spans="1:8" x14ac:dyDescent="0.2">
      <c r="A49">
        <v>2010</v>
      </c>
      <c r="B49">
        <v>9</v>
      </c>
      <c r="C49">
        <v>4</v>
      </c>
      <c r="D49" t="s">
        <v>96</v>
      </c>
      <c r="E49" s="6">
        <v>76.939262475302598</v>
      </c>
      <c r="F49" s="6">
        <v>975.62267062033504</v>
      </c>
      <c r="G49" s="6">
        <v>611.65712532454404</v>
      </c>
      <c r="H49" t="str">
        <f t="shared" si="0"/>
        <v>9-4</v>
      </c>
    </row>
    <row r="50" spans="1:8" x14ac:dyDescent="0.2">
      <c r="A50">
        <v>2010</v>
      </c>
      <c r="B50">
        <v>9</v>
      </c>
      <c r="C50">
        <v>5</v>
      </c>
      <c r="D50" t="s">
        <v>97</v>
      </c>
      <c r="E50" s="6">
        <v>68.983183392932403</v>
      </c>
      <c r="F50" s="6">
        <v>1153.8971427485401</v>
      </c>
      <c r="G50" s="6">
        <v>634.89670877376705</v>
      </c>
      <c r="H50" t="str">
        <f t="shared" si="0"/>
        <v>9-5</v>
      </c>
    </row>
    <row r="51" spans="1:8" x14ac:dyDescent="0.2">
      <c r="A51">
        <v>2010</v>
      </c>
      <c r="B51">
        <v>9</v>
      </c>
      <c r="C51">
        <v>6</v>
      </c>
      <c r="D51" t="s">
        <v>98</v>
      </c>
      <c r="E51" s="6">
        <v>87.955069797795005</v>
      </c>
      <c r="F51" s="6">
        <v>925.91997598438502</v>
      </c>
      <c r="G51" s="6">
        <v>619.63062000170396</v>
      </c>
      <c r="H51" t="str">
        <f t="shared" si="0"/>
        <v>9-6</v>
      </c>
    </row>
    <row r="52" spans="1:8" x14ac:dyDescent="0.2">
      <c r="A52">
        <v>2010</v>
      </c>
      <c r="B52">
        <v>9</v>
      </c>
      <c r="C52">
        <v>7</v>
      </c>
      <c r="D52" t="s">
        <v>99</v>
      </c>
      <c r="E52" s="6">
        <v>76.158800137551196</v>
      </c>
      <c r="F52" s="6">
        <v>1057.7397458067301</v>
      </c>
      <c r="G52" s="6">
        <v>628.00527712934797</v>
      </c>
      <c r="H52" t="str">
        <f t="shared" si="0"/>
        <v>9-7</v>
      </c>
    </row>
    <row r="53" spans="1:8" x14ac:dyDescent="0.2">
      <c r="A53">
        <v>2010</v>
      </c>
      <c r="B53">
        <v>9</v>
      </c>
      <c r="C53">
        <v>9</v>
      </c>
      <c r="D53" t="s">
        <v>100</v>
      </c>
      <c r="E53" s="6">
        <v>84.627777856563895</v>
      </c>
      <c r="F53" s="6">
        <v>1016.02801087673</v>
      </c>
      <c r="G53" s="6">
        <v>637.44740345554897</v>
      </c>
      <c r="H53" t="str">
        <f t="shared" si="0"/>
        <v>9-9</v>
      </c>
    </row>
  </sheetData>
  <phoneticPr fontId="0" type="noConversion"/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6</vt:i4>
      </vt:variant>
    </vt:vector>
  </HeadingPairs>
  <TitlesOfParts>
    <vt:vector size="15" baseType="lpstr">
      <vt:lpstr>Instrucciones</vt:lpstr>
      <vt:lpstr>Diagrama de flujo</vt:lpstr>
      <vt:lpstr>Escenario base</vt:lpstr>
      <vt:lpstr>Escenario proyecto </vt:lpstr>
      <vt:lpstr>Resumen Emisiones</vt:lpstr>
      <vt:lpstr>Información combustibles</vt:lpstr>
      <vt:lpstr>Factores de emisión Pesados</vt:lpstr>
      <vt:lpstr>CAPÍTULOS NST</vt:lpstr>
      <vt:lpstr>GRUPOS NST</vt:lpstr>
      <vt:lpstr>DOM_A</vt:lpstr>
      <vt:lpstr>DOM_COMB</vt:lpstr>
      <vt:lpstr>DOM_MET</vt:lpstr>
      <vt:lpstr>DOM_NOR</vt:lpstr>
      <vt:lpstr>DOMINIO_ARTICULADOS</vt:lpstr>
      <vt:lpstr>DOMINIO_RIGIDOS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Robredo Buces, Sergio</cp:lastModifiedBy>
  <dcterms:created xsi:type="dcterms:W3CDTF">1996-11-27T10:00:04Z</dcterms:created>
  <dcterms:modified xsi:type="dcterms:W3CDTF">2018-07-19T11:22:07Z</dcterms:modified>
</cp:coreProperties>
</file>