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19320" windowHeight="12075"/>
  </bookViews>
  <sheets>
    <sheet name="Alcance y contenido" sheetId="1" r:id="rId1"/>
    <sheet name="Diagrama de flujo" sheetId="2" r:id="rId2"/>
    <sheet name="Emisiones base" sheetId="5" r:id="rId3"/>
    <sheet name="Emisiones proyecto" sheetId="6" r:id="rId4"/>
    <sheet name="Factores de emisión minería" sheetId="3" r:id="rId5"/>
    <sheet name="Resumen emisiones" sheetId="4" r:id="rId6"/>
  </sheets>
  <calcPr calcId="125725"/>
</workbook>
</file>

<file path=xl/calcChain.xml><?xml version="1.0" encoding="utf-8"?>
<calcChain xmlns="http://schemas.openxmlformats.org/spreadsheetml/2006/main">
  <c r="H12" i="5"/>
  <c r="E12" i="6"/>
  <c r="H12" s="1"/>
  <c r="L12" s="1"/>
  <c r="H13" i="5"/>
  <c r="I13" s="1"/>
  <c r="D11" i="4" s="1"/>
  <c r="H8" i="5"/>
  <c r="E8" i="6" s="1"/>
  <c r="H7" i="5"/>
  <c r="E7" i="6"/>
  <c r="H11" i="5"/>
  <c r="E11" i="6" s="1"/>
  <c r="H9" i="5"/>
  <c r="H10"/>
  <c r="I5"/>
  <c r="I9" s="1"/>
  <c r="D7" i="4" s="1"/>
  <c r="E13" i="6"/>
  <c r="H13" s="1"/>
  <c r="L13" s="1"/>
  <c r="E9"/>
  <c r="H9" s="1"/>
  <c r="L9" s="1"/>
  <c r="E10"/>
  <c r="H10" s="1"/>
  <c r="L10" s="1"/>
  <c r="G7"/>
  <c r="J7" s="1"/>
  <c r="N7" s="1"/>
  <c r="H7"/>
  <c r="L7" s="1"/>
  <c r="H11" l="1"/>
  <c r="L11" s="1"/>
  <c r="G11"/>
  <c r="H8"/>
  <c r="L8" s="1"/>
  <c r="G8"/>
  <c r="I10" i="5"/>
  <c r="D8" i="4" s="1"/>
  <c r="K7" i="6"/>
  <c r="M7" s="1"/>
  <c r="O7" s="1"/>
  <c r="D18" i="4" s="1"/>
  <c r="G13" i="6"/>
  <c r="I12" i="5"/>
  <c r="D10" i="4" s="1"/>
  <c r="G12" i="6"/>
  <c r="I11" i="5"/>
  <c r="D9" i="4" s="1"/>
  <c r="I8" i="5"/>
  <c r="D6" i="4" s="1"/>
  <c r="I7" i="5"/>
  <c r="D5" i="4" s="1"/>
  <c r="G10" i="6"/>
  <c r="G9"/>
  <c r="D31" i="4" l="1"/>
  <c r="J10" i="6"/>
  <c r="N10" s="1"/>
  <c r="K10"/>
  <c r="M10" s="1"/>
  <c r="K9"/>
  <c r="M9" s="1"/>
  <c r="J9"/>
  <c r="N9" s="1"/>
  <c r="J8"/>
  <c r="N8" s="1"/>
  <c r="O8" s="1"/>
  <c r="D19" i="4" s="1"/>
  <c r="D32" s="1"/>
  <c r="K8" i="6"/>
  <c r="M8" s="1"/>
  <c r="J13"/>
  <c r="N13" s="1"/>
  <c r="K13"/>
  <c r="M13" s="1"/>
  <c r="J11"/>
  <c r="N11" s="1"/>
  <c r="K11"/>
  <c r="M11" s="1"/>
  <c r="K12"/>
  <c r="M12" s="1"/>
  <c r="O12" s="1"/>
  <c r="D23" i="4" s="1"/>
  <c r="D36" s="1"/>
  <c r="J12" i="6"/>
  <c r="N12" s="1"/>
  <c r="O10" l="1"/>
  <c r="D21" i="4" s="1"/>
  <c r="D34" s="1"/>
  <c r="O11" i="6"/>
  <c r="D22" i="4" s="1"/>
  <c r="D35" s="1"/>
  <c r="O9" i="6"/>
  <c r="D20" i="4" s="1"/>
  <c r="D33" s="1"/>
  <c r="O13" i="6"/>
  <c r="D24" i="4" s="1"/>
  <c r="D37" s="1"/>
</calcChain>
</file>

<file path=xl/sharedStrings.xml><?xml version="1.0" encoding="utf-8"?>
<sst xmlns="http://schemas.openxmlformats.org/spreadsheetml/2006/main" count="141" uniqueCount="59">
  <si>
    <t>PRODUCCION</t>
  </si>
  <si>
    <t>Hulla</t>
  </si>
  <si>
    <t>Antracita</t>
  </si>
  <si>
    <t>Lignito Negro</t>
  </si>
  <si>
    <t>Lignito Pardo</t>
  </si>
  <si>
    <t>Uds.</t>
  </si>
  <si>
    <t>Cielo Abierto</t>
  </si>
  <si>
    <t>FE</t>
  </si>
  <si>
    <t>FE (05.01.01) *</t>
  </si>
  <si>
    <t>Subterránea</t>
  </si>
  <si>
    <t>FE (05.01.02) *</t>
  </si>
  <si>
    <t xml:space="preserve">Alcance </t>
  </si>
  <si>
    <t xml:space="preserve">Las emisiones calculadas corresponden únicamente a los procesos sintetizado en la pestaña "Diagrama de flujo". </t>
  </si>
  <si>
    <t xml:space="preserve">Instrucciones para la cumplimentación: </t>
  </si>
  <si>
    <t xml:space="preserve">Celdas a cumplimentar </t>
  </si>
  <si>
    <t>Pestaña "Diagrama de flujo" : síntesis del proceso, no es necesario cumplimentar información</t>
  </si>
  <si>
    <t>Pestaña "Resumen emisiones": una vez cumplimentadas el resto de pestañas, esta hoja recoge las emisiones para el escenario base, escenario de proyecto y reducción de emisiones; no es necesario cumplimentar información.</t>
  </si>
  <si>
    <t>Tipo de minería</t>
  </si>
  <si>
    <t>Tipo de producto extraído</t>
  </si>
  <si>
    <t>Lignito negro</t>
  </si>
  <si>
    <t xml:space="preserve">Cielo abierto </t>
  </si>
  <si>
    <t>FE (g CH4/t producción bruta)</t>
  </si>
  <si>
    <t>Contenido en CH4 (m3 CH4/t Carbón)</t>
  </si>
  <si>
    <t>-</t>
  </si>
  <si>
    <t>Producto extraido (t)</t>
  </si>
  <si>
    <t>PCA CH4:</t>
  </si>
  <si>
    <t>Escenario base: características del proyecto (PARA OBTENER EMISIONES COMPLETAR UNICAMENTE CELDAS CON FONDO AMARILLO)</t>
  </si>
  <si>
    <r>
      <t xml:space="preserve">Este libro de cálculo está diseñado para estimar la reducción de emisiones de CO2-eq motivada por los </t>
    </r>
    <r>
      <rPr>
        <i/>
        <sz val="10"/>
        <color indexed="8"/>
        <rFont val="Arial"/>
        <family val="2"/>
      </rPr>
      <t>Proyectos Clima</t>
    </r>
    <r>
      <rPr>
        <sz val="10"/>
        <color indexed="8"/>
        <rFont val="Arial"/>
        <family val="2"/>
      </rPr>
      <t xml:space="preserve">, de forma específica en el sector de la minería. </t>
    </r>
  </si>
  <si>
    <t>CH4 quemado (t)</t>
  </si>
  <si>
    <t>Emisiones generadas CH4 (t)</t>
  </si>
  <si>
    <t>Emisiones CO2-eq (t)</t>
  </si>
  <si>
    <t>CH4 generado (t)</t>
  </si>
  <si>
    <t>Cantidad captada (t)</t>
  </si>
  <si>
    <t>Fracción quemada</t>
  </si>
  <si>
    <t>CH4 captado no quemado (t)</t>
  </si>
  <si>
    <t>CO2-eq emitido (t)</t>
  </si>
  <si>
    <t>CO2-eq fugas CH4 no captado</t>
  </si>
  <si>
    <t>CO2-eq fugas metano captado no quemado</t>
  </si>
  <si>
    <t>CO2-eq  metano captado quemado (1)</t>
  </si>
  <si>
    <t>corregido con los pesos moleculares del metano y CO2</t>
  </si>
  <si>
    <t>(1)</t>
  </si>
  <si>
    <t>Escenario proyecto: características del proyecto (PARA OBTENER EMISIONES COMPLETAR UNICAMENTE CELDAS CON FONDO AMARILLO)</t>
  </si>
  <si>
    <t>Información de base Minería</t>
  </si>
  <si>
    <t>La estimación de emisiones se centra en el CH4 en forma de CO2-eq, no se incluyen en este análisis otras sustancias contaminantes (ni GEIs ni contaminantes atmosféricos) por no considerarse significativos para este propósito.</t>
  </si>
  <si>
    <t>Escenario base</t>
  </si>
  <si>
    <t>Escenario Proyecto</t>
  </si>
  <si>
    <t>Se excluyen de esta hoja de cálculo las emisiones del tratamiento y almacenamiento de productos mineros.</t>
  </si>
  <si>
    <t>Diagrama de flujo</t>
  </si>
  <si>
    <t xml:space="preserve">Fraccion CH4 captada </t>
  </si>
  <si>
    <t>Cantidad no-captada (t)</t>
  </si>
  <si>
    <t>Pestaña "Emisiones base": Cumplimentar las celdas en amarillo para obtener las emisiones del escenario base.</t>
  </si>
  <si>
    <t>Pestaña "Emisiones proyecto": Cumplimentar las celdas en amarillo para obtener las emisiones del escenario proyecto.</t>
  </si>
  <si>
    <t>Pestañas "Factores de emisión minería": información de base para el sector de la minería.</t>
  </si>
  <si>
    <r>
      <t>Contenido CH</t>
    </r>
    <r>
      <rPr>
        <vertAlign val="subscript"/>
        <sz val="10"/>
        <color indexed="8"/>
        <rFont val="Arial"/>
        <family val="2"/>
      </rPr>
      <t>4</t>
    </r>
  </si>
  <si>
    <r>
      <t>m</t>
    </r>
    <r>
      <rPr>
        <vertAlign val="superscript"/>
        <sz val="10"/>
        <color indexed="8"/>
        <rFont val="Arial"/>
        <family val="2"/>
      </rPr>
      <t>3</t>
    </r>
    <r>
      <rPr>
        <sz val="10"/>
        <color indexed="8"/>
        <rFont val="Arial"/>
        <family val="2"/>
      </rPr>
      <t xml:space="preserve"> CH</t>
    </r>
    <r>
      <rPr>
        <vertAlign val="subscript"/>
        <sz val="10"/>
        <color indexed="8"/>
        <rFont val="Arial"/>
        <family val="2"/>
      </rPr>
      <t>4</t>
    </r>
    <r>
      <rPr>
        <sz val="10"/>
        <color indexed="8"/>
        <rFont val="Arial"/>
        <family val="2"/>
      </rPr>
      <t>/t carbón</t>
    </r>
  </si>
  <si>
    <r>
      <t>m</t>
    </r>
    <r>
      <rPr>
        <vertAlign val="superscript"/>
        <sz val="10"/>
        <color indexed="8"/>
        <rFont val="Arial"/>
        <family val="2"/>
      </rPr>
      <t>3</t>
    </r>
    <r>
      <rPr>
        <sz val="10"/>
        <color indexed="8"/>
        <rFont val="Arial"/>
        <family val="2"/>
      </rPr>
      <t xml:space="preserve"> CH</t>
    </r>
    <r>
      <rPr>
        <vertAlign val="subscript"/>
        <sz val="10"/>
        <color indexed="8"/>
        <rFont val="Arial"/>
        <family val="2"/>
      </rPr>
      <t>4</t>
    </r>
    <r>
      <rPr>
        <sz val="10"/>
        <color indexed="8"/>
        <rFont val="Arial"/>
        <family val="2"/>
      </rPr>
      <t>/t producción bruta</t>
    </r>
  </si>
  <si>
    <r>
      <t>g CH</t>
    </r>
    <r>
      <rPr>
        <b/>
        <vertAlign val="subscript"/>
        <sz val="10"/>
        <color indexed="8"/>
        <rFont val="Arial"/>
        <family val="2"/>
      </rPr>
      <t>4</t>
    </r>
    <r>
      <rPr>
        <b/>
        <sz val="10"/>
        <color indexed="8"/>
        <rFont val="Arial"/>
        <family val="2"/>
      </rPr>
      <t>/t producción bruta</t>
    </r>
  </si>
  <si>
    <t xml:space="preserve">Reducción de emisiones estimada para un año: </t>
  </si>
  <si>
    <t>Reducción de emisiones CO2-eq (t)</t>
  </si>
</sst>
</file>

<file path=xl/styles.xml><?xml version="1.0" encoding="utf-8"?>
<styleSheet xmlns="http://schemas.openxmlformats.org/spreadsheetml/2006/main">
  <numFmts count="2">
    <numFmt numFmtId="43" formatCode="_-* #,##0.00\ _€_-;\-* #,##0.00\ _€_-;_-* &quot;-&quot;??\ _€_-;_-@_-"/>
    <numFmt numFmtId="170" formatCode="_-* #,##0\ _€_-;\-* #,##0\ _€_-;_-* &quot;-&quot;??\ _€_-;_-@_-"/>
  </numFmts>
  <fonts count="19">
    <font>
      <sz val="11"/>
      <color theme="1"/>
      <name val="Calibri"/>
      <family val="2"/>
      <scheme val="minor"/>
    </font>
    <font>
      <b/>
      <sz val="10"/>
      <color indexed="18"/>
      <name val="Arial"/>
      <family val="2"/>
    </font>
    <font>
      <sz val="10"/>
      <color indexed="8"/>
      <name val="Arial"/>
      <family val="2"/>
    </font>
    <font>
      <i/>
      <sz val="10"/>
      <color indexed="8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vertAlign val="subscript"/>
      <sz val="10"/>
      <color indexed="8"/>
      <name val="Arial"/>
      <family val="2"/>
    </font>
    <font>
      <vertAlign val="superscript"/>
      <sz val="10"/>
      <color indexed="8"/>
      <name val="Arial"/>
      <family val="2"/>
    </font>
    <font>
      <b/>
      <vertAlign val="subscript"/>
      <sz val="10"/>
      <color indexed="8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4"/>
      <color indexed="18"/>
      <name val="Arial"/>
      <family val="2"/>
    </font>
    <font>
      <sz val="14"/>
      <color indexed="8"/>
      <name val="Arial"/>
      <family val="2"/>
    </font>
    <font>
      <b/>
      <sz val="14"/>
      <name val="Arial"/>
      <family val="2"/>
    </font>
    <font>
      <b/>
      <sz val="14"/>
      <color indexed="9"/>
      <name val="Arial"/>
      <family val="2"/>
    </font>
    <font>
      <sz val="14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7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23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23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23"/>
      </bottom>
      <diagonal/>
    </border>
    <border>
      <left/>
      <right style="medium">
        <color indexed="23"/>
      </right>
      <top/>
      <bottom style="medium">
        <color indexed="23"/>
      </bottom>
      <diagonal/>
    </border>
    <border>
      <left/>
      <right style="medium">
        <color indexed="64"/>
      </right>
      <top/>
      <bottom style="medium">
        <color indexed="23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23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0" applyFont="1"/>
    <xf numFmtId="0" fontId="2" fillId="0" borderId="0" xfId="0" applyFont="1" applyBorder="1"/>
    <xf numFmtId="0" fontId="1" fillId="0" borderId="0" xfId="0" applyFont="1" applyBorder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10" fillId="0" borderId="0" xfId="0" applyFont="1"/>
    <xf numFmtId="0" fontId="0" fillId="0" borderId="0" xfId="0" applyAlignment="1">
      <alignment horizontal="left"/>
    </xf>
    <xf numFmtId="0" fontId="10" fillId="0" borderId="1" xfId="0" applyFont="1" applyBorder="1"/>
    <xf numFmtId="0" fontId="10" fillId="3" borderId="1" xfId="0" applyFont="1" applyFill="1" applyBorder="1"/>
    <xf numFmtId="0" fontId="11" fillId="0" borderId="0" xfId="0" applyFont="1" applyAlignment="1">
      <alignment horizontal="right"/>
    </xf>
    <xf numFmtId="0" fontId="2" fillId="3" borderId="1" xfId="0" applyFont="1" applyFill="1" applyBorder="1"/>
    <xf numFmtId="0" fontId="12" fillId="0" borderId="2" xfId="0" applyFont="1" applyBorder="1" applyAlignment="1">
      <alignment horizontal="center" vertical="top" wrapText="1"/>
    </xf>
    <xf numFmtId="0" fontId="12" fillId="0" borderId="3" xfId="0" applyFont="1" applyBorder="1" applyAlignment="1">
      <alignment horizontal="center" vertical="top" wrapText="1"/>
    </xf>
    <xf numFmtId="0" fontId="12" fillId="0" borderId="4" xfId="0" applyFont="1" applyBorder="1" applyAlignment="1">
      <alignment horizontal="center" vertical="top" wrapText="1"/>
    </xf>
    <xf numFmtId="0" fontId="12" fillId="4" borderId="2" xfId="0" applyFont="1" applyFill="1" applyBorder="1" applyAlignment="1">
      <alignment horizontal="left" vertical="top" wrapText="1"/>
    </xf>
    <xf numFmtId="0" fontId="13" fillId="4" borderId="3" xfId="0" applyFont="1" applyFill="1" applyBorder="1" applyAlignment="1">
      <alignment horizontal="justify" vertical="top" wrapText="1"/>
    </xf>
    <xf numFmtId="0" fontId="13" fillId="4" borderId="4" xfId="0" applyFont="1" applyFill="1" applyBorder="1" applyAlignment="1">
      <alignment horizontal="justify" vertical="top" wrapText="1"/>
    </xf>
    <xf numFmtId="0" fontId="13" fillId="0" borderId="5" xfId="0" applyFont="1" applyBorder="1" applyAlignment="1">
      <alignment horizontal="left" vertical="top" wrapText="1"/>
    </xf>
    <xf numFmtId="0" fontId="13" fillId="0" borderId="6" xfId="0" applyFont="1" applyBorder="1" applyAlignment="1">
      <alignment horizontal="right" vertical="top" wrapText="1"/>
    </xf>
    <xf numFmtId="0" fontId="13" fillId="0" borderId="7" xfId="0" applyFont="1" applyBorder="1" applyAlignment="1">
      <alignment horizontal="left" vertical="top"/>
    </xf>
    <xf numFmtId="0" fontId="13" fillId="0" borderId="8" xfId="0" applyFont="1" applyBorder="1" applyAlignment="1">
      <alignment horizontal="left" vertical="top" wrapText="1"/>
    </xf>
    <xf numFmtId="0" fontId="13" fillId="0" borderId="9" xfId="0" applyFont="1" applyBorder="1" applyAlignment="1">
      <alignment horizontal="right" vertical="top" wrapText="1"/>
    </xf>
    <xf numFmtId="0" fontId="13" fillId="0" borderId="10" xfId="0" applyFont="1" applyBorder="1" applyAlignment="1">
      <alignment horizontal="left" vertical="top" wrapText="1"/>
    </xf>
    <xf numFmtId="0" fontId="12" fillId="0" borderId="11" xfId="0" applyFont="1" applyBorder="1" applyAlignment="1">
      <alignment horizontal="left" vertical="top" wrapText="1"/>
    </xf>
    <xf numFmtId="0" fontId="12" fillId="0" borderId="12" xfId="0" applyFont="1" applyBorder="1" applyAlignment="1">
      <alignment horizontal="right" vertical="top" wrapText="1"/>
    </xf>
    <xf numFmtId="0" fontId="12" fillId="0" borderId="13" xfId="0" applyFont="1" applyBorder="1" applyAlignment="1">
      <alignment horizontal="left" vertical="top" wrapText="1"/>
    </xf>
    <xf numFmtId="0" fontId="12" fillId="4" borderId="5" xfId="0" applyFont="1" applyFill="1" applyBorder="1" applyAlignment="1">
      <alignment horizontal="left" vertical="top" wrapText="1"/>
    </xf>
    <xf numFmtId="0" fontId="13" fillId="4" borderId="6" xfId="0" applyFont="1" applyFill="1" applyBorder="1" applyAlignment="1">
      <alignment horizontal="right" vertical="top" wrapText="1"/>
    </xf>
    <xf numFmtId="0" fontId="13" fillId="4" borderId="7" xfId="0" applyFont="1" applyFill="1" applyBorder="1" applyAlignment="1">
      <alignment horizontal="left" vertical="top" wrapText="1"/>
    </xf>
    <xf numFmtId="0" fontId="13" fillId="0" borderId="7" xfId="0" applyFont="1" applyBorder="1" applyAlignment="1">
      <alignment horizontal="left" vertical="top" wrapText="1"/>
    </xf>
    <xf numFmtId="0" fontId="10" fillId="0" borderId="0" xfId="0" applyFont="1" applyAlignment="1">
      <alignment horizontal="left"/>
    </xf>
    <xf numFmtId="2" fontId="10" fillId="0" borderId="1" xfId="0" applyNumberFormat="1" applyFont="1" applyBorder="1"/>
    <xf numFmtId="49" fontId="10" fillId="0" borderId="0" xfId="0" applyNumberFormat="1" applyFont="1" applyAlignment="1">
      <alignment horizontal="right"/>
    </xf>
    <xf numFmtId="170" fontId="10" fillId="0" borderId="1" xfId="1" applyNumberFormat="1" applyFont="1" applyBorder="1"/>
    <xf numFmtId="0" fontId="10" fillId="0" borderId="1" xfId="0" applyFont="1" applyBorder="1" applyAlignment="1">
      <alignment horizontal="right"/>
    </xf>
    <xf numFmtId="0" fontId="2" fillId="0" borderId="1" xfId="0" applyFont="1" applyBorder="1" applyAlignment="1">
      <alignment horizontal="right"/>
    </xf>
    <xf numFmtId="2" fontId="2" fillId="0" borderId="1" xfId="0" applyNumberFormat="1" applyFont="1" applyBorder="1"/>
    <xf numFmtId="0" fontId="14" fillId="0" borderId="0" xfId="0" applyFont="1" applyBorder="1" applyAlignment="1">
      <alignment vertical="center"/>
    </xf>
    <xf numFmtId="0" fontId="15" fillId="0" borderId="0" xfId="0" applyFont="1"/>
    <xf numFmtId="0" fontId="16" fillId="2" borderId="1" xfId="0" applyFont="1" applyFill="1" applyBorder="1" applyAlignment="1">
      <alignment horizontal="center" vertical="center" wrapText="1"/>
    </xf>
    <xf numFmtId="0" fontId="15" fillId="0" borderId="1" xfId="0" applyFont="1" applyBorder="1"/>
    <xf numFmtId="0" fontId="17" fillId="5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right"/>
    </xf>
    <xf numFmtId="0" fontId="1" fillId="0" borderId="0" xfId="0" applyFont="1" applyBorder="1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1" fontId="18" fillId="0" borderId="1" xfId="0" applyNumberFormat="1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504825</xdr:colOff>
      <xdr:row>11</xdr:row>
      <xdr:rowOff>152400</xdr:rowOff>
    </xdr:from>
    <xdr:to>
      <xdr:col>4</xdr:col>
      <xdr:colOff>742950</xdr:colOff>
      <xdr:row>13</xdr:row>
      <xdr:rowOff>9525</xdr:rowOff>
    </xdr:to>
    <xdr:sp macro="" textlink="">
      <xdr:nvSpPr>
        <xdr:cNvPr id="3" name="2 Flecha derecha"/>
        <xdr:cNvSpPr/>
      </xdr:nvSpPr>
      <xdr:spPr>
        <a:xfrm>
          <a:off x="2790825" y="2247900"/>
          <a:ext cx="1000125" cy="2381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s-ES"/>
        </a:p>
      </xdr:txBody>
    </xdr:sp>
    <xdr:clientData/>
  </xdr:twoCellAnchor>
  <xdr:twoCellAnchor>
    <xdr:from>
      <xdr:col>0</xdr:col>
      <xdr:colOff>752475</xdr:colOff>
      <xdr:row>10</xdr:row>
      <xdr:rowOff>66675</xdr:rowOff>
    </xdr:from>
    <xdr:to>
      <xdr:col>3</xdr:col>
      <xdr:colOff>476250</xdr:colOff>
      <xdr:row>14</xdr:row>
      <xdr:rowOff>85725</xdr:rowOff>
    </xdr:to>
    <xdr:sp macro="" textlink="">
      <xdr:nvSpPr>
        <xdr:cNvPr id="5" name="4 Rectángulo"/>
        <xdr:cNvSpPr/>
      </xdr:nvSpPr>
      <xdr:spPr>
        <a:xfrm>
          <a:off x="752475" y="1971675"/>
          <a:ext cx="2009775" cy="781050"/>
        </a:xfrm>
        <a:prstGeom prst="rect">
          <a:avLst/>
        </a:prstGeom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ES" sz="1100">
              <a:solidFill>
                <a:sysClr val="windowText" lastClr="000000"/>
              </a:solidFill>
            </a:rPr>
            <a:t>Minería</a:t>
          </a:r>
        </a:p>
      </xdr:txBody>
    </xdr:sp>
    <xdr:clientData/>
  </xdr:twoCellAnchor>
  <xdr:twoCellAnchor>
    <xdr:from>
      <xdr:col>5</xdr:col>
      <xdr:colOff>171450</xdr:colOff>
      <xdr:row>10</xdr:row>
      <xdr:rowOff>85725</xdr:rowOff>
    </xdr:from>
    <xdr:to>
      <xdr:col>7</xdr:col>
      <xdr:colOff>657225</xdr:colOff>
      <xdr:row>14</xdr:row>
      <xdr:rowOff>104775</xdr:rowOff>
    </xdr:to>
    <xdr:sp macro="" textlink="">
      <xdr:nvSpPr>
        <xdr:cNvPr id="6" name="5 Rectángulo"/>
        <xdr:cNvSpPr/>
      </xdr:nvSpPr>
      <xdr:spPr>
        <a:xfrm>
          <a:off x="3981450" y="1990725"/>
          <a:ext cx="2009775" cy="781050"/>
        </a:xfrm>
        <a:prstGeom prst="rect">
          <a:avLst/>
        </a:prstGeom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ES" sz="1100"/>
            <a:t>Generación de CH4</a:t>
          </a:r>
        </a:p>
      </xdr:txBody>
    </xdr:sp>
    <xdr:clientData/>
  </xdr:twoCellAnchor>
  <xdr:twoCellAnchor>
    <xdr:from>
      <xdr:col>10</xdr:col>
      <xdr:colOff>590550</xdr:colOff>
      <xdr:row>5</xdr:row>
      <xdr:rowOff>28575</xdr:rowOff>
    </xdr:from>
    <xdr:to>
      <xdr:col>13</xdr:col>
      <xdr:colOff>314325</xdr:colOff>
      <xdr:row>9</xdr:row>
      <xdr:rowOff>47625</xdr:rowOff>
    </xdr:to>
    <xdr:sp macro="" textlink="">
      <xdr:nvSpPr>
        <xdr:cNvPr id="8" name="7 Rectángulo"/>
        <xdr:cNvSpPr/>
      </xdr:nvSpPr>
      <xdr:spPr>
        <a:xfrm>
          <a:off x="8210550" y="981075"/>
          <a:ext cx="2009775" cy="781050"/>
        </a:xfrm>
        <a:prstGeom prst="rect">
          <a:avLst/>
        </a:prstGeom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ES" sz="1100"/>
            <a:t>CH 4 Captado</a:t>
          </a:r>
        </a:p>
      </xdr:txBody>
    </xdr:sp>
    <xdr:clientData/>
  </xdr:twoCellAnchor>
  <xdr:twoCellAnchor>
    <xdr:from>
      <xdr:col>7</xdr:col>
      <xdr:colOff>628649</xdr:colOff>
      <xdr:row>5</xdr:row>
      <xdr:rowOff>95250</xdr:rowOff>
    </xdr:from>
    <xdr:to>
      <xdr:col>10</xdr:col>
      <xdr:colOff>219074</xdr:colOff>
      <xdr:row>10</xdr:row>
      <xdr:rowOff>40006</xdr:rowOff>
    </xdr:to>
    <xdr:sp macro="" textlink="">
      <xdr:nvSpPr>
        <xdr:cNvPr id="9" name="8 Flecha doblada"/>
        <xdr:cNvSpPr/>
      </xdr:nvSpPr>
      <xdr:spPr>
        <a:xfrm>
          <a:off x="5962649" y="1047750"/>
          <a:ext cx="1876425" cy="897256"/>
        </a:xfrm>
        <a:prstGeom prst="ben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s-ES"/>
        </a:p>
      </xdr:txBody>
    </xdr:sp>
    <xdr:clientData/>
  </xdr:twoCellAnchor>
  <xdr:twoCellAnchor>
    <xdr:from>
      <xdr:col>7</xdr:col>
      <xdr:colOff>619125</xdr:colOff>
      <xdr:row>14</xdr:row>
      <xdr:rowOff>182880</xdr:rowOff>
    </xdr:from>
    <xdr:to>
      <xdr:col>10</xdr:col>
      <xdr:colOff>209550</xdr:colOff>
      <xdr:row>19</xdr:row>
      <xdr:rowOff>171449</xdr:rowOff>
    </xdr:to>
    <xdr:sp macro="" textlink="">
      <xdr:nvSpPr>
        <xdr:cNvPr id="10" name="9 Flecha doblada"/>
        <xdr:cNvSpPr/>
      </xdr:nvSpPr>
      <xdr:spPr>
        <a:xfrm flipV="1">
          <a:off x="5953125" y="2849880"/>
          <a:ext cx="1876425" cy="941069"/>
        </a:xfrm>
        <a:prstGeom prst="ben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s-ES"/>
        </a:p>
      </xdr:txBody>
    </xdr:sp>
    <xdr:clientData/>
  </xdr:twoCellAnchor>
  <xdr:twoCellAnchor>
    <xdr:from>
      <xdr:col>10</xdr:col>
      <xdr:colOff>533400</xdr:colOff>
      <xdr:row>16</xdr:row>
      <xdr:rowOff>114300</xdr:rowOff>
    </xdr:from>
    <xdr:to>
      <xdr:col>13</xdr:col>
      <xdr:colOff>257175</xdr:colOff>
      <xdr:row>20</xdr:row>
      <xdr:rowOff>133350</xdr:rowOff>
    </xdr:to>
    <xdr:sp macro="" textlink="">
      <xdr:nvSpPr>
        <xdr:cNvPr id="11" name="10 Rectángulo"/>
        <xdr:cNvSpPr/>
      </xdr:nvSpPr>
      <xdr:spPr>
        <a:xfrm>
          <a:off x="8153400" y="3162300"/>
          <a:ext cx="2009775" cy="781050"/>
        </a:xfrm>
        <a:prstGeom prst="rect">
          <a:avLst/>
        </a:prstGeom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ES" sz="1100"/>
            <a:t>CH4 No captado</a:t>
          </a:r>
        </a:p>
      </xdr:txBody>
    </xdr:sp>
    <xdr:clientData/>
  </xdr:twoCellAnchor>
  <xdr:twoCellAnchor>
    <xdr:from>
      <xdr:col>13</xdr:col>
      <xdr:colOff>495300</xdr:colOff>
      <xdr:row>18</xdr:row>
      <xdr:rowOff>0</xdr:rowOff>
    </xdr:from>
    <xdr:to>
      <xdr:col>14</xdr:col>
      <xdr:colOff>733425</xdr:colOff>
      <xdr:row>19</xdr:row>
      <xdr:rowOff>47625</xdr:rowOff>
    </xdr:to>
    <xdr:sp macro="" textlink="">
      <xdr:nvSpPr>
        <xdr:cNvPr id="13" name="12 Flecha derecha"/>
        <xdr:cNvSpPr/>
      </xdr:nvSpPr>
      <xdr:spPr>
        <a:xfrm>
          <a:off x="10401300" y="3429000"/>
          <a:ext cx="1000125" cy="2381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s-ES"/>
        </a:p>
      </xdr:txBody>
    </xdr:sp>
    <xdr:clientData/>
  </xdr:twoCellAnchor>
  <xdr:twoCellAnchor>
    <xdr:from>
      <xdr:col>15</xdr:col>
      <xdr:colOff>95250</xdr:colOff>
      <xdr:row>16</xdr:row>
      <xdr:rowOff>161925</xdr:rowOff>
    </xdr:from>
    <xdr:to>
      <xdr:col>17</xdr:col>
      <xdr:colOff>581025</xdr:colOff>
      <xdr:row>20</xdr:row>
      <xdr:rowOff>180975</xdr:rowOff>
    </xdr:to>
    <xdr:sp macro="" textlink="">
      <xdr:nvSpPr>
        <xdr:cNvPr id="14" name="13 Rectángulo"/>
        <xdr:cNvSpPr/>
      </xdr:nvSpPr>
      <xdr:spPr>
        <a:xfrm>
          <a:off x="11525250" y="3209925"/>
          <a:ext cx="2009775" cy="781050"/>
        </a:xfrm>
        <a:prstGeom prst="rect">
          <a:avLst/>
        </a:prstGeom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ES" sz="1100"/>
            <a:t>Emisión CH4</a:t>
          </a:r>
        </a:p>
      </xdr:txBody>
    </xdr:sp>
    <xdr:clientData/>
  </xdr:twoCellAnchor>
  <xdr:twoCellAnchor>
    <xdr:from>
      <xdr:col>13</xdr:col>
      <xdr:colOff>247650</xdr:colOff>
      <xdr:row>2</xdr:row>
      <xdr:rowOff>171449</xdr:rowOff>
    </xdr:from>
    <xdr:to>
      <xdr:col>15</xdr:col>
      <xdr:colOff>647700</xdr:colOff>
      <xdr:row>5</xdr:row>
      <xdr:rowOff>9524</xdr:rowOff>
    </xdr:to>
    <xdr:sp macro="" textlink="">
      <xdr:nvSpPr>
        <xdr:cNvPr id="15" name="14 Flecha doblada"/>
        <xdr:cNvSpPr/>
      </xdr:nvSpPr>
      <xdr:spPr>
        <a:xfrm>
          <a:off x="10153650" y="552449"/>
          <a:ext cx="1924050" cy="409575"/>
        </a:xfrm>
        <a:prstGeom prst="ben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s-ES"/>
        </a:p>
      </xdr:txBody>
    </xdr:sp>
    <xdr:clientData/>
  </xdr:twoCellAnchor>
  <xdr:twoCellAnchor>
    <xdr:from>
      <xdr:col>13</xdr:col>
      <xdr:colOff>266700</xdr:colOff>
      <xdr:row>9</xdr:row>
      <xdr:rowOff>104775</xdr:rowOff>
    </xdr:from>
    <xdr:to>
      <xdr:col>15</xdr:col>
      <xdr:colOff>619125</xdr:colOff>
      <xdr:row>11</xdr:row>
      <xdr:rowOff>66675</xdr:rowOff>
    </xdr:to>
    <xdr:sp macro="" textlink="">
      <xdr:nvSpPr>
        <xdr:cNvPr id="16" name="15 Flecha doblada"/>
        <xdr:cNvSpPr/>
      </xdr:nvSpPr>
      <xdr:spPr>
        <a:xfrm flipV="1">
          <a:off x="10172700" y="1819275"/>
          <a:ext cx="1876425" cy="342900"/>
        </a:xfrm>
        <a:prstGeom prst="ben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s-ES"/>
        </a:p>
      </xdr:txBody>
    </xdr:sp>
    <xdr:clientData/>
  </xdr:twoCellAnchor>
  <xdr:twoCellAnchor>
    <xdr:from>
      <xdr:col>16</xdr:col>
      <xdr:colOff>0</xdr:colOff>
      <xdr:row>1</xdr:row>
      <xdr:rowOff>0</xdr:rowOff>
    </xdr:from>
    <xdr:to>
      <xdr:col>18</xdr:col>
      <xdr:colOff>485775</xdr:colOff>
      <xdr:row>5</xdr:row>
      <xdr:rowOff>19050</xdr:rowOff>
    </xdr:to>
    <xdr:sp macro="" textlink="">
      <xdr:nvSpPr>
        <xdr:cNvPr id="18" name="17 Rectángulo"/>
        <xdr:cNvSpPr/>
      </xdr:nvSpPr>
      <xdr:spPr>
        <a:xfrm>
          <a:off x="12192000" y="190500"/>
          <a:ext cx="2009775" cy="781050"/>
        </a:xfrm>
        <a:prstGeom prst="rect">
          <a:avLst/>
        </a:prstGeom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ES" sz="1100"/>
            <a:t>Fracción quemada</a:t>
          </a:r>
        </a:p>
      </xdr:txBody>
    </xdr:sp>
    <xdr:clientData/>
  </xdr:twoCellAnchor>
  <xdr:twoCellAnchor>
    <xdr:from>
      <xdr:col>16</xdr:col>
      <xdr:colOff>0</xdr:colOff>
      <xdr:row>9</xdr:row>
      <xdr:rowOff>0</xdr:rowOff>
    </xdr:from>
    <xdr:to>
      <xdr:col>18</xdr:col>
      <xdr:colOff>485775</xdr:colOff>
      <xdr:row>13</xdr:row>
      <xdr:rowOff>19050</xdr:rowOff>
    </xdr:to>
    <xdr:sp macro="" textlink="">
      <xdr:nvSpPr>
        <xdr:cNvPr id="19" name="18 Rectángulo"/>
        <xdr:cNvSpPr/>
      </xdr:nvSpPr>
      <xdr:spPr>
        <a:xfrm>
          <a:off x="12192000" y="1714500"/>
          <a:ext cx="2009775" cy="781050"/>
        </a:xfrm>
        <a:prstGeom prst="rect">
          <a:avLst/>
        </a:prstGeom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ES" sz="1100"/>
            <a:t>Fracción no quemada</a:t>
          </a:r>
        </a:p>
      </xdr:txBody>
    </xdr:sp>
    <xdr:clientData/>
  </xdr:twoCellAnchor>
  <xdr:twoCellAnchor>
    <xdr:from>
      <xdr:col>18</xdr:col>
      <xdr:colOff>561975</xdr:colOff>
      <xdr:row>2</xdr:row>
      <xdr:rowOff>0</xdr:rowOff>
    </xdr:from>
    <xdr:to>
      <xdr:col>20</xdr:col>
      <xdr:colOff>38100</xdr:colOff>
      <xdr:row>3</xdr:row>
      <xdr:rowOff>47625</xdr:rowOff>
    </xdr:to>
    <xdr:sp macro="" textlink="">
      <xdr:nvSpPr>
        <xdr:cNvPr id="20" name="19 Flecha derecha"/>
        <xdr:cNvSpPr/>
      </xdr:nvSpPr>
      <xdr:spPr>
        <a:xfrm>
          <a:off x="14277975" y="381000"/>
          <a:ext cx="1000125" cy="2381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s-ES"/>
        </a:p>
      </xdr:txBody>
    </xdr:sp>
    <xdr:clientData/>
  </xdr:twoCellAnchor>
  <xdr:twoCellAnchor>
    <xdr:from>
      <xdr:col>18</xdr:col>
      <xdr:colOff>523875</xdr:colOff>
      <xdr:row>10</xdr:row>
      <xdr:rowOff>104775</xdr:rowOff>
    </xdr:from>
    <xdr:to>
      <xdr:col>20</xdr:col>
      <xdr:colOff>0</xdr:colOff>
      <xdr:row>11</xdr:row>
      <xdr:rowOff>152400</xdr:rowOff>
    </xdr:to>
    <xdr:sp macro="" textlink="">
      <xdr:nvSpPr>
        <xdr:cNvPr id="21" name="20 Flecha derecha"/>
        <xdr:cNvSpPr/>
      </xdr:nvSpPr>
      <xdr:spPr>
        <a:xfrm>
          <a:off x="14239875" y="2009775"/>
          <a:ext cx="1000125" cy="2381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s-ES"/>
        </a:p>
      </xdr:txBody>
    </xdr:sp>
    <xdr:clientData/>
  </xdr:twoCellAnchor>
  <xdr:twoCellAnchor>
    <xdr:from>
      <xdr:col>20</xdr:col>
      <xdr:colOff>85725</xdr:colOff>
      <xdr:row>9</xdr:row>
      <xdr:rowOff>9525</xdr:rowOff>
    </xdr:from>
    <xdr:to>
      <xdr:col>22</xdr:col>
      <xdr:colOff>571500</xdr:colOff>
      <xdr:row>13</xdr:row>
      <xdr:rowOff>28575</xdr:rowOff>
    </xdr:to>
    <xdr:sp macro="" textlink="">
      <xdr:nvSpPr>
        <xdr:cNvPr id="22" name="21 Rectángulo"/>
        <xdr:cNvSpPr/>
      </xdr:nvSpPr>
      <xdr:spPr>
        <a:xfrm>
          <a:off x="15325725" y="1724025"/>
          <a:ext cx="2009775" cy="781050"/>
        </a:xfrm>
        <a:prstGeom prst="rect">
          <a:avLst/>
        </a:prstGeom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ES" sz="1100"/>
            <a:t>Emisión CH4</a:t>
          </a:r>
        </a:p>
      </xdr:txBody>
    </xdr:sp>
    <xdr:clientData/>
  </xdr:twoCellAnchor>
  <xdr:twoCellAnchor>
    <xdr:from>
      <xdr:col>20</xdr:col>
      <xdr:colOff>123825</xdr:colOff>
      <xdr:row>0</xdr:row>
      <xdr:rowOff>180975</xdr:rowOff>
    </xdr:from>
    <xdr:to>
      <xdr:col>22</xdr:col>
      <xdr:colOff>609600</xdr:colOff>
      <xdr:row>5</xdr:row>
      <xdr:rowOff>9525</xdr:rowOff>
    </xdr:to>
    <xdr:sp macro="" textlink="">
      <xdr:nvSpPr>
        <xdr:cNvPr id="23" name="22 Rectángulo"/>
        <xdr:cNvSpPr/>
      </xdr:nvSpPr>
      <xdr:spPr>
        <a:xfrm>
          <a:off x="15363825" y="180975"/>
          <a:ext cx="2009775" cy="781050"/>
        </a:xfrm>
        <a:prstGeom prst="rect">
          <a:avLst/>
        </a:prstGeom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ES" sz="1100"/>
            <a:t>Emisión CO2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3:O22"/>
  <sheetViews>
    <sheetView showGridLines="0" tabSelected="1" workbookViewId="0">
      <selection activeCell="C15" sqref="C15"/>
    </sheetView>
  </sheetViews>
  <sheetFormatPr baseColWidth="10" defaultRowHeight="15"/>
  <cols>
    <col min="2" max="14" width="11.42578125" style="1"/>
    <col min="15" max="15" width="51.85546875" style="1" customWidth="1"/>
  </cols>
  <sheetData>
    <row r="3" spans="2:15">
      <c r="B3" s="43" t="s">
        <v>11</v>
      </c>
      <c r="C3" s="43"/>
      <c r="D3" s="43"/>
    </row>
    <row r="4" spans="2:15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2:15">
      <c r="B5" s="2" t="s">
        <v>27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2:15">
      <c r="B6" s="2" t="s">
        <v>43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</row>
    <row r="7" spans="2:15">
      <c r="B7" s="2" t="s">
        <v>12</v>
      </c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</row>
    <row r="8" spans="2:15">
      <c r="B8" s="2" t="s">
        <v>46</v>
      </c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</row>
    <row r="9" spans="2:15"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</row>
    <row r="10" spans="2:15"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</row>
    <row r="11" spans="2:15"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</row>
    <row r="13" spans="2:15">
      <c r="B13" s="3" t="s">
        <v>13</v>
      </c>
      <c r="C13" s="3"/>
      <c r="D13" s="3"/>
    </row>
    <row r="15" spans="2:15">
      <c r="C15" s="10"/>
      <c r="D15" s="1" t="s">
        <v>14</v>
      </c>
    </row>
    <row r="18" spans="3:3">
      <c r="C18" s="1" t="s">
        <v>15</v>
      </c>
    </row>
    <row r="19" spans="3:3">
      <c r="C19" s="1" t="s">
        <v>50</v>
      </c>
    </row>
    <row r="20" spans="3:3">
      <c r="C20" s="1" t="s">
        <v>51</v>
      </c>
    </row>
    <row r="21" spans="3:3">
      <c r="C21" s="1" t="s">
        <v>52</v>
      </c>
    </row>
    <row r="22" spans="3:3" ht="16.5" customHeight="1">
      <c r="C22" s="1" t="s">
        <v>16</v>
      </c>
    </row>
  </sheetData>
  <sheetProtection password="D151" sheet="1" formatRows="0" insertColumns="0" insertRows="0" insertHyperlinks="0" deleteColumns="0" deleteRows="0" pivotTables="0"/>
  <protectedRanges>
    <protectedRange sqref="C15" name="Rango1"/>
  </protectedRanges>
  <mergeCells count="1">
    <mergeCell ref="B3:D3"/>
  </mergeCells>
  <phoneticPr fontId="0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2:D2"/>
  <sheetViews>
    <sheetView showGridLines="0" zoomScale="70" workbookViewId="0"/>
  </sheetViews>
  <sheetFormatPr baseColWidth="10" defaultRowHeight="15"/>
  <cols>
    <col min="1" max="1" width="4.42578125" customWidth="1"/>
  </cols>
  <sheetData>
    <row r="2" spans="2:4">
      <c r="B2" s="43" t="s">
        <v>47</v>
      </c>
      <c r="C2" s="43"/>
      <c r="D2" s="43"/>
    </row>
  </sheetData>
  <sheetProtection password="D151" sheet="1" formatRows="0" insertColumns="0" insertRows="0" insertHyperlinks="0" deleteColumns="0" deleteRows="0" sort="0" autoFilter="0" pivotTables="0"/>
  <mergeCells count="1">
    <mergeCell ref="B2:D2"/>
  </mergeCells>
  <phoneticPr fontId="0" type="noConversion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B3:I14"/>
  <sheetViews>
    <sheetView showGridLines="0" workbookViewId="0">
      <selection activeCell="G7" sqref="G7"/>
    </sheetView>
  </sheetViews>
  <sheetFormatPr baseColWidth="10" defaultRowHeight="15"/>
  <cols>
    <col min="1" max="1" width="3.28515625" customWidth="1"/>
    <col min="2" max="2" width="8.140625" style="5" customWidth="1"/>
    <col min="3" max="4" width="20.7109375" style="5" customWidth="1"/>
    <col min="5" max="5" width="23.85546875" style="5" customWidth="1"/>
    <col min="6" max="8" width="20.7109375" style="5" customWidth="1"/>
    <col min="9" max="9" width="20.7109375" customWidth="1"/>
  </cols>
  <sheetData>
    <row r="3" spans="2:9">
      <c r="B3" s="3" t="s">
        <v>26</v>
      </c>
    </row>
    <row r="5" spans="2:9">
      <c r="H5" s="9" t="s">
        <v>25</v>
      </c>
      <c r="I5" s="6">
        <f>21</f>
        <v>21</v>
      </c>
    </row>
    <row r="6" spans="2:9" ht="40.5" customHeight="1">
      <c r="C6" s="4" t="s">
        <v>17</v>
      </c>
      <c r="D6" s="4" t="s">
        <v>18</v>
      </c>
      <c r="E6" s="4" t="s">
        <v>22</v>
      </c>
      <c r="F6" s="4" t="s">
        <v>21</v>
      </c>
      <c r="G6" s="4" t="s">
        <v>24</v>
      </c>
      <c r="H6" s="4" t="s">
        <v>29</v>
      </c>
      <c r="I6" s="4" t="s">
        <v>30</v>
      </c>
    </row>
    <row r="7" spans="2:9">
      <c r="C7" s="44" t="s">
        <v>20</v>
      </c>
      <c r="D7" s="7" t="s">
        <v>1</v>
      </c>
      <c r="E7" s="7">
        <v>0.7</v>
      </c>
      <c r="F7" s="33">
        <v>469</v>
      </c>
      <c r="G7" s="8"/>
      <c r="H7" s="31">
        <f t="shared" ref="H7:H13" si="0">(F7*G7)/1000000</f>
        <v>0</v>
      </c>
      <c r="I7" s="36">
        <f t="shared" ref="I7:I13" si="1">H7*$I$5</f>
        <v>0</v>
      </c>
    </row>
    <row r="8" spans="2:9">
      <c r="C8" s="44"/>
      <c r="D8" s="7" t="s">
        <v>2</v>
      </c>
      <c r="E8" s="7">
        <v>0.1</v>
      </c>
      <c r="F8" s="33">
        <v>67</v>
      </c>
      <c r="G8" s="8"/>
      <c r="H8" s="31">
        <f t="shared" si="0"/>
        <v>0</v>
      </c>
      <c r="I8" s="36">
        <f t="shared" si="1"/>
        <v>0</v>
      </c>
    </row>
    <row r="9" spans="2:9">
      <c r="C9" s="44"/>
      <c r="D9" s="7" t="s">
        <v>19</v>
      </c>
      <c r="E9" s="7">
        <v>0.5</v>
      </c>
      <c r="F9" s="33">
        <v>335</v>
      </c>
      <c r="G9" s="8"/>
      <c r="H9" s="31">
        <f t="shared" si="0"/>
        <v>0</v>
      </c>
      <c r="I9" s="36">
        <f t="shared" si="1"/>
        <v>0</v>
      </c>
    </row>
    <row r="10" spans="2:9">
      <c r="C10" s="44"/>
      <c r="D10" s="7" t="s">
        <v>4</v>
      </c>
      <c r="E10" s="7">
        <v>0.1</v>
      </c>
      <c r="F10" s="33">
        <v>67</v>
      </c>
      <c r="G10" s="8"/>
      <c r="H10" s="31">
        <f t="shared" si="0"/>
        <v>0</v>
      </c>
      <c r="I10" s="36">
        <f t="shared" si="1"/>
        <v>0</v>
      </c>
    </row>
    <row r="11" spans="2:9">
      <c r="C11" s="44" t="s">
        <v>9</v>
      </c>
      <c r="D11" s="7" t="s">
        <v>1</v>
      </c>
      <c r="E11" s="7">
        <v>7</v>
      </c>
      <c r="F11" s="33">
        <v>4690</v>
      </c>
      <c r="G11" s="8"/>
      <c r="H11" s="31">
        <f t="shared" si="0"/>
        <v>0</v>
      </c>
      <c r="I11" s="36">
        <f t="shared" si="1"/>
        <v>0</v>
      </c>
    </row>
    <row r="12" spans="2:9">
      <c r="C12" s="44"/>
      <c r="D12" s="7" t="s">
        <v>2</v>
      </c>
      <c r="E12" s="7">
        <v>1</v>
      </c>
      <c r="F12" s="33">
        <v>670</v>
      </c>
      <c r="G12" s="8"/>
      <c r="H12" s="31">
        <f t="shared" si="0"/>
        <v>0</v>
      </c>
      <c r="I12" s="36">
        <f t="shared" si="1"/>
        <v>0</v>
      </c>
    </row>
    <row r="13" spans="2:9">
      <c r="C13" s="44"/>
      <c r="D13" s="7" t="s">
        <v>19</v>
      </c>
      <c r="E13" s="7">
        <v>5</v>
      </c>
      <c r="F13" s="33">
        <v>3350</v>
      </c>
      <c r="G13" s="8"/>
      <c r="H13" s="31">
        <f t="shared" si="0"/>
        <v>0</v>
      </c>
      <c r="I13" s="36">
        <f t="shared" si="1"/>
        <v>0</v>
      </c>
    </row>
    <row r="14" spans="2:9">
      <c r="C14" s="44"/>
      <c r="D14" s="7" t="s">
        <v>4</v>
      </c>
      <c r="E14" s="34" t="s">
        <v>23</v>
      </c>
      <c r="F14" s="34" t="s">
        <v>23</v>
      </c>
      <c r="G14" s="34" t="s">
        <v>23</v>
      </c>
      <c r="H14" s="34" t="s">
        <v>23</v>
      </c>
      <c r="I14" s="35" t="s">
        <v>23</v>
      </c>
    </row>
  </sheetData>
  <sheetProtection password="D151" sheet="1" formatCells="0" formatColumns="0" formatRows="0" insertColumns="0" insertRows="0" insertHyperlinks="0" deleteColumns="0" deleteRows="0" autoFilter="0" pivotTables="0"/>
  <protectedRanges>
    <protectedRange sqref="G7:G13" name="Rango1"/>
  </protectedRanges>
  <mergeCells count="2">
    <mergeCell ref="C7:C10"/>
    <mergeCell ref="C11:C14"/>
  </mergeCells>
  <phoneticPr fontId="0" type="noConversion"/>
  <pageMargins left="0.7" right="0.7" top="0.75" bottom="0.75" header="0.3" footer="0.3"/>
  <pageSetup paperSize="9" scale="76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B3:O15"/>
  <sheetViews>
    <sheetView showGridLines="0" workbookViewId="0">
      <selection activeCell="F7" sqref="F7"/>
    </sheetView>
  </sheetViews>
  <sheetFormatPr baseColWidth="10" defaultRowHeight="15"/>
  <cols>
    <col min="2" max="2" width="7.28515625" style="5" customWidth="1"/>
    <col min="3" max="15" width="20.7109375" style="5" customWidth="1"/>
  </cols>
  <sheetData>
    <row r="3" spans="2:15">
      <c r="B3" s="3" t="s">
        <v>41</v>
      </c>
    </row>
    <row r="5" spans="2:15">
      <c r="K5" s="9" t="s">
        <v>25</v>
      </c>
      <c r="L5" s="30">
        <v>21</v>
      </c>
    </row>
    <row r="6" spans="2:15" ht="25.5">
      <c r="C6" s="4" t="s">
        <v>17</v>
      </c>
      <c r="D6" s="4" t="s">
        <v>18</v>
      </c>
      <c r="E6" s="4" t="s">
        <v>31</v>
      </c>
      <c r="F6" s="4" t="s">
        <v>48</v>
      </c>
      <c r="G6" s="4" t="s">
        <v>32</v>
      </c>
      <c r="H6" s="4" t="s">
        <v>49</v>
      </c>
      <c r="I6" s="4" t="s">
        <v>33</v>
      </c>
      <c r="J6" s="4" t="s">
        <v>28</v>
      </c>
      <c r="K6" s="4" t="s">
        <v>34</v>
      </c>
      <c r="L6" s="4" t="s">
        <v>36</v>
      </c>
      <c r="M6" s="4" t="s">
        <v>37</v>
      </c>
      <c r="N6" s="4" t="s">
        <v>38</v>
      </c>
      <c r="O6" s="4" t="s">
        <v>35</v>
      </c>
    </row>
    <row r="7" spans="2:15">
      <c r="C7" s="44" t="s">
        <v>20</v>
      </c>
      <c r="D7" s="7" t="s">
        <v>1</v>
      </c>
      <c r="E7" s="31">
        <f>'Emisiones base'!H7</f>
        <v>0</v>
      </c>
      <c r="F7" s="8"/>
      <c r="G7" s="31">
        <f t="shared" ref="G7:G13" si="0">E7*F7</f>
        <v>0</v>
      </c>
      <c r="H7" s="31">
        <f t="shared" ref="H7:H13" si="1">E7*(1-F7)</f>
        <v>0</v>
      </c>
      <c r="I7" s="8"/>
      <c r="J7" s="31">
        <f t="shared" ref="J7:J13" si="2">G7*I7</f>
        <v>0</v>
      </c>
      <c r="K7" s="31">
        <f t="shared" ref="K7:K13" si="3">G7*(1-I7)</f>
        <v>0</v>
      </c>
      <c r="L7" s="31">
        <f>H7*$L$5</f>
        <v>0</v>
      </c>
      <c r="M7" s="31">
        <f t="shared" ref="M7:M13" si="4">K7*$L$5</f>
        <v>0</v>
      </c>
      <c r="N7" s="31">
        <f>J7*44/16</f>
        <v>0</v>
      </c>
      <c r="O7" s="31">
        <f t="shared" ref="O7:O13" si="5">SUM(L7:N7)</f>
        <v>0</v>
      </c>
    </row>
    <row r="8" spans="2:15">
      <c r="C8" s="44"/>
      <c r="D8" s="7" t="s">
        <v>2</v>
      </c>
      <c r="E8" s="31">
        <f>'Emisiones base'!H8</f>
        <v>0</v>
      </c>
      <c r="F8" s="8"/>
      <c r="G8" s="31">
        <f t="shared" si="0"/>
        <v>0</v>
      </c>
      <c r="H8" s="31">
        <f t="shared" si="1"/>
        <v>0</v>
      </c>
      <c r="I8" s="8"/>
      <c r="J8" s="31">
        <f t="shared" si="2"/>
        <v>0</v>
      </c>
      <c r="K8" s="31">
        <f t="shared" si="3"/>
        <v>0</v>
      </c>
      <c r="L8" s="31">
        <f t="shared" ref="L8:L13" si="6">H8*$L$5</f>
        <v>0</v>
      </c>
      <c r="M8" s="31">
        <f t="shared" si="4"/>
        <v>0</v>
      </c>
      <c r="N8" s="31">
        <f t="shared" ref="N8:N13" si="7">J8*44/16</f>
        <v>0</v>
      </c>
      <c r="O8" s="31">
        <f t="shared" si="5"/>
        <v>0</v>
      </c>
    </row>
    <row r="9" spans="2:15">
      <c r="C9" s="44"/>
      <c r="D9" s="7" t="s">
        <v>19</v>
      </c>
      <c r="E9" s="31">
        <f>'Emisiones base'!H9</f>
        <v>0</v>
      </c>
      <c r="F9" s="8"/>
      <c r="G9" s="31">
        <f t="shared" si="0"/>
        <v>0</v>
      </c>
      <c r="H9" s="31">
        <f t="shared" si="1"/>
        <v>0</v>
      </c>
      <c r="I9" s="8"/>
      <c r="J9" s="31">
        <f t="shared" si="2"/>
        <v>0</v>
      </c>
      <c r="K9" s="31">
        <f t="shared" si="3"/>
        <v>0</v>
      </c>
      <c r="L9" s="31">
        <f t="shared" si="6"/>
        <v>0</v>
      </c>
      <c r="M9" s="31">
        <f t="shared" si="4"/>
        <v>0</v>
      </c>
      <c r="N9" s="31">
        <f t="shared" si="7"/>
        <v>0</v>
      </c>
      <c r="O9" s="31">
        <f t="shared" si="5"/>
        <v>0</v>
      </c>
    </row>
    <row r="10" spans="2:15">
      <c r="C10" s="44"/>
      <c r="D10" s="7" t="s">
        <v>4</v>
      </c>
      <c r="E10" s="31">
        <f>'Emisiones base'!H10</f>
        <v>0</v>
      </c>
      <c r="F10" s="8"/>
      <c r="G10" s="31">
        <f t="shared" si="0"/>
        <v>0</v>
      </c>
      <c r="H10" s="31">
        <f t="shared" si="1"/>
        <v>0</v>
      </c>
      <c r="I10" s="8"/>
      <c r="J10" s="31">
        <f t="shared" si="2"/>
        <v>0</v>
      </c>
      <c r="K10" s="31">
        <f t="shared" si="3"/>
        <v>0</v>
      </c>
      <c r="L10" s="31">
        <f t="shared" si="6"/>
        <v>0</v>
      </c>
      <c r="M10" s="31">
        <f t="shared" si="4"/>
        <v>0</v>
      </c>
      <c r="N10" s="31">
        <f t="shared" si="7"/>
        <v>0</v>
      </c>
      <c r="O10" s="31">
        <f t="shared" si="5"/>
        <v>0</v>
      </c>
    </row>
    <row r="11" spans="2:15">
      <c r="C11" s="44" t="s">
        <v>9</v>
      </c>
      <c r="D11" s="7" t="s">
        <v>1</v>
      </c>
      <c r="E11" s="31">
        <f>'Emisiones base'!H11</f>
        <v>0</v>
      </c>
      <c r="F11" s="8"/>
      <c r="G11" s="31">
        <f t="shared" si="0"/>
        <v>0</v>
      </c>
      <c r="H11" s="31">
        <f t="shared" si="1"/>
        <v>0</v>
      </c>
      <c r="I11" s="8"/>
      <c r="J11" s="31">
        <f t="shared" si="2"/>
        <v>0</v>
      </c>
      <c r="K11" s="31">
        <f t="shared" si="3"/>
        <v>0</v>
      </c>
      <c r="L11" s="31">
        <f>H11*$L$5</f>
        <v>0</v>
      </c>
      <c r="M11" s="31">
        <f t="shared" si="4"/>
        <v>0</v>
      </c>
      <c r="N11" s="31">
        <f>J11*44/16</f>
        <v>0</v>
      </c>
      <c r="O11" s="31">
        <f>SUM(L11:N11)</f>
        <v>0</v>
      </c>
    </row>
    <row r="12" spans="2:15">
      <c r="C12" s="44"/>
      <c r="D12" s="7" t="s">
        <v>2</v>
      </c>
      <c r="E12" s="31">
        <f>'Emisiones base'!H12</f>
        <v>0</v>
      </c>
      <c r="F12" s="8"/>
      <c r="G12" s="31">
        <f t="shared" si="0"/>
        <v>0</v>
      </c>
      <c r="H12" s="31">
        <f t="shared" si="1"/>
        <v>0</v>
      </c>
      <c r="I12" s="8"/>
      <c r="J12" s="31">
        <f t="shared" si="2"/>
        <v>0</v>
      </c>
      <c r="K12" s="31">
        <f t="shared" si="3"/>
        <v>0</v>
      </c>
      <c r="L12" s="31">
        <f t="shared" si="6"/>
        <v>0</v>
      </c>
      <c r="M12" s="31">
        <f t="shared" si="4"/>
        <v>0</v>
      </c>
      <c r="N12" s="31">
        <f t="shared" si="7"/>
        <v>0</v>
      </c>
      <c r="O12" s="31">
        <f t="shared" si="5"/>
        <v>0</v>
      </c>
    </row>
    <row r="13" spans="2:15">
      <c r="C13" s="44"/>
      <c r="D13" s="7" t="s">
        <v>19</v>
      </c>
      <c r="E13" s="31">
        <f>'Emisiones base'!H13</f>
        <v>0</v>
      </c>
      <c r="F13" s="8"/>
      <c r="G13" s="31">
        <f t="shared" si="0"/>
        <v>0</v>
      </c>
      <c r="H13" s="31">
        <f t="shared" si="1"/>
        <v>0</v>
      </c>
      <c r="I13" s="8"/>
      <c r="J13" s="31">
        <f t="shared" si="2"/>
        <v>0</v>
      </c>
      <c r="K13" s="31">
        <f t="shared" si="3"/>
        <v>0</v>
      </c>
      <c r="L13" s="31">
        <f t="shared" si="6"/>
        <v>0</v>
      </c>
      <c r="M13" s="31">
        <f t="shared" si="4"/>
        <v>0</v>
      </c>
      <c r="N13" s="31">
        <f t="shared" si="7"/>
        <v>0</v>
      </c>
      <c r="O13" s="31">
        <f t="shared" si="5"/>
        <v>0</v>
      </c>
    </row>
    <row r="14" spans="2:15">
      <c r="C14" s="44"/>
      <c r="D14" s="7" t="s">
        <v>4</v>
      </c>
      <c r="E14" s="34" t="s">
        <v>23</v>
      </c>
      <c r="F14" s="34" t="s">
        <v>23</v>
      </c>
      <c r="G14" s="34" t="s">
        <v>23</v>
      </c>
      <c r="H14" s="34" t="s">
        <v>23</v>
      </c>
      <c r="I14" s="34" t="s">
        <v>23</v>
      </c>
      <c r="J14" s="34" t="s">
        <v>23</v>
      </c>
      <c r="K14" s="34" t="s">
        <v>23</v>
      </c>
      <c r="L14" s="34" t="s">
        <v>23</v>
      </c>
      <c r="M14" s="34" t="s">
        <v>23</v>
      </c>
      <c r="N14" s="34" t="s">
        <v>23</v>
      </c>
      <c r="O14" s="34" t="s">
        <v>23</v>
      </c>
    </row>
    <row r="15" spans="2:15">
      <c r="C15" s="32" t="s">
        <v>40</v>
      </c>
      <c r="D15" s="5" t="s">
        <v>39</v>
      </c>
    </row>
  </sheetData>
  <sheetProtection password="D151" sheet="1" formatCells="0" formatColumns="0" formatRows="0" insertColumns="0" insertRows="0" insertHyperlinks="0" deleteColumns="0" deleteRows="0" autoFilter="0" pivotTables="0"/>
  <protectedRanges>
    <protectedRange sqref="F7:F13 I7:I13" name="Rango1"/>
  </protectedRanges>
  <mergeCells count="2">
    <mergeCell ref="C7:C10"/>
    <mergeCell ref="C11:C14"/>
  </mergeCells>
  <phoneticPr fontId="0" type="noConversion"/>
  <pageMargins left="0.7" right="0.7" top="0.75" bottom="0.75" header="0.3" footer="0.3"/>
  <pageSetup paperSize="9" scale="44" orientation="landscape" verticalDpi="0" r:id="rId1"/>
  <ignoredErrors>
    <ignoredError sqref="C15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B3:H14"/>
  <sheetViews>
    <sheetView showGridLines="0" workbookViewId="0">
      <selection activeCell="E33" sqref="E33"/>
    </sheetView>
  </sheetViews>
  <sheetFormatPr baseColWidth="10" defaultRowHeight="15"/>
  <cols>
    <col min="3" max="8" width="20.7109375" style="5" customWidth="1"/>
  </cols>
  <sheetData>
    <row r="3" spans="2:8">
      <c r="B3" s="3" t="s">
        <v>42</v>
      </c>
    </row>
    <row r="5" spans="2:8" ht="15.75" thickBot="1"/>
    <row r="6" spans="2:8" ht="15.75" thickBot="1">
      <c r="C6" s="11" t="s">
        <v>0</v>
      </c>
      <c r="D6" s="12" t="s">
        <v>1</v>
      </c>
      <c r="E6" s="12" t="s">
        <v>2</v>
      </c>
      <c r="F6" s="12" t="s">
        <v>3</v>
      </c>
      <c r="G6" s="12" t="s">
        <v>4</v>
      </c>
      <c r="H6" s="13" t="s">
        <v>5</v>
      </c>
    </row>
    <row r="7" spans="2:8" ht="15" customHeight="1">
      <c r="C7" s="14" t="s">
        <v>6</v>
      </c>
      <c r="D7" s="15"/>
      <c r="E7" s="15"/>
      <c r="F7" s="15"/>
      <c r="G7" s="15"/>
      <c r="H7" s="16"/>
    </row>
    <row r="8" spans="2:8" ht="15" customHeight="1">
      <c r="C8" s="17" t="s">
        <v>53</v>
      </c>
      <c r="D8" s="18">
        <v>0.7</v>
      </c>
      <c r="E8" s="18">
        <v>0.1</v>
      </c>
      <c r="F8" s="18">
        <v>0.5</v>
      </c>
      <c r="G8" s="18">
        <v>0.1</v>
      </c>
      <c r="H8" s="19" t="s">
        <v>54</v>
      </c>
    </row>
    <row r="9" spans="2:8" ht="15" customHeight="1" thickBot="1">
      <c r="C9" s="20" t="s">
        <v>7</v>
      </c>
      <c r="D9" s="21">
        <v>0.7</v>
      </c>
      <c r="E9" s="21">
        <v>0.1</v>
      </c>
      <c r="F9" s="21">
        <v>0.5</v>
      </c>
      <c r="G9" s="21">
        <v>0.1</v>
      </c>
      <c r="H9" s="22" t="s">
        <v>55</v>
      </c>
    </row>
    <row r="10" spans="2:8" ht="15" customHeight="1" thickBot="1">
      <c r="C10" s="23" t="s">
        <v>8</v>
      </c>
      <c r="D10" s="24">
        <v>469</v>
      </c>
      <c r="E10" s="24">
        <v>67</v>
      </c>
      <c r="F10" s="24">
        <v>335</v>
      </c>
      <c r="G10" s="24">
        <v>67</v>
      </c>
      <c r="H10" s="25" t="s">
        <v>56</v>
      </c>
    </row>
    <row r="11" spans="2:8" ht="15" customHeight="1">
      <c r="C11" s="26" t="s">
        <v>9</v>
      </c>
      <c r="D11" s="27"/>
      <c r="E11" s="27"/>
      <c r="F11" s="27"/>
      <c r="G11" s="27"/>
      <c r="H11" s="28"/>
    </row>
    <row r="12" spans="2:8" ht="15" customHeight="1">
      <c r="C12" s="17" t="s">
        <v>53</v>
      </c>
      <c r="D12" s="18">
        <v>7</v>
      </c>
      <c r="E12" s="18">
        <v>1</v>
      </c>
      <c r="F12" s="18">
        <v>5</v>
      </c>
      <c r="G12" s="18"/>
      <c r="H12" s="29" t="s">
        <v>54</v>
      </c>
    </row>
    <row r="13" spans="2:8" ht="15" customHeight="1" thickBot="1">
      <c r="C13" s="20" t="s">
        <v>7</v>
      </c>
      <c r="D13" s="21">
        <v>7</v>
      </c>
      <c r="E13" s="21">
        <v>1</v>
      </c>
      <c r="F13" s="21">
        <v>5</v>
      </c>
      <c r="G13" s="21"/>
      <c r="H13" s="22" t="s">
        <v>55</v>
      </c>
    </row>
    <row r="14" spans="2:8" ht="15" customHeight="1" thickBot="1">
      <c r="C14" s="23" t="s">
        <v>10</v>
      </c>
      <c r="D14" s="24">
        <v>4690</v>
      </c>
      <c r="E14" s="24">
        <v>670</v>
      </c>
      <c r="F14" s="24">
        <v>3350</v>
      </c>
      <c r="G14" s="24"/>
      <c r="H14" s="25" t="s">
        <v>56</v>
      </c>
    </row>
  </sheetData>
  <sheetProtection password="D151" sheet="1" formatCells="0" formatColumns="0" formatRows="0" insertColumns="0" insertRows="0" insertHyperlinks="0" deleteColumns="0" deleteRows="0" autoFilter="0" pivotTables="0"/>
  <phoneticPr fontId="0" type="noConversion"/>
  <pageMargins left="0.7" right="0.7" top="0.75" bottom="0.75" header="0.3" footer="0.3"/>
  <pageSetup paperSize="9" scale="89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B2:D39"/>
  <sheetViews>
    <sheetView showGridLines="0" workbookViewId="0">
      <selection activeCell="D31" sqref="D31"/>
    </sheetView>
  </sheetViews>
  <sheetFormatPr baseColWidth="10" defaultRowHeight="15"/>
  <cols>
    <col min="2" max="2" width="20.7109375" style="5" customWidth="1"/>
    <col min="3" max="3" width="27.7109375" style="5" customWidth="1"/>
    <col min="4" max="4" width="28.7109375" style="5" customWidth="1"/>
  </cols>
  <sheetData>
    <row r="2" spans="2:4">
      <c r="B2" s="3" t="s">
        <v>44</v>
      </c>
    </row>
    <row r="4" spans="2:4">
      <c r="B4" s="4" t="s">
        <v>17</v>
      </c>
      <c r="C4" s="4" t="s">
        <v>18</v>
      </c>
      <c r="D4" s="4" t="s">
        <v>30</v>
      </c>
    </row>
    <row r="5" spans="2:4">
      <c r="B5" s="44" t="s">
        <v>20</v>
      </c>
      <c r="C5" s="7" t="s">
        <v>1</v>
      </c>
      <c r="D5" s="31">
        <f>'Emisiones base'!I7</f>
        <v>0</v>
      </c>
    </row>
    <row r="6" spans="2:4">
      <c r="B6" s="44"/>
      <c r="C6" s="7" t="s">
        <v>2</v>
      </c>
      <c r="D6" s="31">
        <f>'Emisiones base'!I8</f>
        <v>0</v>
      </c>
    </row>
    <row r="7" spans="2:4">
      <c r="B7" s="44"/>
      <c r="C7" s="7" t="s">
        <v>19</v>
      </c>
      <c r="D7" s="31">
        <f>'Emisiones base'!I9</f>
        <v>0</v>
      </c>
    </row>
    <row r="8" spans="2:4">
      <c r="B8" s="44"/>
      <c r="C8" s="7" t="s">
        <v>4</v>
      </c>
      <c r="D8" s="31">
        <f>'Emisiones base'!I10</f>
        <v>0</v>
      </c>
    </row>
    <row r="9" spans="2:4">
      <c r="B9" s="44" t="s">
        <v>9</v>
      </c>
      <c r="C9" s="7" t="s">
        <v>1</v>
      </c>
      <c r="D9" s="31">
        <f>'Emisiones base'!I11</f>
        <v>0</v>
      </c>
    </row>
    <row r="10" spans="2:4">
      <c r="B10" s="44"/>
      <c r="C10" s="7" t="s">
        <v>2</v>
      </c>
      <c r="D10" s="31">
        <f>'Emisiones base'!I12</f>
        <v>0</v>
      </c>
    </row>
    <row r="11" spans="2:4">
      <c r="B11" s="44"/>
      <c r="C11" s="7" t="s">
        <v>19</v>
      </c>
      <c r="D11" s="31">
        <f>'Emisiones base'!I13</f>
        <v>0</v>
      </c>
    </row>
    <row r="12" spans="2:4">
      <c r="B12" s="44"/>
      <c r="C12" s="7" t="s">
        <v>4</v>
      </c>
      <c r="D12" s="34" t="s">
        <v>23</v>
      </c>
    </row>
    <row r="15" spans="2:4">
      <c r="B15" s="3" t="s">
        <v>45</v>
      </c>
    </row>
    <row r="17" spans="2:4">
      <c r="B17" s="4" t="s">
        <v>17</v>
      </c>
      <c r="C17" s="4" t="s">
        <v>18</v>
      </c>
      <c r="D17" s="4" t="s">
        <v>30</v>
      </c>
    </row>
    <row r="18" spans="2:4">
      <c r="B18" s="44" t="s">
        <v>20</v>
      </c>
      <c r="C18" s="7" t="s">
        <v>1</v>
      </c>
      <c r="D18" s="31">
        <f>'Emisiones proyecto'!O7</f>
        <v>0</v>
      </c>
    </row>
    <row r="19" spans="2:4">
      <c r="B19" s="44"/>
      <c r="C19" s="7" t="s">
        <v>2</v>
      </c>
      <c r="D19" s="31">
        <f>'Emisiones proyecto'!O8</f>
        <v>0</v>
      </c>
    </row>
    <row r="20" spans="2:4">
      <c r="B20" s="44"/>
      <c r="C20" s="7" t="s">
        <v>19</v>
      </c>
      <c r="D20" s="31">
        <f>'Emisiones proyecto'!O9</f>
        <v>0</v>
      </c>
    </row>
    <row r="21" spans="2:4">
      <c r="B21" s="44"/>
      <c r="C21" s="7" t="s">
        <v>4</v>
      </c>
      <c r="D21" s="31">
        <f>'Emisiones proyecto'!O10</f>
        <v>0</v>
      </c>
    </row>
    <row r="22" spans="2:4">
      <c r="B22" s="44" t="s">
        <v>9</v>
      </c>
      <c r="C22" s="7" t="s">
        <v>1</v>
      </c>
      <c r="D22" s="31">
        <f>'Emisiones proyecto'!O11</f>
        <v>0</v>
      </c>
    </row>
    <row r="23" spans="2:4">
      <c r="B23" s="44"/>
      <c r="C23" s="7" t="s">
        <v>2</v>
      </c>
      <c r="D23" s="31">
        <f>'Emisiones proyecto'!O12</f>
        <v>0</v>
      </c>
    </row>
    <row r="24" spans="2:4">
      <c r="B24" s="44"/>
      <c r="C24" s="7" t="s">
        <v>19</v>
      </c>
      <c r="D24" s="31">
        <f>'Emisiones proyecto'!O13</f>
        <v>0</v>
      </c>
    </row>
    <row r="25" spans="2:4">
      <c r="B25" s="44"/>
      <c r="C25" s="7" t="s">
        <v>4</v>
      </c>
      <c r="D25" s="34" t="s">
        <v>23</v>
      </c>
    </row>
    <row r="28" spans="2:4" ht="18">
      <c r="B28" s="37" t="s">
        <v>57</v>
      </c>
      <c r="C28" s="38"/>
      <c r="D28" s="38"/>
    </row>
    <row r="29" spans="2:4" ht="18">
      <c r="B29" s="38"/>
      <c r="C29" s="38"/>
      <c r="D29" s="38"/>
    </row>
    <row r="30" spans="2:4" ht="41.25" customHeight="1">
      <c r="B30" s="39" t="s">
        <v>17</v>
      </c>
      <c r="C30" s="39" t="s">
        <v>18</v>
      </c>
      <c r="D30" s="41" t="s">
        <v>58</v>
      </c>
    </row>
    <row r="31" spans="2:4" ht="18">
      <c r="B31" s="45" t="s">
        <v>20</v>
      </c>
      <c r="C31" s="40" t="s">
        <v>1</v>
      </c>
      <c r="D31" s="46">
        <f t="shared" ref="D31:D37" si="0">D5-D18</f>
        <v>0</v>
      </c>
    </row>
    <row r="32" spans="2:4" ht="18">
      <c r="B32" s="45"/>
      <c r="C32" s="40" t="s">
        <v>2</v>
      </c>
      <c r="D32" s="46">
        <f t="shared" si="0"/>
        <v>0</v>
      </c>
    </row>
    <row r="33" spans="2:4" ht="18">
      <c r="B33" s="45"/>
      <c r="C33" s="40" t="s">
        <v>19</v>
      </c>
      <c r="D33" s="46">
        <f t="shared" si="0"/>
        <v>0</v>
      </c>
    </row>
    <row r="34" spans="2:4" ht="18">
      <c r="B34" s="45"/>
      <c r="C34" s="40" t="s">
        <v>4</v>
      </c>
      <c r="D34" s="46">
        <f t="shared" si="0"/>
        <v>0</v>
      </c>
    </row>
    <row r="35" spans="2:4" ht="18">
      <c r="B35" s="45" t="s">
        <v>9</v>
      </c>
      <c r="C35" s="40" t="s">
        <v>1</v>
      </c>
      <c r="D35" s="46">
        <f t="shared" si="0"/>
        <v>0</v>
      </c>
    </row>
    <row r="36" spans="2:4" ht="18">
      <c r="B36" s="45"/>
      <c r="C36" s="40" t="s">
        <v>2</v>
      </c>
      <c r="D36" s="46">
        <f t="shared" si="0"/>
        <v>0</v>
      </c>
    </row>
    <row r="37" spans="2:4" ht="18">
      <c r="B37" s="45"/>
      <c r="C37" s="40" t="s">
        <v>19</v>
      </c>
      <c r="D37" s="46">
        <f t="shared" si="0"/>
        <v>0</v>
      </c>
    </row>
    <row r="38" spans="2:4" ht="18">
      <c r="B38" s="45"/>
      <c r="C38" s="40" t="s">
        <v>4</v>
      </c>
      <c r="D38" s="42" t="s">
        <v>23</v>
      </c>
    </row>
    <row r="39" spans="2:4" ht="18">
      <c r="B39" s="38"/>
      <c r="C39" s="38"/>
      <c r="D39" s="38"/>
    </row>
  </sheetData>
  <sheetProtection password="DE91" sheet="1" formatCells="0" formatColumns="0" formatRows="0" insertColumns="0" insertRows="0" insertHyperlinks="0" deleteColumns="0" deleteRows="0" sort="0" autoFilter="0" pivotTables="0"/>
  <mergeCells count="6">
    <mergeCell ref="B31:B34"/>
    <mergeCell ref="B35:B38"/>
    <mergeCell ref="B5:B8"/>
    <mergeCell ref="B9:B12"/>
    <mergeCell ref="B18:B21"/>
    <mergeCell ref="B22:B25"/>
  </mergeCells>
  <phoneticPr fontId="0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Alcance y contenido</vt:lpstr>
      <vt:lpstr>Diagrama de flujo</vt:lpstr>
      <vt:lpstr>Emisiones base</vt:lpstr>
      <vt:lpstr>Emisiones proyecto</vt:lpstr>
      <vt:lpstr>Factores de emisión minería</vt:lpstr>
      <vt:lpstr>Resumen emisiones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</dc:creator>
  <cp:lastModifiedBy>at_uaoecc5</cp:lastModifiedBy>
  <cp:lastPrinted>2012-09-10T07:19:32Z</cp:lastPrinted>
  <dcterms:created xsi:type="dcterms:W3CDTF">2012-07-02T12:05:03Z</dcterms:created>
  <dcterms:modified xsi:type="dcterms:W3CDTF">2016-03-30T15:25:50Z</dcterms:modified>
</cp:coreProperties>
</file>