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3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4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5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6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7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8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licers/slicer1.xml" ContentType="application/vnd.ms-excel.slicer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hidePivotFieldList="1"/>
  <xr:revisionPtr revIDLastSave="0" documentId="13_ncr:1_{6381C639-12F2-4F45-B403-3F18D886C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58" r:id="rId1"/>
    <sheet name="Nacional" sheetId="2" r:id="rId2"/>
    <sheet name="Regiones" sheetId="62" r:id="rId3"/>
    <sheet name="Hoja1" sheetId="64" state="veryHidden" r:id="rId4"/>
    <sheet name="Datos" sheetId="66" r:id="rId5"/>
    <sheet name="Datos_o" sheetId="63" state="veryHidden" r:id="rId6"/>
  </sheets>
  <definedNames>
    <definedName name="_xlchart.v1.0" hidden="1">Nacional!$AA$21</definedName>
    <definedName name="_xlchart.v1.1" hidden="1">Nacional!$AA$22:$AA$33</definedName>
    <definedName name="_xlchart.v1.10" hidden="1">Hoja1!$K$9:$K$20</definedName>
    <definedName name="_xlchart.v1.11" hidden="1">Hoja1!$O$8</definedName>
    <definedName name="_xlchart.v1.12" hidden="1">Hoja1!$O$9:$O$20</definedName>
    <definedName name="_xlchart.v1.13" hidden="1">Hoja1!$K$9:$K$20</definedName>
    <definedName name="_xlchart.v1.14" hidden="1">Hoja1!$P$8</definedName>
    <definedName name="_xlchart.v1.15" hidden="1">Hoja1!$P$9:$P$20</definedName>
    <definedName name="_xlchart.v1.16" hidden="1">Hoja1!$K$9:$K$20</definedName>
    <definedName name="_xlchart.v1.17" hidden="1">Hoja1!$M$8</definedName>
    <definedName name="_xlchart.v1.18" hidden="1">Hoja1!$M$9:$M$20</definedName>
    <definedName name="_xlchart.v1.19" hidden="1">Hoja1!$K$9:$K$20</definedName>
    <definedName name="_xlchart.v1.2" hidden="1">Nacional!$AB$21</definedName>
    <definedName name="_xlchart.v1.20" hidden="1">Hoja1!$L$8</definedName>
    <definedName name="_xlchart.v1.21" hidden="1">Hoja1!$L$9:$L$20</definedName>
    <definedName name="_xlchart.v1.22" hidden="1">Hoja1!$K$9:$K$20</definedName>
    <definedName name="_xlchart.v1.23" hidden="1">Hoja1!$R$8</definedName>
    <definedName name="_xlchart.v1.24" hidden="1">Hoja1!$R$9:$R$20</definedName>
    <definedName name="_xlchart.v1.25" hidden="1">Hoja1!$K$9:$K$20</definedName>
    <definedName name="_xlchart.v1.26" hidden="1">Hoja1!$Q$8</definedName>
    <definedName name="_xlchart.v1.27" hidden="1">Hoja1!$Q$9:$Q$20</definedName>
    <definedName name="_xlchart.v1.3" hidden="1">Nacional!$AB$22:$AB$33</definedName>
    <definedName name="_xlchart.v1.4" hidden="1">Nacional!$AC$21</definedName>
    <definedName name="_xlchart.v1.5" hidden="1">Nacional!$AC$22:$AC$33</definedName>
    <definedName name="_xlchart.v1.6" hidden="1">Nacional!$Z$22:$Z$33</definedName>
    <definedName name="_xlchart.v1.7" hidden="1">Hoja1!$K$9:$K$20</definedName>
    <definedName name="_xlchart.v1.8" hidden="1">Hoja1!$N$8</definedName>
    <definedName name="_xlchart.v1.9" hidden="1">Hoja1!$N$9:$N$20</definedName>
    <definedName name="DatosExternos_1" localSheetId="5" hidden="1">Datos_o!$A$1:$H$3745</definedName>
    <definedName name="DatosExternos_2" localSheetId="4" hidden="1">Datos!$A$1:$E$3745</definedName>
    <definedName name="SegmentaciónDeDatos_Region">#N/A</definedName>
  </definedNames>
  <calcPr calcId="191029"/>
  <pivotCaches>
    <pivotCache cacheId="0" r:id="rId7"/>
    <pivotCache cacheId="1" r:id="rId8"/>
  </pivotCaches>
  <extLst>
    <ext xmlns:x14="http://schemas.microsoft.com/office/spreadsheetml/2009/9/main" uri="{876F7934-8845-4945-9796-88D515C7AA90}">
      <x14:pivotCaches>
        <pivotCache cacheId="2" r:id="rId9"/>
      </x14:pivotCaches>
    </ext>
    <ext xmlns:x14="http://schemas.microsoft.com/office/spreadsheetml/2009/9/main" uri="{BBE1A952-AA13-448e-AADC-164F8A28A991}">
      <x14:slicerCaches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os_d4ecd9d5-4025-4ba9-9967-fef306300b73" name="Datos" connection="Consulta - Datos"/>
          <x15:modelTable id="Meses_8a8636b4-3ecd-4785-939f-dba16a1cc085" name="Meses" connection="Consulta - Meses"/>
        </x15:modelTables>
        <x15:modelRelationships>
          <x15:modelRelationship fromTable="Datos" fromColumn="Mes" toTable="Meses" toColumn="Mes_0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63" l="1"/>
  <c r="J3" i="63"/>
  <c r="J4" i="63"/>
  <c r="J5" i="63"/>
  <c r="J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96" i="63"/>
  <c r="J97" i="63"/>
  <c r="J98" i="63"/>
  <c r="J99" i="63"/>
  <c r="J100" i="63"/>
  <c r="J101" i="63"/>
  <c r="J102" i="63"/>
  <c r="J103" i="63"/>
  <c r="J104" i="63"/>
  <c r="J105" i="63"/>
  <c r="J106" i="63"/>
  <c r="J107" i="63"/>
  <c r="J108" i="63"/>
  <c r="J109" i="63"/>
  <c r="J110" i="63"/>
  <c r="J111" i="63"/>
  <c r="J112" i="63"/>
  <c r="J113" i="63"/>
  <c r="J114" i="63"/>
  <c r="J115" i="63"/>
  <c r="J116" i="63"/>
  <c r="J117" i="63"/>
  <c r="J118" i="63"/>
  <c r="J119" i="63"/>
  <c r="J120" i="63"/>
  <c r="J121" i="63"/>
  <c r="J122" i="63"/>
  <c r="J123" i="63"/>
  <c r="J124" i="63"/>
  <c r="J125" i="63"/>
  <c r="J126" i="63"/>
  <c r="J127" i="63"/>
  <c r="J128" i="63"/>
  <c r="J129" i="63"/>
  <c r="J130" i="63"/>
  <c r="J131" i="63"/>
  <c r="J132" i="63"/>
  <c r="J133" i="63"/>
  <c r="J134" i="63"/>
  <c r="J135" i="63"/>
  <c r="J136" i="63"/>
  <c r="J137" i="63"/>
  <c r="J138" i="63"/>
  <c r="J139" i="63"/>
  <c r="J140" i="63"/>
  <c r="J141" i="63"/>
  <c r="J142" i="63"/>
  <c r="J143" i="63"/>
  <c r="J144" i="63"/>
  <c r="J145" i="63"/>
  <c r="J146" i="63"/>
  <c r="J147" i="63"/>
  <c r="J148" i="63"/>
  <c r="J149" i="63"/>
  <c r="J150" i="63"/>
  <c r="J151" i="63"/>
  <c r="J152" i="63"/>
  <c r="J153" i="63"/>
  <c r="J154" i="63"/>
  <c r="J155" i="63"/>
  <c r="J156" i="63"/>
  <c r="J157" i="63"/>
  <c r="J158" i="63"/>
  <c r="J159" i="63"/>
  <c r="J160" i="63"/>
  <c r="J161" i="63"/>
  <c r="J162" i="63"/>
  <c r="J163" i="63"/>
  <c r="J164" i="63"/>
  <c r="J165" i="63"/>
  <c r="J166" i="63"/>
  <c r="J167" i="63"/>
  <c r="J168" i="63"/>
  <c r="J169" i="63"/>
  <c r="J170" i="63"/>
  <c r="J171" i="63"/>
  <c r="J172" i="63"/>
  <c r="J173" i="63"/>
  <c r="J174" i="63"/>
  <c r="J175" i="63"/>
  <c r="J176" i="63"/>
  <c r="J177" i="63"/>
  <c r="J178" i="63"/>
  <c r="J179" i="63"/>
  <c r="J180" i="63"/>
  <c r="J181" i="63"/>
  <c r="J182" i="63"/>
  <c r="J183" i="63"/>
  <c r="J184" i="63"/>
  <c r="J185" i="63"/>
  <c r="J186" i="63"/>
  <c r="J187" i="63"/>
  <c r="J188" i="63"/>
  <c r="J189" i="63"/>
  <c r="J190" i="63"/>
  <c r="J191" i="63"/>
  <c r="J192" i="63"/>
  <c r="J193" i="63"/>
  <c r="J194" i="63"/>
  <c r="J195" i="63"/>
  <c r="J196" i="63"/>
  <c r="J197" i="63"/>
  <c r="J198" i="63"/>
  <c r="J199" i="63"/>
  <c r="J200" i="63"/>
  <c r="J201" i="63"/>
  <c r="J202" i="63"/>
  <c r="J203" i="63"/>
  <c r="J204" i="63"/>
  <c r="J205" i="63"/>
  <c r="J206" i="63"/>
  <c r="J207" i="63"/>
  <c r="J208" i="63"/>
  <c r="J209" i="63"/>
  <c r="J210" i="63"/>
  <c r="J211" i="63"/>
  <c r="J212" i="63"/>
  <c r="J213" i="63"/>
  <c r="J214" i="63"/>
  <c r="J215" i="63"/>
  <c r="J216" i="63"/>
  <c r="J217" i="63"/>
  <c r="J218" i="63"/>
  <c r="J219" i="63"/>
  <c r="J220" i="63"/>
  <c r="J221" i="63"/>
  <c r="J222" i="63"/>
  <c r="J223" i="63"/>
  <c r="J224" i="63"/>
  <c r="J225" i="63"/>
  <c r="J226" i="63"/>
  <c r="J227" i="63"/>
  <c r="J228" i="63"/>
  <c r="J229" i="63"/>
  <c r="J230" i="63"/>
  <c r="J231" i="63"/>
  <c r="J232" i="63"/>
  <c r="J233" i="63"/>
  <c r="J234" i="63"/>
  <c r="J235" i="63"/>
  <c r="J236" i="63"/>
  <c r="J237" i="63"/>
  <c r="J238" i="63"/>
  <c r="J239" i="63"/>
  <c r="J240" i="63"/>
  <c r="J241" i="63"/>
  <c r="J242" i="63"/>
  <c r="J243" i="63"/>
  <c r="J244" i="63"/>
  <c r="J245" i="63"/>
  <c r="J246" i="63"/>
  <c r="J247" i="63"/>
  <c r="J248" i="63"/>
  <c r="J249" i="63"/>
  <c r="J250" i="63"/>
  <c r="J251" i="63"/>
  <c r="J252" i="63"/>
  <c r="J253" i="63"/>
  <c r="J254" i="63"/>
  <c r="J255" i="63"/>
  <c r="J256" i="63"/>
  <c r="J257" i="63"/>
  <c r="J258" i="63"/>
  <c r="J259" i="63"/>
  <c r="J260" i="63"/>
  <c r="J261" i="63"/>
  <c r="J262" i="63"/>
  <c r="J263" i="63"/>
  <c r="J264" i="63"/>
  <c r="J265" i="63"/>
  <c r="J266" i="63"/>
  <c r="J267" i="63"/>
  <c r="J268" i="63"/>
  <c r="J269" i="63"/>
  <c r="J270" i="63"/>
  <c r="J271" i="63"/>
  <c r="J272" i="63"/>
  <c r="J273" i="63"/>
  <c r="J274" i="63"/>
  <c r="J275" i="63"/>
  <c r="J276" i="63"/>
  <c r="J277" i="63"/>
  <c r="J278" i="63"/>
  <c r="J279" i="63"/>
  <c r="J280" i="63"/>
  <c r="J281" i="63"/>
  <c r="J282" i="63"/>
  <c r="J283" i="63"/>
  <c r="J284" i="63"/>
  <c r="J285" i="63"/>
  <c r="J286" i="63"/>
  <c r="J287" i="63"/>
  <c r="J288" i="63"/>
  <c r="J289" i="63"/>
  <c r="J290" i="63"/>
  <c r="J291" i="63"/>
  <c r="J292" i="63"/>
  <c r="J293" i="63"/>
  <c r="J294" i="63"/>
  <c r="J295" i="63"/>
  <c r="J296" i="63"/>
  <c r="J297" i="63"/>
  <c r="J298" i="63"/>
  <c r="J299" i="63"/>
  <c r="J300" i="63"/>
  <c r="J301" i="63"/>
  <c r="J302" i="63"/>
  <c r="J303" i="63"/>
  <c r="J304" i="63"/>
  <c r="J305" i="63"/>
  <c r="J306" i="63"/>
  <c r="J307" i="63"/>
  <c r="J308" i="63"/>
  <c r="J309" i="63"/>
  <c r="J310" i="63"/>
  <c r="J311" i="63"/>
  <c r="J312" i="63"/>
  <c r="J313" i="63"/>
  <c r="J314" i="63"/>
  <c r="J315" i="63"/>
  <c r="J316" i="63"/>
  <c r="J317" i="63"/>
  <c r="J318" i="63"/>
  <c r="J319" i="63"/>
  <c r="J320" i="63"/>
  <c r="J321" i="63"/>
  <c r="J322" i="63"/>
  <c r="J323" i="63"/>
  <c r="J324" i="63"/>
  <c r="J325" i="63"/>
  <c r="J326" i="63"/>
  <c r="J327" i="63"/>
  <c r="J328" i="63"/>
  <c r="J329" i="63"/>
  <c r="J330" i="63"/>
  <c r="J331" i="63"/>
  <c r="J332" i="63"/>
  <c r="J333" i="63"/>
  <c r="J334" i="63"/>
  <c r="J335" i="63"/>
  <c r="J336" i="63"/>
  <c r="J337" i="63"/>
  <c r="J338" i="63"/>
  <c r="J339" i="63"/>
  <c r="J340" i="63"/>
  <c r="J341" i="63"/>
  <c r="J342" i="63"/>
  <c r="J343" i="63"/>
  <c r="J344" i="63"/>
  <c r="J345" i="63"/>
  <c r="J346" i="63"/>
  <c r="J347" i="63"/>
  <c r="J348" i="63"/>
  <c r="J349" i="63"/>
  <c r="J350" i="63"/>
  <c r="J351" i="63"/>
  <c r="J352" i="63"/>
  <c r="J353" i="63"/>
  <c r="J354" i="63"/>
  <c r="J355" i="63"/>
  <c r="J356" i="63"/>
  <c r="J357" i="63"/>
  <c r="J358" i="63"/>
  <c r="J359" i="63"/>
  <c r="J360" i="63"/>
  <c r="J361" i="63"/>
  <c r="J362" i="63"/>
  <c r="J363" i="63"/>
  <c r="J364" i="63"/>
  <c r="J365" i="63"/>
  <c r="J366" i="63"/>
  <c r="J367" i="63"/>
  <c r="J368" i="63"/>
  <c r="J369" i="63"/>
  <c r="J370" i="63"/>
  <c r="J371" i="63"/>
  <c r="J372" i="63"/>
  <c r="J373" i="63"/>
  <c r="J374" i="63"/>
  <c r="J375" i="63"/>
  <c r="J376" i="63"/>
  <c r="J377" i="63"/>
  <c r="J378" i="63"/>
  <c r="J379" i="63"/>
  <c r="J380" i="63"/>
  <c r="J381" i="63"/>
  <c r="J382" i="63"/>
  <c r="J383" i="63"/>
  <c r="J384" i="63"/>
  <c r="J385" i="63"/>
  <c r="J386" i="63"/>
  <c r="J387" i="63"/>
  <c r="J388" i="63"/>
  <c r="J389" i="63"/>
  <c r="J390" i="63"/>
  <c r="J391" i="63"/>
  <c r="J392" i="63"/>
  <c r="J393" i="63"/>
  <c r="J394" i="63"/>
  <c r="J395" i="63"/>
  <c r="J396" i="63"/>
  <c r="J397" i="63"/>
  <c r="J398" i="63"/>
  <c r="J399" i="63"/>
  <c r="J400" i="63"/>
  <c r="J401" i="63"/>
  <c r="J402" i="63"/>
  <c r="J403" i="63"/>
  <c r="J404" i="63"/>
  <c r="J405" i="63"/>
  <c r="J406" i="63"/>
  <c r="J407" i="63"/>
  <c r="J408" i="63"/>
  <c r="J409" i="63"/>
  <c r="J410" i="63"/>
  <c r="J411" i="63"/>
  <c r="J412" i="63"/>
  <c r="J413" i="63"/>
  <c r="J414" i="63"/>
  <c r="J415" i="63"/>
  <c r="J416" i="63"/>
  <c r="J417" i="63"/>
  <c r="J418" i="63"/>
  <c r="J419" i="63"/>
  <c r="J420" i="63"/>
  <c r="J421" i="63"/>
  <c r="J422" i="63"/>
  <c r="J423" i="63"/>
  <c r="J424" i="63"/>
  <c r="J425" i="63"/>
  <c r="J426" i="63"/>
  <c r="J427" i="63"/>
  <c r="J428" i="63"/>
  <c r="J429" i="63"/>
  <c r="J430" i="63"/>
  <c r="J431" i="63"/>
  <c r="J432" i="63"/>
  <c r="J433" i="63"/>
  <c r="J434" i="63"/>
  <c r="J435" i="63"/>
  <c r="J436" i="63"/>
  <c r="J437" i="63"/>
  <c r="J438" i="63"/>
  <c r="J439" i="63"/>
  <c r="J440" i="63"/>
  <c r="J441" i="63"/>
  <c r="J442" i="63"/>
  <c r="J443" i="63"/>
  <c r="J444" i="63"/>
  <c r="J445" i="63"/>
  <c r="J446" i="63"/>
  <c r="J447" i="63"/>
  <c r="J448" i="63"/>
  <c r="J449" i="63"/>
  <c r="J450" i="63"/>
  <c r="J451" i="63"/>
  <c r="J452" i="63"/>
  <c r="J453" i="63"/>
  <c r="J454" i="63"/>
  <c r="J455" i="63"/>
  <c r="J456" i="63"/>
  <c r="J457" i="63"/>
  <c r="J458" i="63"/>
  <c r="J459" i="63"/>
  <c r="J460" i="63"/>
  <c r="J461" i="63"/>
  <c r="J462" i="63"/>
  <c r="J463" i="63"/>
  <c r="J464" i="63"/>
  <c r="J465" i="63"/>
  <c r="J466" i="63"/>
  <c r="J467" i="63"/>
  <c r="J468" i="63"/>
  <c r="J469" i="63"/>
  <c r="J470" i="63"/>
  <c r="J471" i="63"/>
  <c r="J472" i="63"/>
  <c r="J473" i="63"/>
  <c r="J474" i="63"/>
  <c r="J475" i="63"/>
  <c r="J476" i="63"/>
  <c r="J477" i="63"/>
  <c r="J478" i="63"/>
  <c r="J479" i="63"/>
  <c r="J480" i="63"/>
  <c r="J481" i="63"/>
  <c r="J482" i="63"/>
  <c r="J483" i="63"/>
  <c r="J484" i="63"/>
  <c r="J485" i="63"/>
  <c r="J486" i="63"/>
  <c r="J487" i="63"/>
  <c r="J488" i="63"/>
  <c r="J489" i="63"/>
  <c r="J490" i="63"/>
  <c r="J491" i="63"/>
  <c r="J492" i="63"/>
  <c r="J493" i="63"/>
  <c r="J494" i="63"/>
  <c r="J495" i="63"/>
  <c r="J496" i="63"/>
  <c r="J497" i="63"/>
  <c r="J498" i="63"/>
  <c r="J499" i="63"/>
  <c r="J500" i="63"/>
  <c r="J501" i="63"/>
  <c r="J502" i="63"/>
  <c r="J503" i="63"/>
  <c r="J504" i="63"/>
  <c r="J505" i="63"/>
  <c r="J506" i="63"/>
  <c r="J507" i="63"/>
  <c r="J508" i="63"/>
  <c r="J509" i="63"/>
  <c r="J510" i="63"/>
  <c r="J511" i="63"/>
  <c r="J512" i="63"/>
  <c r="J513" i="63"/>
  <c r="J514" i="63"/>
  <c r="J515" i="63"/>
  <c r="J516" i="63"/>
  <c r="J517" i="63"/>
  <c r="J518" i="63"/>
  <c r="J519" i="63"/>
  <c r="J520" i="63"/>
  <c r="J521" i="63"/>
  <c r="J522" i="63"/>
  <c r="J523" i="63"/>
  <c r="J524" i="63"/>
  <c r="J525" i="63"/>
  <c r="J526" i="63"/>
  <c r="J527" i="63"/>
  <c r="J528" i="63"/>
  <c r="J529" i="63"/>
  <c r="J530" i="63"/>
  <c r="J531" i="63"/>
  <c r="J532" i="63"/>
  <c r="J533" i="63"/>
  <c r="J534" i="63"/>
  <c r="J535" i="63"/>
  <c r="J536" i="63"/>
  <c r="J537" i="63"/>
  <c r="J538" i="63"/>
  <c r="J539" i="63"/>
  <c r="J540" i="63"/>
  <c r="J541" i="63"/>
  <c r="J542" i="63"/>
  <c r="J543" i="63"/>
  <c r="J544" i="63"/>
  <c r="J545" i="63"/>
  <c r="J546" i="63"/>
  <c r="J547" i="63"/>
  <c r="J548" i="63"/>
  <c r="J549" i="63"/>
  <c r="J550" i="63"/>
  <c r="J551" i="63"/>
  <c r="J552" i="63"/>
  <c r="J553" i="63"/>
  <c r="J554" i="63"/>
  <c r="J555" i="63"/>
  <c r="J556" i="63"/>
  <c r="J557" i="63"/>
  <c r="J558" i="63"/>
  <c r="J559" i="63"/>
  <c r="J560" i="63"/>
  <c r="J561" i="63"/>
  <c r="J562" i="63"/>
  <c r="J563" i="63"/>
  <c r="J564" i="63"/>
  <c r="J565" i="63"/>
  <c r="J566" i="63"/>
  <c r="J567" i="63"/>
  <c r="J568" i="63"/>
  <c r="J569" i="63"/>
  <c r="J570" i="63"/>
  <c r="J571" i="63"/>
  <c r="J572" i="63"/>
  <c r="J573" i="63"/>
  <c r="J574" i="63"/>
  <c r="J575" i="63"/>
  <c r="J576" i="63"/>
  <c r="J577" i="63"/>
  <c r="J578" i="63"/>
  <c r="J579" i="63"/>
  <c r="J580" i="63"/>
  <c r="J581" i="63"/>
  <c r="J582" i="63"/>
  <c r="J583" i="63"/>
  <c r="J584" i="63"/>
  <c r="J585" i="63"/>
  <c r="J586" i="63"/>
  <c r="J587" i="63"/>
  <c r="J588" i="63"/>
  <c r="J589" i="63"/>
  <c r="J590" i="63"/>
  <c r="J591" i="63"/>
  <c r="J592" i="63"/>
  <c r="J593" i="63"/>
  <c r="J594" i="63"/>
  <c r="J595" i="63"/>
  <c r="J596" i="63"/>
  <c r="J597" i="63"/>
  <c r="J598" i="63"/>
  <c r="J599" i="63"/>
  <c r="J600" i="63"/>
  <c r="J601" i="63"/>
  <c r="J602" i="63"/>
  <c r="J603" i="63"/>
  <c r="J604" i="63"/>
  <c r="J605" i="63"/>
  <c r="J606" i="63"/>
  <c r="J607" i="63"/>
  <c r="J608" i="63"/>
  <c r="J609" i="63"/>
  <c r="J610" i="63"/>
  <c r="J611" i="63"/>
  <c r="J612" i="63"/>
  <c r="J613" i="63"/>
  <c r="J614" i="63"/>
  <c r="J615" i="63"/>
  <c r="J616" i="63"/>
  <c r="J617" i="63"/>
  <c r="J618" i="63"/>
  <c r="J619" i="63"/>
  <c r="J620" i="63"/>
  <c r="J621" i="63"/>
  <c r="J622" i="63"/>
  <c r="J623" i="63"/>
  <c r="J624" i="63"/>
  <c r="J625" i="63"/>
  <c r="J626" i="63"/>
  <c r="J627" i="63"/>
  <c r="J628" i="63"/>
  <c r="J629" i="63"/>
  <c r="J630" i="63"/>
  <c r="J631" i="63"/>
  <c r="J632" i="63"/>
  <c r="J633" i="63"/>
  <c r="J634" i="63"/>
  <c r="J635" i="63"/>
  <c r="J636" i="63"/>
  <c r="J637" i="63"/>
  <c r="J638" i="63"/>
  <c r="J639" i="63"/>
  <c r="J640" i="63"/>
  <c r="J641" i="63"/>
  <c r="J642" i="63"/>
  <c r="J643" i="63"/>
  <c r="J644" i="63"/>
  <c r="J645" i="63"/>
  <c r="J646" i="63"/>
  <c r="J647" i="63"/>
  <c r="J648" i="63"/>
  <c r="J649" i="63"/>
  <c r="J650" i="63"/>
  <c r="J651" i="63"/>
  <c r="J652" i="63"/>
  <c r="J653" i="63"/>
  <c r="J654" i="63"/>
  <c r="J655" i="63"/>
  <c r="J656" i="63"/>
  <c r="J657" i="63"/>
  <c r="J658" i="63"/>
  <c r="J659" i="63"/>
  <c r="J660" i="63"/>
  <c r="J661" i="63"/>
  <c r="J662" i="63"/>
  <c r="J663" i="63"/>
  <c r="J664" i="63"/>
  <c r="J665" i="63"/>
  <c r="J666" i="63"/>
  <c r="J667" i="63"/>
  <c r="J668" i="63"/>
  <c r="J669" i="63"/>
  <c r="J670" i="63"/>
  <c r="J671" i="63"/>
  <c r="J672" i="63"/>
  <c r="J673" i="63"/>
  <c r="J674" i="63"/>
  <c r="J675" i="63"/>
  <c r="J676" i="63"/>
  <c r="J677" i="63"/>
  <c r="J678" i="63"/>
  <c r="J679" i="63"/>
  <c r="J680" i="63"/>
  <c r="J681" i="63"/>
  <c r="J682" i="63"/>
  <c r="J683" i="63"/>
  <c r="J684" i="63"/>
  <c r="J685" i="63"/>
  <c r="J686" i="63"/>
  <c r="J687" i="63"/>
  <c r="J688" i="63"/>
  <c r="J689" i="63"/>
  <c r="J690" i="63"/>
  <c r="J691" i="63"/>
  <c r="J692" i="63"/>
  <c r="J693" i="63"/>
  <c r="J694" i="63"/>
  <c r="J695" i="63"/>
  <c r="J696" i="63"/>
  <c r="J697" i="63"/>
  <c r="J698" i="63"/>
  <c r="J699" i="63"/>
  <c r="J700" i="63"/>
  <c r="J701" i="63"/>
  <c r="J702" i="63"/>
  <c r="J703" i="63"/>
  <c r="J704" i="63"/>
  <c r="J705" i="63"/>
  <c r="J706" i="63"/>
  <c r="J707" i="63"/>
  <c r="J708" i="63"/>
  <c r="J709" i="63"/>
  <c r="J710" i="63"/>
  <c r="J711" i="63"/>
  <c r="J712" i="63"/>
  <c r="J713" i="63"/>
  <c r="J714" i="63"/>
  <c r="J715" i="63"/>
  <c r="J716" i="63"/>
  <c r="J717" i="63"/>
  <c r="J718" i="63"/>
  <c r="J719" i="63"/>
  <c r="J720" i="63"/>
  <c r="J721" i="63"/>
  <c r="J722" i="63"/>
  <c r="J723" i="63"/>
  <c r="J724" i="63"/>
  <c r="J725" i="63"/>
  <c r="J726" i="63"/>
  <c r="J727" i="63"/>
  <c r="J728" i="63"/>
  <c r="J729" i="63"/>
  <c r="J730" i="63"/>
  <c r="J731" i="63"/>
  <c r="J732" i="63"/>
  <c r="J733" i="63"/>
  <c r="J734" i="63"/>
  <c r="J735" i="63"/>
  <c r="J736" i="63"/>
  <c r="J737" i="63"/>
  <c r="J738" i="63"/>
  <c r="J739" i="63"/>
  <c r="J740" i="63"/>
  <c r="J741" i="63"/>
  <c r="J742" i="63"/>
  <c r="J743" i="63"/>
  <c r="J744" i="63"/>
  <c r="J745" i="63"/>
  <c r="J746" i="63"/>
  <c r="J747" i="63"/>
  <c r="J748" i="63"/>
  <c r="J749" i="63"/>
  <c r="J750" i="63"/>
  <c r="J751" i="63"/>
  <c r="J752" i="63"/>
  <c r="J753" i="63"/>
  <c r="J754" i="63"/>
  <c r="J755" i="63"/>
  <c r="J756" i="63"/>
  <c r="J757" i="63"/>
  <c r="J758" i="63"/>
  <c r="J759" i="63"/>
  <c r="J760" i="63"/>
  <c r="J761" i="63"/>
  <c r="J762" i="63"/>
  <c r="J763" i="63"/>
  <c r="J764" i="63"/>
  <c r="J765" i="63"/>
  <c r="J766" i="63"/>
  <c r="J767" i="63"/>
  <c r="J768" i="63"/>
  <c r="J769" i="63"/>
  <c r="J770" i="63"/>
  <c r="J771" i="63"/>
  <c r="J772" i="63"/>
  <c r="J773" i="63"/>
  <c r="J774" i="63"/>
  <c r="J775" i="63"/>
  <c r="J776" i="63"/>
  <c r="J777" i="63"/>
  <c r="J778" i="63"/>
  <c r="J779" i="63"/>
  <c r="J780" i="63"/>
  <c r="J781" i="63"/>
  <c r="J782" i="63"/>
  <c r="J783" i="63"/>
  <c r="J784" i="63"/>
  <c r="J785" i="63"/>
  <c r="J786" i="63"/>
  <c r="J787" i="63"/>
  <c r="J788" i="63"/>
  <c r="J789" i="63"/>
  <c r="J790" i="63"/>
  <c r="J791" i="63"/>
  <c r="J792" i="63"/>
  <c r="J793" i="63"/>
  <c r="J794" i="63"/>
  <c r="J795" i="63"/>
  <c r="J796" i="63"/>
  <c r="J797" i="63"/>
  <c r="J798" i="63"/>
  <c r="J799" i="63"/>
  <c r="J800" i="63"/>
  <c r="J801" i="63"/>
  <c r="J802" i="63"/>
  <c r="J803" i="63"/>
  <c r="J804" i="63"/>
  <c r="J805" i="63"/>
  <c r="J806" i="63"/>
  <c r="J807" i="63"/>
  <c r="J808" i="63"/>
  <c r="J809" i="63"/>
  <c r="J810" i="63"/>
  <c r="J811" i="63"/>
  <c r="J812" i="63"/>
  <c r="J813" i="63"/>
  <c r="J814" i="63"/>
  <c r="J815" i="63"/>
  <c r="J816" i="63"/>
  <c r="J817" i="63"/>
  <c r="J818" i="63"/>
  <c r="J819" i="63"/>
  <c r="J820" i="63"/>
  <c r="J821" i="63"/>
  <c r="J822" i="63"/>
  <c r="J823" i="63"/>
  <c r="J824" i="63"/>
  <c r="J825" i="63"/>
  <c r="J826" i="63"/>
  <c r="J827" i="63"/>
  <c r="J828" i="63"/>
  <c r="J829" i="63"/>
  <c r="J830" i="63"/>
  <c r="J831" i="63"/>
  <c r="J832" i="63"/>
  <c r="J833" i="63"/>
  <c r="J834" i="63"/>
  <c r="J835" i="63"/>
  <c r="J836" i="63"/>
  <c r="J837" i="63"/>
  <c r="J838" i="63"/>
  <c r="J839" i="63"/>
  <c r="J840" i="63"/>
  <c r="J841" i="63"/>
  <c r="J842" i="63"/>
  <c r="J843" i="63"/>
  <c r="J844" i="63"/>
  <c r="J845" i="63"/>
  <c r="J846" i="63"/>
  <c r="J847" i="63"/>
  <c r="J848" i="63"/>
  <c r="J849" i="63"/>
  <c r="J850" i="63"/>
  <c r="J851" i="63"/>
  <c r="J852" i="63"/>
  <c r="J853" i="63"/>
  <c r="J854" i="63"/>
  <c r="J855" i="63"/>
  <c r="J856" i="63"/>
  <c r="J857" i="63"/>
  <c r="J858" i="63"/>
  <c r="J859" i="63"/>
  <c r="J860" i="63"/>
  <c r="J861" i="63"/>
  <c r="J862" i="63"/>
  <c r="J863" i="63"/>
  <c r="J864" i="63"/>
  <c r="J865" i="63"/>
  <c r="J866" i="63"/>
  <c r="J867" i="63"/>
  <c r="J868" i="63"/>
  <c r="J869" i="63"/>
  <c r="J870" i="63"/>
  <c r="J871" i="63"/>
  <c r="J872" i="63"/>
  <c r="J873" i="63"/>
  <c r="J874" i="63"/>
  <c r="J875" i="63"/>
  <c r="J876" i="63"/>
  <c r="J877" i="63"/>
  <c r="J878" i="63"/>
  <c r="J879" i="63"/>
  <c r="J880" i="63"/>
  <c r="J881" i="63"/>
  <c r="J882" i="63"/>
  <c r="J883" i="63"/>
  <c r="J884" i="63"/>
  <c r="J885" i="63"/>
  <c r="J886" i="63"/>
  <c r="J887" i="63"/>
  <c r="J888" i="63"/>
  <c r="J889" i="63"/>
  <c r="J890" i="63"/>
  <c r="J891" i="63"/>
  <c r="J892" i="63"/>
  <c r="J893" i="63"/>
  <c r="J894" i="63"/>
  <c r="J895" i="63"/>
  <c r="J896" i="63"/>
  <c r="J897" i="63"/>
  <c r="J898" i="63"/>
  <c r="J899" i="63"/>
  <c r="J900" i="63"/>
  <c r="J901" i="63"/>
  <c r="J902" i="63"/>
  <c r="J903" i="63"/>
  <c r="J904" i="63"/>
  <c r="J905" i="63"/>
  <c r="J906" i="63"/>
  <c r="J907" i="63"/>
  <c r="J908" i="63"/>
  <c r="J909" i="63"/>
  <c r="J910" i="63"/>
  <c r="J911" i="63"/>
  <c r="J912" i="63"/>
  <c r="J913" i="63"/>
  <c r="J914" i="63"/>
  <c r="J915" i="63"/>
  <c r="J916" i="63"/>
  <c r="J917" i="63"/>
  <c r="J918" i="63"/>
  <c r="J919" i="63"/>
  <c r="J920" i="63"/>
  <c r="J921" i="63"/>
  <c r="J922" i="63"/>
  <c r="J923" i="63"/>
  <c r="J924" i="63"/>
  <c r="J925" i="63"/>
  <c r="J926" i="63"/>
  <c r="J927" i="63"/>
  <c r="J928" i="63"/>
  <c r="J929" i="63"/>
  <c r="J930" i="63"/>
  <c r="J931" i="63"/>
  <c r="J932" i="63"/>
  <c r="J933" i="63"/>
  <c r="J934" i="63"/>
  <c r="J935" i="63"/>
  <c r="J936" i="63"/>
  <c r="J937" i="63"/>
  <c r="J938" i="63"/>
  <c r="J939" i="63"/>
  <c r="J940" i="63"/>
  <c r="J941" i="63"/>
  <c r="J942" i="63"/>
  <c r="J943" i="63"/>
  <c r="J944" i="63"/>
  <c r="J945" i="63"/>
  <c r="J946" i="63"/>
  <c r="J947" i="63"/>
  <c r="J948" i="63"/>
  <c r="J949" i="63"/>
  <c r="J950" i="63"/>
  <c r="J951" i="63"/>
  <c r="J952" i="63"/>
  <c r="J953" i="63"/>
  <c r="J954" i="63"/>
  <c r="J955" i="63"/>
  <c r="J956" i="63"/>
  <c r="J957" i="63"/>
  <c r="J958" i="63"/>
  <c r="J959" i="63"/>
  <c r="J960" i="63"/>
  <c r="J961" i="63"/>
  <c r="J962" i="63"/>
  <c r="J963" i="63"/>
  <c r="J964" i="63"/>
  <c r="J965" i="63"/>
  <c r="J966" i="63"/>
  <c r="J967" i="63"/>
  <c r="J968" i="63"/>
  <c r="J969" i="63"/>
  <c r="J970" i="63"/>
  <c r="J971" i="63"/>
  <c r="J972" i="63"/>
  <c r="J973" i="63"/>
  <c r="J974" i="63"/>
  <c r="J975" i="63"/>
  <c r="J976" i="63"/>
  <c r="J977" i="63"/>
  <c r="J978" i="63"/>
  <c r="J979" i="63"/>
  <c r="J980" i="63"/>
  <c r="J981" i="63"/>
  <c r="J982" i="63"/>
  <c r="J983" i="63"/>
  <c r="J984" i="63"/>
  <c r="J985" i="63"/>
  <c r="J986" i="63"/>
  <c r="J987" i="63"/>
  <c r="J988" i="63"/>
  <c r="J989" i="63"/>
  <c r="J990" i="63"/>
  <c r="J991" i="63"/>
  <c r="J992" i="63"/>
  <c r="J993" i="63"/>
  <c r="J994" i="63"/>
  <c r="J995" i="63"/>
  <c r="J996" i="63"/>
  <c r="J997" i="63"/>
  <c r="J998" i="63"/>
  <c r="J999" i="63"/>
  <c r="J1000" i="63"/>
  <c r="J1001" i="63"/>
  <c r="J1002" i="63"/>
  <c r="J1003" i="63"/>
  <c r="J1004" i="63"/>
  <c r="J1005" i="63"/>
  <c r="J1006" i="63"/>
  <c r="J1007" i="63"/>
  <c r="J1008" i="63"/>
  <c r="J1009" i="63"/>
  <c r="J1010" i="63"/>
  <c r="J1011" i="63"/>
  <c r="J1012" i="63"/>
  <c r="J1013" i="63"/>
  <c r="J1014" i="63"/>
  <c r="J1015" i="63"/>
  <c r="J1016" i="63"/>
  <c r="J1017" i="63"/>
  <c r="J1018" i="63"/>
  <c r="J1019" i="63"/>
  <c r="J1020" i="63"/>
  <c r="J1021" i="63"/>
  <c r="J1022" i="63"/>
  <c r="J1023" i="63"/>
  <c r="J1024" i="63"/>
  <c r="J1025" i="63"/>
  <c r="J1026" i="63"/>
  <c r="J1027" i="63"/>
  <c r="J1028" i="63"/>
  <c r="J1029" i="63"/>
  <c r="J1030" i="63"/>
  <c r="J1031" i="63"/>
  <c r="J1032" i="63"/>
  <c r="J1033" i="63"/>
  <c r="J1034" i="63"/>
  <c r="J1035" i="63"/>
  <c r="J1036" i="63"/>
  <c r="J1037" i="63"/>
  <c r="J1038" i="63"/>
  <c r="J1039" i="63"/>
  <c r="J1040" i="63"/>
  <c r="J1041" i="63"/>
  <c r="J1042" i="63"/>
  <c r="J1043" i="63"/>
  <c r="J1044" i="63"/>
  <c r="J1045" i="63"/>
  <c r="J1046" i="63"/>
  <c r="J1047" i="63"/>
  <c r="J1048" i="63"/>
  <c r="J1049" i="63"/>
  <c r="J1050" i="63"/>
  <c r="J1051" i="63"/>
  <c r="J1052" i="63"/>
  <c r="J1053" i="63"/>
  <c r="J1054" i="63"/>
  <c r="J1055" i="63"/>
  <c r="J1056" i="63"/>
  <c r="J1057" i="63"/>
  <c r="J1058" i="63"/>
  <c r="J1059" i="63"/>
  <c r="J1060" i="63"/>
  <c r="J1061" i="63"/>
  <c r="J1062" i="63"/>
  <c r="J1063" i="63"/>
  <c r="J1064" i="63"/>
  <c r="J1065" i="63"/>
  <c r="J1066" i="63"/>
  <c r="J1067" i="63"/>
  <c r="J1068" i="63"/>
  <c r="J1069" i="63"/>
  <c r="J1070" i="63"/>
  <c r="J1071" i="63"/>
  <c r="J1072" i="63"/>
  <c r="J1073" i="63"/>
  <c r="J1074" i="63"/>
  <c r="J1075" i="63"/>
  <c r="J1076" i="63"/>
  <c r="J1077" i="63"/>
  <c r="J1078" i="63"/>
  <c r="J1079" i="63"/>
  <c r="J1080" i="63"/>
  <c r="J1081" i="63"/>
  <c r="J1082" i="63"/>
  <c r="J1083" i="63"/>
  <c r="J1084" i="63"/>
  <c r="J1085" i="63"/>
  <c r="J1086" i="63"/>
  <c r="J1087" i="63"/>
  <c r="J1088" i="63"/>
  <c r="J1089" i="63"/>
  <c r="J1090" i="63"/>
  <c r="J1091" i="63"/>
  <c r="J1092" i="63"/>
  <c r="J1093" i="63"/>
  <c r="J1094" i="63"/>
  <c r="J1095" i="63"/>
  <c r="J1096" i="63"/>
  <c r="J1097" i="63"/>
  <c r="J1098" i="63"/>
  <c r="J1099" i="63"/>
  <c r="J1100" i="63"/>
  <c r="J1101" i="63"/>
  <c r="J1102" i="63"/>
  <c r="J1103" i="63"/>
  <c r="J1104" i="63"/>
  <c r="J1105" i="63"/>
  <c r="J1106" i="63"/>
  <c r="J1107" i="63"/>
  <c r="J1108" i="63"/>
  <c r="J1109" i="63"/>
  <c r="J1110" i="63"/>
  <c r="J1111" i="63"/>
  <c r="J1112" i="63"/>
  <c r="J1113" i="63"/>
  <c r="J1114" i="63"/>
  <c r="J1115" i="63"/>
  <c r="J1116" i="63"/>
  <c r="J1117" i="63"/>
  <c r="J1118" i="63"/>
  <c r="J1119" i="63"/>
  <c r="J1120" i="63"/>
  <c r="J1121" i="63"/>
  <c r="J1122" i="63"/>
  <c r="J1123" i="63"/>
  <c r="J1124" i="63"/>
  <c r="J1125" i="63"/>
  <c r="J1126" i="63"/>
  <c r="J1127" i="63"/>
  <c r="J1128" i="63"/>
  <c r="J1129" i="63"/>
  <c r="J1130" i="63"/>
  <c r="J1131" i="63"/>
  <c r="J1132" i="63"/>
  <c r="J1133" i="63"/>
  <c r="J1134" i="63"/>
  <c r="J1135" i="63"/>
  <c r="J1136" i="63"/>
  <c r="J1137" i="63"/>
  <c r="J1138" i="63"/>
  <c r="J1139" i="63"/>
  <c r="J1140" i="63"/>
  <c r="J1141" i="63"/>
  <c r="J1142" i="63"/>
  <c r="J1143" i="63"/>
  <c r="J1144" i="63"/>
  <c r="J1145" i="63"/>
  <c r="J1146" i="63"/>
  <c r="J1147" i="63"/>
  <c r="J1148" i="63"/>
  <c r="J1149" i="63"/>
  <c r="J1150" i="63"/>
  <c r="J1151" i="63"/>
  <c r="J1152" i="63"/>
  <c r="J1153" i="63"/>
  <c r="J1154" i="63"/>
  <c r="J1155" i="63"/>
  <c r="J1156" i="63"/>
  <c r="J1157" i="63"/>
  <c r="J1158" i="63"/>
  <c r="J1159" i="63"/>
  <c r="J1160" i="63"/>
  <c r="J1161" i="63"/>
  <c r="J1162" i="63"/>
  <c r="J1163" i="63"/>
  <c r="J1164" i="63"/>
  <c r="J1165" i="63"/>
  <c r="J1166" i="63"/>
  <c r="J1167" i="63"/>
  <c r="J1168" i="63"/>
  <c r="J1169" i="63"/>
  <c r="J1170" i="63"/>
  <c r="J1171" i="63"/>
  <c r="J1172" i="63"/>
  <c r="J1173" i="63"/>
  <c r="J1174" i="63"/>
  <c r="J1175" i="63"/>
  <c r="J1176" i="63"/>
  <c r="J1177" i="63"/>
  <c r="J1178" i="63"/>
  <c r="J1179" i="63"/>
  <c r="J1180" i="63"/>
  <c r="J1181" i="63"/>
  <c r="J1182" i="63"/>
  <c r="J1183" i="63"/>
  <c r="J1184" i="63"/>
  <c r="J1185" i="63"/>
  <c r="J1186" i="63"/>
  <c r="J1187" i="63"/>
  <c r="J1188" i="63"/>
  <c r="J1189" i="63"/>
  <c r="J1190" i="63"/>
  <c r="J1191" i="63"/>
  <c r="J1192" i="63"/>
  <c r="J1193" i="63"/>
  <c r="J1194" i="63"/>
  <c r="J1195" i="63"/>
  <c r="J1196" i="63"/>
  <c r="J1197" i="63"/>
  <c r="J1198" i="63"/>
  <c r="J1199" i="63"/>
  <c r="J1200" i="63"/>
  <c r="J1201" i="63"/>
  <c r="J1202" i="63"/>
  <c r="J1203" i="63"/>
  <c r="J1204" i="63"/>
  <c r="J1205" i="63"/>
  <c r="J1206" i="63"/>
  <c r="J1207" i="63"/>
  <c r="J1208" i="63"/>
  <c r="J1209" i="63"/>
  <c r="J1210" i="63"/>
  <c r="J1211" i="63"/>
  <c r="J1212" i="63"/>
  <c r="J1213" i="63"/>
  <c r="J1214" i="63"/>
  <c r="J1215" i="63"/>
  <c r="J1216" i="63"/>
  <c r="J1217" i="63"/>
  <c r="J1218" i="63"/>
  <c r="J1219" i="63"/>
  <c r="J1220" i="63"/>
  <c r="J1221" i="63"/>
  <c r="J1222" i="63"/>
  <c r="J1223" i="63"/>
  <c r="J1224" i="63"/>
  <c r="J1225" i="63"/>
  <c r="J1226" i="63"/>
  <c r="J1227" i="63"/>
  <c r="J1228" i="63"/>
  <c r="J1229" i="63"/>
  <c r="J1230" i="63"/>
  <c r="J1231" i="63"/>
  <c r="J1232" i="63"/>
  <c r="J1233" i="63"/>
  <c r="J1234" i="63"/>
  <c r="J1235" i="63"/>
  <c r="J1236" i="63"/>
  <c r="J1237" i="63"/>
  <c r="J1238" i="63"/>
  <c r="J1239" i="63"/>
  <c r="J1240" i="63"/>
  <c r="J1241" i="63"/>
  <c r="J1242" i="63"/>
  <c r="J1243" i="63"/>
  <c r="J1244" i="63"/>
  <c r="J1245" i="63"/>
  <c r="J1246" i="63"/>
  <c r="J1247" i="63"/>
  <c r="J1248" i="63"/>
  <c r="J1249" i="63"/>
  <c r="J1250" i="63"/>
  <c r="J1251" i="63"/>
  <c r="J1252" i="63"/>
  <c r="J1253" i="63"/>
  <c r="J1254" i="63"/>
  <c r="J1255" i="63"/>
  <c r="J1256" i="63"/>
  <c r="J1257" i="63"/>
  <c r="J1258" i="63"/>
  <c r="J1259" i="63"/>
  <c r="J1260" i="63"/>
  <c r="J1261" i="63"/>
  <c r="J1262" i="63"/>
  <c r="J1263" i="63"/>
  <c r="J1264" i="63"/>
  <c r="J1265" i="63"/>
  <c r="J1266" i="63"/>
  <c r="J1267" i="63"/>
  <c r="J1268" i="63"/>
  <c r="J1269" i="63"/>
  <c r="J1270" i="63"/>
  <c r="J1271" i="63"/>
  <c r="J1272" i="63"/>
  <c r="J1273" i="63"/>
  <c r="J1274" i="63"/>
  <c r="J1275" i="63"/>
  <c r="J1276" i="63"/>
  <c r="J1277" i="63"/>
  <c r="J1278" i="63"/>
  <c r="J1279" i="63"/>
  <c r="J1280" i="63"/>
  <c r="J1281" i="63"/>
  <c r="J1282" i="63"/>
  <c r="J1283" i="63"/>
  <c r="J1284" i="63"/>
  <c r="J1285" i="63"/>
  <c r="J1286" i="63"/>
  <c r="J1287" i="63"/>
  <c r="J1288" i="63"/>
  <c r="J1289" i="63"/>
  <c r="J1290" i="63"/>
  <c r="J1291" i="63"/>
  <c r="J1292" i="63"/>
  <c r="J1293" i="63"/>
  <c r="J1294" i="63"/>
  <c r="J1295" i="63"/>
  <c r="J1296" i="63"/>
  <c r="J1297" i="63"/>
  <c r="J1298" i="63"/>
  <c r="J1299" i="63"/>
  <c r="J1300" i="63"/>
  <c r="J1301" i="63"/>
  <c r="J1302" i="63"/>
  <c r="J1303" i="63"/>
  <c r="J1304" i="63"/>
  <c r="J1305" i="63"/>
  <c r="J1306" i="63"/>
  <c r="J1307" i="63"/>
  <c r="J1308" i="63"/>
  <c r="J1309" i="63"/>
  <c r="J1310" i="63"/>
  <c r="J1311" i="63"/>
  <c r="J1312" i="63"/>
  <c r="J1313" i="63"/>
  <c r="J1314" i="63"/>
  <c r="J1315" i="63"/>
  <c r="J1316" i="63"/>
  <c r="J1317" i="63"/>
  <c r="J1318" i="63"/>
  <c r="J1319" i="63"/>
  <c r="J1320" i="63"/>
  <c r="J1321" i="63"/>
  <c r="J1322" i="63"/>
  <c r="J1323" i="63"/>
  <c r="J1324" i="63"/>
  <c r="J1325" i="63"/>
  <c r="J1326" i="63"/>
  <c r="J1327" i="63"/>
  <c r="J1328" i="63"/>
  <c r="J1329" i="63"/>
  <c r="J1330" i="63"/>
  <c r="J1331" i="63"/>
  <c r="J1332" i="63"/>
  <c r="J1333" i="63"/>
  <c r="J1334" i="63"/>
  <c r="J1335" i="63"/>
  <c r="J1336" i="63"/>
  <c r="J1337" i="63"/>
  <c r="J1338" i="63"/>
  <c r="J1339" i="63"/>
  <c r="J1340" i="63"/>
  <c r="J1341" i="63"/>
  <c r="J1342" i="63"/>
  <c r="J1343" i="63"/>
  <c r="J1344" i="63"/>
  <c r="J1345" i="63"/>
  <c r="J1346" i="63"/>
  <c r="J1347" i="63"/>
  <c r="J1348" i="63"/>
  <c r="J1349" i="63"/>
  <c r="J1350" i="63"/>
  <c r="J1351" i="63"/>
  <c r="J1352" i="63"/>
  <c r="J1353" i="63"/>
  <c r="J1354" i="63"/>
  <c r="J1355" i="63"/>
  <c r="J1356" i="63"/>
  <c r="J1357" i="63"/>
  <c r="J1358" i="63"/>
  <c r="J1359" i="63"/>
  <c r="J1360" i="63"/>
  <c r="J1361" i="63"/>
  <c r="J1362" i="63"/>
  <c r="J1363" i="63"/>
  <c r="J1364" i="63"/>
  <c r="J1365" i="63"/>
  <c r="J1366" i="63"/>
  <c r="J1367" i="63"/>
  <c r="J1368" i="63"/>
  <c r="J1369" i="63"/>
  <c r="J1370" i="63"/>
  <c r="J1371" i="63"/>
  <c r="J1372" i="63"/>
  <c r="J1373" i="63"/>
  <c r="J1374" i="63"/>
  <c r="J1375" i="63"/>
  <c r="J1376" i="63"/>
  <c r="J1377" i="63"/>
  <c r="J1378" i="63"/>
  <c r="J1379" i="63"/>
  <c r="J1380" i="63"/>
  <c r="J1381" i="63"/>
  <c r="J1382" i="63"/>
  <c r="J1383" i="63"/>
  <c r="J1384" i="63"/>
  <c r="J1385" i="63"/>
  <c r="J1386" i="63"/>
  <c r="J1387" i="63"/>
  <c r="J1388" i="63"/>
  <c r="J1389" i="63"/>
  <c r="J1390" i="63"/>
  <c r="J1391" i="63"/>
  <c r="J1392" i="63"/>
  <c r="J1393" i="63"/>
  <c r="J1394" i="63"/>
  <c r="J1395" i="63"/>
  <c r="J1396" i="63"/>
  <c r="J1397" i="63"/>
  <c r="J1398" i="63"/>
  <c r="J1399" i="63"/>
  <c r="J1400" i="63"/>
  <c r="J1401" i="63"/>
  <c r="J1402" i="63"/>
  <c r="J1403" i="63"/>
  <c r="J1404" i="63"/>
  <c r="J1405" i="63"/>
  <c r="J1406" i="63"/>
  <c r="J1407" i="63"/>
  <c r="J1408" i="63"/>
  <c r="J1409" i="63"/>
  <c r="J1410" i="63"/>
  <c r="J1411" i="63"/>
  <c r="J1412" i="63"/>
  <c r="J1413" i="63"/>
  <c r="J1414" i="63"/>
  <c r="J1415" i="63"/>
  <c r="J1416" i="63"/>
  <c r="J1417" i="63"/>
  <c r="J1418" i="63"/>
  <c r="J1419" i="63"/>
  <c r="J1420" i="63"/>
  <c r="J1421" i="63"/>
  <c r="J1422" i="63"/>
  <c r="J1423" i="63"/>
  <c r="J1424" i="63"/>
  <c r="J1425" i="63"/>
  <c r="J1426" i="63"/>
  <c r="J1427" i="63"/>
  <c r="J1428" i="63"/>
  <c r="J1429" i="63"/>
  <c r="J1430" i="63"/>
  <c r="J1431" i="63"/>
  <c r="J1432" i="63"/>
  <c r="J1433" i="63"/>
  <c r="J1434" i="63"/>
  <c r="J1435" i="63"/>
  <c r="J1436" i="63"/>
  <c r="J1437" i="63"/>
  <c r="J1438" i="63"/>
  <c r="J1439" i="63"/>
  <c r="J1440" i="63"/>
  <c r="J1441" i="63"/>
  <c r="J1442" i="63"/>
  <c r="J1443" i="63"/>
  <c r="J1444" i="63"/>
  <c r="J1445" i="63"/>
  <c r="J1446" i="63"/>
  <c r="J1447" i="63"/>
  <c r="J1448" i="63"/>
  <c r="J1449" i="63"/>
  <c r="J1450" i="63"/>
  <c r="J1451" i="63"/>
  <c r="J1452" i="63"/>
  <c r="J1453" i="63"/>
  <c r="J1454" i="63"/>
  <c r="J1455" i="63"/>
  <c r="J1456" i="63"/>
  <c r="J1457" i="63"/>
  <c r="J1458" i="63"/>
  <c r="J1459" i="63"/>
  <c r="J1460" i="63"/>
  <c r="J1461" i="63"/>
  <c r="J1462" i="63"/>
  <c r="J1463" i="63"/>
  <c r="J1464" i="63"/>
  <c r="J1465" i="63"/>
  <c r="J1466" i="63"/>
  <c r="J1467" i="63"/>
  <c r="J1468" i="63"/>
  <c r="J1469" i="63"/>
  <c r="J1470" i="63"/>
  <c r="J1471" i="63"/>
  <c r="J1472" i="63"/>
  <c r="J1473" i="63"/>
  <c r="J1474" i="63"/>
  <c r="J1475" i="63"/>
  <c r="J1476" i="63"/>
  <c r="J1477" i="63"/>
  <c r="J1478" i="63"/>
  <c r="J1479" i="63"/>
  <c r="J1480" i="63"/>
  <c r="J1481" i="63"/>
  <c r="J1482" i="63"/>
  <c r="J1483" i="63"/>
  <c r="J1484" i="63"/>
  <c r="J1485" i="63"/>
  <c r="J1486" i="63"/>
  <c r="J1487" i="63"/>
  <c r="J1488" i="63"/>
  <c r="J1489" i="63"/>
  <c r="J1490" i="63"/>
  <c r="J1491" i="63"/>
  <c r="J1492" i="63"/>
  <c r="J1493" i="63"/>
  <c r="J1494" i="63"/>
  <c r="J1495" i="63"/>
  <c r="J1496" i="63"/>
  <c r="J1497" i="63"/>
  <c r="J1498" i="63"/>
  <c r="J1499" i="63"/>
  <c r="J1500" i="63"/>
  <c r="J1501" i="63"/>
  <c r="J1502" i="63"/>
  <c r="J1503" i="63"/>
  <c r="J1504" i="63"/>
  <c r="J1505" i="63"/>
  <c r="J1506" i="63"/>
  <c r="J1507" i="63"/>
  <c r="J1508" i="63"/>
  <c r="J1509" i="63"/>
  <c r="J1510" i="63"/>
  <c r="J1511" i="63"/>
  <c r="J1512" i="63"/>
  <c r="J1513" i="63"/>
  <c r="J1514" i="63"/>
  <c r="J1515" i="63"/>
  <c r="J1516" i="63"/>
  <c r="J1517" i="63"/>
  <c r="J1518" i="63"/>
  <c r="J1519" i="63"/>
  <c r="J1520" i="63"/>
  <c r="J1521" i="63"/>
  <c r="J1522" i="63"/>
  <c r="J1523" i="63"/>
  <c r="J1524" i="63"/>
  <c r="J1525" i="63"/>
  <c r="J1526" i="63"/>
  <c r="J1527" i="63"/>
  <c r="J1528" i="63"/>
  <c r="J1529" i="63"/>
  <c r="J1530" i="63"/>
  <c r="J1531" i="63"/>
  <c r="J1532" i="63"/>
  <c r="J1533" i="63"/>
  <c r="J1534" i="63"/>
  <c r="J1535" i="63"/>
  <c r="J1536" i="63"/>
  <c r="J1537" i="63"/>
  <c r="J1538" i="63"/>
  <c r="J1539" i="63"/>
  <c r="J1540" i="63"/>
  <c r="J1541" i="63"/>
  <c r="J1542" i="63"/>
  <c r="J1543" i="63"/>
  <c r="J1544" i="63"/>
  <c r="J1545" i="63"/>
  <c r="J1546" i="63"/>
  <c r="J1547" i="63"/>
  <c r="J1548" i="63"/>
  <c r="J1549" i="63"/>
  <c r="J1550" i="63"/>
  <c r="J1551" i="63"/>
  <c r="J1552" i="63"/>
  <c r="J1553" i="63"/>
  <c r="J1554" i="63"/>
  <c r="J1555" i="63"/>
  <c r="J1556" i="63"/>
  <c r="J1557" i="63"/>
  <c r="J1558" i="63"/>
  <c r="J1559" i="63"/>
  <c r="J1560" i="63"/>
  <c r="J1561" i="63"/>
  <c r="J1562" i="63"/>
  <c r="J1563" i="63"/>
  <c r="J1564" i="63"/>
  <c r="J1565" i="63"/>
  <c r="J1566" i="63"/>
  <c r="J1567" i="63"/>
  <c r="J1568" i="63"/>
  <c r="J1569" i="63"/>
  <c r="J1570" i="63"/>
  <c r="J1571" i="63"/>
  <c r="J1572" i="63"/>
  <c r="J1573" i="63"/>
  <c r="J1574" i="63"/>
  <c r="J1575" i="63"/>
  <c r="J1576" i="63"/>
  <c r="J1577" i="63"/>
  <c r="J1578" i="63"/>
  <c r="J1579" i="63"/>
  <c r="J1580" i="63"/>
  <c r="J1581" i="63"/>
  <c r="J1582" i="63"/>
  <c r="J1583" i="63"/>
  <c r="J1584" i="63"/>
  <c r="J1585" i="63"/>
  <c r="J1586" i="63"/>
  <c r="J1587" i="63"/>
  <c r="J1588" i="63"/>
  <c r="J1589" i="63"/>
  <c r="J1590" i="63"/>
  <c r="J1591" i="63"/>
  <c r="J1592" i="63"/>
  <c r="J1593" i="63"/>
  <c r="J1594" i="63"/>
  <c r="J1595" i="63"/>
  <c r="J1596" i="63"/>
  <c r="J1597" i="63"/>
  <c r="J1598" i="63"/>
  <c r="J1599" i="63"/>
  <c r="J1600" i="63"/>
  <c r="J1601" i="63"/>
  <c r="J1602" i="63"/>
  <c r="J1603" i="63"/>
  <c r="J1604" i="63"/>
  <c r="J1605" i="63"/>
  <c r="J1606" i="63"/>
  <c r="J1607" i="63"/>
  <c r="J1608" i="63"/>
  <c r="J1609" i="63"/>
  <c r="J1610" i="63"/>
  <c r="J1611" i="63"/>
  <c r="J1612" i="63"/>
  <c r="J1613" i="63"/>
  <c r="J1614" i="63"/>
  <c r="J1615" i="63"/>
  <c r="J1616" i="63"/>
  <c r="J1617" i="63"/>
  <c r="J1618" i="63"/>
  <c r="J1619" i="63"/>
  <c r="J1620" i="63"/>
  <c r="J1621" i="63"/>
  <c r="J1622" i="63"/>
  <c r="J1623" i="63"/>
  <c r="J1624" i="63"/>
  <c r="J1625" i="63"/>
  <c r="J1626" i="63"/>
  <c r="J1627" i="63"/>
  <c r="J1628" i="63"/>
  <c r="J1629" i="63"/>
  <c r="J1630" i="63"/>
  <c r="J1631" i="63"/>
  <c r="J1632" i="63"/>
  <c r="J1633" i="63"/>
  <c r="J1634" i="63"/>
  <c r="J1635" i="63"/>
  <c r="J1636" i="63"/>
  <c r="J1637" i="63"/>
  <c r="J1638" i="63"/>
  <c r="J1639" i="63"/>
  <c r="J1640" i="63"/>
  <c r="J1641" i="63"/>
  <c r="J1642" i="63"/>
  <c r="J1643" i="63"/>
  <c r="J1644" i="63"/>
  <c r="J1645" i="63"/>
  <c r="J1646" i="63"/>
  <c r="J1647" i="63"/>
  <c r="J1648" i="63"/>
  <c r="J1649" i="63"/>
  <c r="J1650" i="63"/>
  <c r="J1651" i="63"/>
  <c r="J1652" i="63"/>
  <c r="J1653" i="63"/>
  <c r="J1654" i="63"/>
  <c r="J1655" i="63"/>
  <c r="J1656" i="63"/>
  <c r="J1657" i="63"/>
  <c r="J1658" i="63"/>
  <c r="J1659" i="63"/>
  <c r="J1660" i="63"/>
  <c r="J1661" i="63"/>
  <c r="J1662" i="63"/>
  <c r="J1663" i="63"/>
  <c r="J1664" i="63"/>
  <c r="J1665" i="63"/>
  <c r="J1666" i="63"/>
  <c r="J1667" i="63"/>
  <c r="J1668" i="63"/>
  <c r="J1669" i="63"/>
  <c r="J1670" i="63"/>
  <c r="J1671" i="63"/>
  <c r="J1672" i="63"/>
  <c r="J1673" i="63"/>
  <c r="J1674" i="63"/>
  <c r="J1675" i="63"/>
  <c r="J1676" i="63"/>
  <c r="J1677" i="63"/>
  <c r="J1678" i="63"/>
  <c r="J1679" i="63"/>
  <c r="J1680" i="63"/>
  <c r="J1681" i="63"/>
  <c r="J1682" i="63"/>
  <c r="J1683" i="63"/>
  <c r="J1684" i="63"/>
  <c r="J1685" i="63"/>
  <c r="J1686" i="63"/>
  <c r="J1687" i="63"/>
  <c r="J1688" i="63"/>
  <c r="J1689" i="63"/>
  <c r="J1690" i="63"/>
  <c r="J1691" i="63"/>
  <c r="J1692" i="63"/>
  <c r="J1693" i="63"/>
  <c r="J1694" i="63"/>
  <c r="J1695" i="63"/>
  <c r="J1696" i="63"/>
  <c r="J1697" i="63"/>
  <c r="J1698" i="63"/>
  <c r="J1699" i="63"/>
  <c r="J1700" i="63"/>
  <c r="J1701" i="63"/>
  <c r="J1702" i="63"/>
  <c r="J1703" i="63"/>
  <c r="J1704" i="63"/>
  <c r="J1705" i="63"/>
  <c r="J1706" i="63"/>
  <c r="J1707" i="63"/>
  <c r="J1708" i="63"/>
  <c r="J1709" i="63"/>
  <c r="J1710" i="63"/>
  <c r="J1711" i="63"/>
  <c r="J1712" i="63"/>
  <c r="J1713" i="63"/>
  <c r="J1714" i="63"/>
  <c r="J1715" i="63"/>
  <c r="J1716" i="63"/>
  <c r="J1717" i="63"/>
  <c r="J1718" i="63"/>
  <c r="J1719" i="63"/>
  <c r="J1720" i="63"/>
  <c r="J1721" i="63"/>
  <c r="J1722" i="63"/>
  <c r="J1723" i="63"/>
  <c r="J1724" i="63"/>
  <c r="J1725" i="63"/>
  <c r="J1726" i="63"/>
  <c r="J1727" i="63"/>
  <c r="J1728" i="63"/>
  <c r="J1729" i="63"/>
  <c r="J1730" i="63"/>
  <c r="J1731" i="63"/>
  <c r="J1732" i="63"/>
  <c r="J1733" i="63"/>
  <c r="J1734" i="63"/>
  <c r="J1735" i="63"/>
  <c r="J1736" i="63"/>
  <c r="J1737" i="63"/>
  <c r="J1738" i="63"/>
  <c r="J1739" i="63"/>
  <c r="J1740" i="63"/>
  <c r="J1741" i="63"/>
  <c r="J1742" i="63"/>
  <c r="J1743" i="63"/>
  <c r="J1744" i="63"/>
  <c r="J1745" i="63"/>
  <c r="J1746" i="63"/>
  <c r="J1747" i="63"/>
  <c r="J1748" i="63"/>
  <c r="J1749" i="63"/>
  <c r="J1750" i="63"/>
  <c r="J1751" i="63"/>
  <c r="J1752" i="63"/>
  <c r="J1753" i="63"/>
  <c r="J1754" i="63"/>
  <c r="J1755" i="63"/>
  <c r="J1756" i="63"/>
  <c r="J1757" i="63"/>
  <c r="J1758" i="63"/>
  <c r="J1759" i="63"/>
  <c r="J1760" i="63"/>
  <c r="J1761" i="63"/>
  <c r="J1762" i="63"/>
  <c r="J1763" i="63"/>
  <c r="J1764" i="63"/>
  <c r="J1765" i="63"/>
  <c r="J1766" i="63"/>
  <c r="J1767" i="63"/>
  <c r="J1768" i="63"/>
  <c r="J1769" i="63"/>
  <c r="J1770" i="63"/>
  <c r="J1771" i="63"/>
  <c r="J1772" i="63"/>
  <c r="J1773" i="63"/>
  <c r="J1774" i="63"/>
  <c r="J1775" i="63"/>
  <c r="J1776" i="63"/>
  <c r="J1777" i="63"/>
  <c r="J1778" i="63"/>
  <c r="J1779" i="63"/>
  <c r="J1780" i="63"/>
  <c r="J1781" i="63"/>
  <c r="J1782" i="63"/>
  <c r="J1783" i="63"/>
  <c r="J1784" i="63"/>
  <c r="J1785" i="63"/>
  <c r="J1786" i="63"/>
  <c r="J1787" i="63"/>
  <c r="J1788" i="63"/>
  <c r="J1789" i="63"/>
  <c r="J1790" i="63"/>
  <c r="J1791" i="63"/>
  <c r="J1792" i="63"/>
  <c r="J1793" i="63"/>
  <c r="J1794" i="63"/>
  <c r="J1795" i="63"/>
  <c r="J1796" i="63"/>
  <c r="J1797" i="63"/>
  <c r="J1798" i="63"/>
  <c r="J1799" i="63"/>
  <c r="J1800" i="63"/>
  <c r="J1801" i="63"/>
  <c r="J1802" i="63"/>
  <c r="J1803" i="63"/>
  <c r="J1804" i="63"/>
  <c r="J1805" i="63"/>
  <c r="J1806" i="63"/>
  <c r="J1807" i="63"/>
  <c r="J1808" i="63"/>
  <c r="J1809" i="63"/>
  <c r="J1810" i="63"/>
  <c r="J1811" i="63"/>
  <c r="J1812" i="63"/>
  <c r="J1813" i="63"/>
  <c r="J1814" i="63"/>
  <c r="J1815" i="63"/>
  <c r="J1816" i="63"/>
  <c r="J1817" i="63"/>
  <c r="J1818" i="63"/>
  <c r="J1819" i="63"/>
  <c r="J1820" i="63"/>
  <c r="J1821" i="63"/>
  <c r="J1822" i="63"/>
  <c r="J1823" i="63"/>
  <c r="J1824" i="63"/>
  <c r="J1825" i="63"/>
  <c r="J1826" i="63"/>
  <c r="J1827" i="63"/>
  <c r="J1828" i="63"/>
  <c r="J1829" i="63"/>
  <c r="J1830" i="63"/>
  <c r="J1831" i="63"/>
  <c r="J1832" i="63"/>
  <c r="J1833" i="63"/>
  <c r="J1834" i="63"/>
  <c r="J1835" i="63"/>
  <c r="J1836" i="63"/>
  <c r="J1837" i="63"/>
  <c r="J1838" i="63"/>
  <c r="J1839" i="63"/>
  <c r="J1840" i="63"/>
  <c r="J1841" i="63"/>
  <c r="J1842" i="63"/>
  <c r="J1843" i="63"/>
  <c r="J1844" i="63"/>
  <c r="J1845" i="63"/>
  <c r="J1846" i="63"/>
  <c r="J1847" i="63"/>
  <c r="J1848" i="63"/>
  <c r="J1849" i="63"/>
  <c r="J1850" i="63"/>
  <c r="J1851" i="63"/>
  <c r="J1852" i="63"/>
  <c r="J1853" i="63"/>
  <c r="J1854" i="63"/>
  <c r="J1855" i="63"/>
  <c r="J1856" i="63"/>
  <c r="J1857" i="63"/>
  <c r="J1858" i="63"/>
  <c r="J1859" i="63"/>
  <c r="J1860" i="63"/>
  <c r="J1861" i="63"/>
  <c r="J1862" i="63"/>
  <c r="J1863" i="63"/>
  <c r="J1864" i="63"/>
  <c r="J1865" i="63"/>
  <c r="J1866" i="63"/>
  <c r="J1867" i="63"/>
  <c r="J1868" i="63"/>
  <c r="J1869" i="63"/>
  <c r="J1870" i="63"/>
  <c r="J1871" i="63"/>
  <c r="J1872" i="63"/>
  <c r="J1873" i="63"/>
  <c r="J1874" i="63"/>
  <c r="J1875" i="63"/>
  <c r="J1876" i="63"/>
  <c r="J1877" i="63"/>
  <c r="J1878" i="63"/>
  <c r="J1879" i="63"/>
  <c r="J1880" i="63"/>
  <c r="J1881" i="63"/>
  <c r="J1882" i="63"/>
  <c r="J1883" i="63"/>
  <c r="J1884" i="63"/>
  <c r="J1885" i="63"/>
  <c r="J1886" i="63"/>
  <c r="J1887" i="63"/>
  <c r="J1888" i="63"/>
  <c r="J1889" i="63"/>
  <c r="J1890" i="63"/>
  <c r="J1891" i="63"/>
  <c r="J1892" i="63"/>
  <c r="J1893" i="63"/>
  <c r="J1894" i="63"/>
  <c r="J1895" i="63"/>
  <c r="J1896" i="63"/>
  <c r="J1897" i="63"/>
  <c r="J1898" i="63"/>
  <c r="J1899" i="63"/>
  <c r="J1900" i="63"/>
  <c r="J1901" i="63"/>
  <c r="J1902" i="63"/>
  <c r="J1903" i="63"/>
  <c r="J1904" i="63"/>
  <c r="J1905" i="63"/>
  <c r="J1906" i="63"/>
  <c r="J1907" i="63"/>
  <c r="J1908" i="63"/>
  <c r="J1909" i="63"/>
  <c r="J1910" i="63"/>
  <c r="J1911" i="63"/>
  <c r="J1912" i="63"/>
  <c r="J1913" i="63"/>
  <c r="J1914" i="63"/>
  <c r="J1915" i="63"/>
  <c r="J1916" i="63"/>
  <c r="J1917" i="63"/>
  <c r="J1918" i="63"/>
  <c r="J1919" i="63"/>
  <c r="J1920" i="63"/>
  <c r="J1921" i="63"/>
  <c r="J1922" i="63"/>
  <c r="J1923" i="63"/>
  <c r="J1924" i="63"/>
  <c r="J1925" i="63"/>
  <c r="J1926" i="63"/>
  <c r="J1927" i="63"/>
  <c r="J1928" i="63"/>
  <c r="J1929" i="63"/>
  <c r="J1930" i="63"/>
  <c r="J1931" i="63"/>
  <c r="J1932" i="63"/>
  <c r="J1933" i="63"/>
  <c r="J1934" i="63"/>
  <c r="J1935" i="63"/>
  <c r="J1936" i="63"/>
  <c r="J1937" i="63"/>
  <c r="J1938" i="63"/>
  <c r="J1939" i="63"/>
  <c r="J1940" i="63"/>
  <c r="J1941" i="63"/>
  <c r="J1942" i="63"/>
  <c r="J1943" i="63"/>
  <c r="J1944" i="63"/>
  <c r="J1945" i="63"/>
  <c r="J1946" i="63"/>
  <c r="J1947" i="63"/>
  <c r="J1948" i="63"/>
  <c r="J1949" i="63"/>
  <c r="J1950" i="63"/>
  <c r="J1951" i="63"/>
  <c r="J1952" i="63"/>
  <c r="J1953" i="63"/>
  <c r="J1954" i="63"/>
  <c r="J1955" i="63"/>
  <c r="J1956" i="63"/>
  <c r="J1957" i="63"/>
  <c r="J1958" i="63"/>
  <c r="J1959" i="63"/>
  <c r="J1960" i="63"/>
  <c r="J1961" i="63"/>
  <c r="J1962" i="63"/>
  <c r="J1963" i="63"/>
  <c r="J1964" i="63"/>
  <c r="J1965" i="63"/>
  <c r="J1966" i="63"/>
  <c r="J1967" i="63"/>
  <c r="J1968" i="63"/>
  <c r="J1969" i="63"/>
  <c r="J1970" i="63"/>
  <c r="J1971" i="63"/>
  <c r="J1972" i="63"/>
  <c r="J1973" i="63"/>
  <c r="J1974" i="63"/>
  <c r="J1975" i="63"/>
  <c r="J1976" i="63"/>
  <c r="J1977" i="63"/>
  <c r="J1978" i="63"/>
  <c r="J1979" i="63"/>
  <c r="J1980" i="63"/>
  <c r="J1981" i="63"/>
  <c r="J1982" i="63"/>
  <c r="J1983" i="63"/>
  <c r="J1984" i="63"/>
  <c r="J1985" i="63"/>
  <c r="J1986" i="63"/>
  <c r="J1987" i="63"/>
  <c r="J1988" i="63"/>
  <c r="J1989" i="63"/>
  <c r="J1990" i="63"/>
  <c r="J1991" i="63"/>
  <c r="J1992" i="63"/>
  <c r="J1993" i="63"/>
  <c r="J1994" i="63"/>
  <c r="J1995" i="63"/>
  <c r="J1996" i="63"/>
  <c r="J1997" i="63"/>
  <c r="J1998" i="63"/>
  <c r="J1999" i="63"/>
  <c r="J2000" i="63"/>
  <c r="J2001" i="63"/>
  <c r="J2002" i="63"/>
  <c r="J2003" i="63"/>
  <c r="J2004" i="63"/>
  <c r="J2005" i="63"/>
  <c r="J2006" i="63"/>
  <c r="J2007" i="63"/>
  <c r="J2008" i="63"/>
  <c r="J2009" i="63"/>
  <c r="J2010" i="63"/>
  <c r="J2011" i="63"/>
  <c r="J2012" i="63"/>
  <c r="J2013" i="63"/>
  <c r="J2014" i="63"/>
  <c r="J2015" i="63"/>
  <c r="J2016" i="63"/>
  <c r="J2017" i="63"/>
  <c r="J2018" i="63"/>
  <c r="J2019" i="63"/>
  <c r="J2020" i="63"/>
  <c r="J2021" i="63"/>
  <c r="J2022" i="63"/>
  <c r="J2023" i="63"/>
  <c r="J2024" i="63"/>
  <c r="J2025" i="63"/>
  <c r="J2026" i="63"/>
  <c r="J2027" i="63"/>
  <c r="J2028" i="63"/>
  <c r="J2029" i="63"/>
  <c r="J2030" i="63"/>
  <c r="J2031" i="63"/>
  <c r="J2032" i="63"/>
  <c r="J2033" i="63"/>
  <c r="J2034" i="63"/>
  <c r="J2035" i="63"/>
  <c r="J2036" i="63"/>
  <c r="J2037" i="63"/>
  <c r="J2038" i="63"/>
  <c r="J2039" i="63"/>
  <c r="J2040" i="63"/>
  <c r="J2041" i="63"/>
  <c r="J2042" i="63"/>
  <c r="J2043" i="63"/>
  <c r="J2044" i="63"/>
  <c r="J2045" i="63"/>
  <c r="J2046" i="63"/>
  <c r="J2047" i="63"/>
  <c r="J2048" i="63"/>
  <c r="J2049" i="63"/>
  <c r="J2050" i="63"/>
  <c r="J2051" i="63"/>
  <c r="J2052" i="63"/>
  <c r="J2053" i="63"/>
  <c r="J2054" i="63"/>
  <c r="J2055" i="63"/>
  <c r="J2056" i="63"/>
  <c r="J2057" i="63"/>
  <c r="J2058" i="63"/>
  <c r="J2059" i="63"/>
  <c r="J2060" i="63"/>
  <c r="J2061" i="63"/>
  <c r="J2062" i="63"/>
  <c r="J2063" i="63"/>
  <c r="J2064" i="63"/>
  <c r="J2065" i="63"/>
  <c r="J2066" i="63"/>
  <c r="J2067" i="63"/>
  <c r="J2068" i="63"/>
  <c r="J2069" i="63"/>
  <c r="J2070" i="63"/>
  <c r="J2071" i="63"/>
  <c r="J2072" i="63"/>
  <c r="J2073" i="63"/>
  <c r="J2074" i="63"/>
  <c r="J2075" i="63"/>
  <c r="J2076" i="63"/>
  <c r="J2077" i="63"/>
  <c r="J2078" i="63"/>
  <c r="J2079" i="63"/>
  <c r="J2080" i="63"/>
  <c r="J2081" i="63"/>
  <c r="J2082" i="63"/>
  <c r="J2083" i="63"/>
  <c r="J2084" i="63"/>
  <c r="J2085" i="63"/>
  <c r="J2086" i="63"/>
  <c r="J2087" i="63"/>
  <c r="J2088" i="63"/>
  <c r="J2089" i="63"/>
  <c r="J2090" i="63"/>
  <c r="J2091" i="63"/>
  <c r="J2092" i="63"/>
  <c r="J2093" i="63"/>
  <c r="J2094" i="63"/>
  <c r="J2095" i="63"/>
  <c r="J2096" i="63"/>
  <c r="J2097" i="63"/>
  <c r="J2098" i="63"/>
  <c r="J2099" i="63"/>
  <c r="J2100" i="63"/>
  <c r="J2101" i="63"/>
  <c r="J2102" i="63"/>
  <c r="J2103" i="63"/>
  <c r="J2104" i="63"/>
  <c r="J2105" i="63"/>
  <c r="J2106" i="63"/>
  <c r="J2107" i="63"/>
  <c r="J2108" i="63"/>
  <c r="J2109" i="63"/>
  <c r="J2110" i="63"/>
  <c r="J2111" i="63"/>
  <c r="J2112" i="63"/>
  <c r="J2113" i="63"/>
  <c r="J2114" i="63"/>
  <c r="J2115" i="63"/>
  <c r="J2116" i="63"/>
  <c r="J2117" i="63"/>
  <c r="J2118" i="63"/>
  <c r="J2119" i="63"/>
  <c r="J2120" i="63"/>
  <c r="J2121" i="63"/>
  <c r="J2122" i="63"/>
  <c r="J2123" i="63"/>
  <c r="J2124" i="63"/>
  <c r="J2125" i="63"/>
  <c r="J2126" i="63"/>
  <c r="J2127" i="63"/>
  <c r="J2128" i="63"/>
  <c r="J2129" i="63"/>
  <c r="J2130" i="63"/>
  <c r="J2131" i="63"/>
  <c r="J2132" i="63"/>
  <c r="J2133" i="63"/>
  <c r="J2134" i="63"/>
  <c r="J2135" i="63"/>
  <c r="J2136" i="63"/>
  <c r="J2137" i="63"/>
  <c r="J2138" i="63"/>
  <c r="J2139" i="63"/>
  <c r="J2140" i="63"/>
  <c r="J2141" i="63"/>
  <c r="J2142" i="63"/>
  <c r="J2143" i="63"/>
  <c r="J2144" i="63"/>
  <c r="J2145" i="63"/>
  <c r="J2146" i="63"/>
  <c r="J2147" i="63"/>
  <c r="J2148" i="63"/>
  <c r="J2149" i="63"/>
  <c r="J2150" i="63"/>
  <c r="J2151" i="63"/>
  <c r="J2152" i="63"/>
  <c r="J2153" i="63"/>
  <c r="J2154" i="63"/>
  <c r="J2155" i="63"/>
  <c r="J2156" i="63"/>
  <c r="J2157" i="63"/>
  <c r="J2158" i="63"/>
  <c r="J2159" i="63"/>
  <c r="J2160" i="63"/>
  <c r="J2161" i="63"/>
  <c r="J2162" i="63"/>
  <c r="J2163" i="63"/>
  <c r="J2164" i="63"/>
  <c r="J2165" i="63"/>
  <c r="J2166" i="63"/>
  <c r="J2167" i="63"/>
  <c r="J2168" i="63"/>
  <c r="J2169" i="63"/>
  <c r="J2170" i="63"/>
  <c r="J2171" i="63"/>
  <c r="J2172" i="63"/>
  <c r="J2173" i="63"/>
  <c r="J2174" i="63"/>
  <c r="J2175" i="63"/>
  <c r="J2176" i="63"/>
  <c r="J2177" i="63"/>
  <c r="J2178" i="63"/>
  <c r="J2179" i="63"/>
  <c r="J2180" i="63"/>
  <c r="J2181" i="63"/>
  <c r="J2182" i="63"/>
  <c r="J2183" i="63"/>
  <c r="J2184" i="63"/>
  <c r="J2185" i="63"/>
  <c r="J2186" i="63"/>
  <c r="J2187" i="63"/>
  <c r="J2188" i="63"/>
  <c r="J2189" i="63"/>
  <c r="J2190" i="63"/>
  <c r="J2191" i="63"/>
  <c r="J2192" i="63"/>
  <c r="J2193" i="63"/>
  <c r="J2194" i="63"/>
  <c r="J2195" i="63"/>
  <c r="J2196" i="63"/>
  <c r="J2197" i="63"/>
  <c r="J2198" i="63"/>
  <c r="J2199" i="63"/>
  <c r="J2200" i="63"/>
  <c r="J2201" i="63"/>
  <c r="J2202" i="63"/>
  <c r="J2203" i="63"/>
  <c r="J2204" i="63"/>
  <c r="J2205" i="63"/>
  <c r="J2206" i="63"/>
  <c r="J2207" i="63"/>
  <c r="J2208" i="63"/>
  <c r="J2209" i="63"/>
  <c r="J2210" i="63"/>
  <c r="J2211" i="63"/>
  <c r="J2212" i="63"/>
  <c r="J2213" i="63"/>
  <c r="J2214" i="63"/>
  <c r="J2215" i="63"/>
  <c r="J2216" i="63"/>
  <c r="J2217" i="63"/>
  <c r="J2218" i="63"/>
  <c r="J2219" i="63"/>
  <c r="J2220" i="63"/>
  <c r="J2221" i="63"/>
  <c r="J2222" i="63"/>
  <c r="J2223" i="63"/>
  <c r="J2224" i="63"/>
  <c r="J2225" i="63"/>
  <c r="J2226" i="63"/>
  <c r="J2227" i="63"/>
  <c r="J2228" i="63"/>
  <c r="J2229" i="63"/>
  <c r="J2230" i="63"/>
  <c r="J2231" i="63"/>
  <c r="J2232" i="63"/>
  <c r="J2233" i="63"/>
  <c r="J2234" i="63"/>
  <c r="J2235" i="63"/>
  <c r="J2236" i="63"/>
  <c r="J2237" i="63"/>
  <c r="J2238" i="63"/>
  <c r="J2239" i="63"/>
  <c r="J2240" i="63"/>
  <c r="J2241" i="63"/>
  <c r="J2242" i="63"/>
  <c r="J2243" i="63"/>
  <c r="J2244" i="63"/>
  <c r="J2245" i="63"/>
  <c r="J2246" i="63"/>
  <c r="J2247" i="63"/>
  <c r="J2248" i="63"/>
  <c r="J2249" i="63"/>
  <c r="J2250" i="63"/>
  <c r="J2251" i="63"/>
  <c r="J2252" i="63"/>
  <c r="J2253" i="63"/>
  <c r="J2254" i="63"/>
  <c r="J2255" i="63"/>
  <c r="J2256" i="63"/>
  <c r="J2257" i="63"/>
  <c r="J2258" i="63"/>
  <c r="J2259" i="63"/>
  <c r="J2260" i="63"/>
  <c r="J2261" i="63"/>
  <c r="J2262" i="63"/>
  <c r="J2263" i="63"/>
  <c r="J2264" i="63"/>
  <c r="J2265" i="63"/>
  <c r="J2266" i="63"/>
  <c r="J2267" i="63"/>
  <c r="J2268" i="63"/>
  <c r="J2269" i="63"/>
  <c r="J2270" i="63"/>
  <c r="J2271" i="63"/>
  <c r="J2272" i="63"/>
  <c r="J2273" i="63"/>
  <c r="J2274" i="63"/>
  <c r="J2275" i="63"/>
  <c r="J2276" i="63"/>
  <c r="J2277" i="63"/>
  <c r="J2278" i="63"/>
  <c r="J2279" i="63"/>
  <c r="J2280" i="63"/>
  <c r="J2281" i="63"/>
  <c r="J2282" i="63"/>
  <c r="J2283" i="63"/>
  <c r="J2284" i="63"/>
  <c r="J2285" i="63"/>
  <c r="J2286" i="63"/>
  <c r="J2287" i="63"/>
  <c r="J2288" i="63"/>
  <c r="J2289" i="63"/>
  <c r="J2290" i="63"/>
  <c r="J2291" i="63"/>
  <c r="J2292" i="63"/>
  <c r="J2293" i="63"/>
  <c r="J2294" i="63"/>
  <c r="J2295" i="63"/>
  <c r="J2296" i="63"/>
  <c r="J2297" i="63"/>
  <c r="J2298" i="63"/>
  <c r="J2299" i="63"/>
  <c r="J2300" i="63"/>
  <c r="J2301" i="63"/>
  <c r="J2302" i="63"/>
  <c r="J2303" i="63"/>
  <c r="J2304" i="63"/>
  <c r="J2305" i="63"/>
  <c r="J2306" i="63"/>
  <c r="J2307" i="63"/>
  <c r="J2308" i="63"/>
  <c r="J2309" i="63"/>
  <c r="J2310" i="63"/>
  <c r="J2311" i="63"/>
  <c r="J2312" i="63"/>
  <c r="J2313" i="63"/>
  <c r="J2314" i="63"/>
  <c r="J2315" i="63"/>
  <c r="J2316" i="63"/>
  <c r="J2317" i="63"/>
  <c r="J2318" i="63"/>
  <c r="J2319" i="63"/>
  <c r="J2320" i="63"/>
  <c r="J2321" i="63"/>
  <c r="J2322" i="63"/>
  <c r="J2323" i="63"/>
  <c r="J2324" i="63"/>
  <c r="J2325" i="63"/>
  <c r="J2326" i="63"/>
  <c r="J2327" i="63"/>
  <c r="J2328" i="63"/>
  <c r="J2329" i="63"/>
  <c r="J2330" i="63"/>
  <c r="J2331" i="63"/>
  <c r="J2332" i="63"/>
  <c r="J2333" i="63"/>
  <c r="J2334" i="63"/>
  <c r="J2335" i="63"/>
  <c r="J2336" i="63"/>
  <c r="J2337" i="63"/>
  <c r="J2338" i="63"/>
  <c r="J2339" i="63"/>
  <c r="J2340" i="63"/>
  <c r="J2341" i="63"/>
  <c r="J2342" i="63"/>
  <c r="J2343" i="63"/>
  <c r="J2344" i="63"/>
  <c r="J2345" i="63"/>
  <c r="J2346" i="63"/>
  <c r="J2347" i="63"/>
  <c r="J2348" i="63"/>
  <c r="J2349" i="63"/>
  <c r="J2350" i="63"/>
  <c r="J2351" i="63"/>
  <c r="J2352" i="63"/>
  <c r="J2353" i="63"/>
  <c r="J2354" i="63"/>
  <c r="J2355" i="63"/>
  <c r="J2356" i="63"/>
  <c r="J2357" i="63"/>
  <c r="J2358" i="63"/>
  <c r="J2359" i="63"/>
  <c r="J2360" i="63"/>
  <c r="J2361" i="63"/>
  <c r="J2362" i="63"/>
  <c r="J2363" i="63"/>
  <c r="J2364" i="63"/>
  <c r="J2365" i="63"/>
  <c r="J2366" i="63"/>
  <c r="J2367" i="63"/>
  <c r="J2368" i="63"/>
  <c r="J2369" i="63"/>
  <c r="J2370" i="63"/>
  <c r="J2371" i="63"/>
  <c r="J2372" i="63"/>
  <c r="J2373" i="63"/>
  <c r="J2374" i="63"/>
  <c r="J2375" i="63"/>
  <c r="J2376" i="63"/>
  <c r="J2377" i="63"/>
  <c r="J2378" i="63"/>
  <c r="J2379" i="63"/>
  <c r="J2380" i="63"/>
  <c r="J2381" i="63"/>
  <c r="J2382" i="63"/>
  <c r="J2383" i="63"/>
  <c r="J2384" i="63"/>
  <c r="J2385" i="63"/>
  <c r="J2386" i="63"/>
  <c r="J2387" i="63"/>
  <c r="J2388" i="63"/>
  <c r="J2389" i="63"/>
  <c r="J2390" i="63"/>
  <c r="J2391" i="63"/>
  <c r="J2392" i="63"/>
  <c r="J2393" i="63"/>
  <c r="J2394" i="63"/>
  <c r="J2395" i="63"/>
  <c r="J2396" i="63"/>
  <c r="J2397" i="63"/>
  <c r="J2398" i="63"/>
  <c r="J2399" i="63"/>
  <c r="J2400" i="63"/>
  <c r="J2401" i="63"/>
  <c r="J2402" i="63"/>
  <c r="J2403" i="63"/>
  <c r="J2404" i="63"/>
  <c r="J2405" i="63"/>
  <c r="J2406" i="63"/>
  <c r="J2407" i="63"/>
  <c r="J2408" i="63"/>
  <c r="J2409" i="63"/>
  <c r="J2410" i="63"/>
  <c r="J2411" i="63"/>
  <c r="J2412" i="63"/>
  <c r="J2413" i="63"/>
  <c r="J2414" i="63"/>
  <c r="J2415" i="63"/>
  <c r="J2416" i="63"/>
  <c r="J2417" i="63"/>
  <c r="J2418" i="63"/>
  <c r="J2419" i="63"/>
  <c r="J2420" i="63"/>
  <c r="J2421" i="63"/>
  <c r="J2422" i="63"/>
  <c r="J2423" i="63"/>
  <c r="J2424" i="63"/>
  <c r="J2425" i="63"/>
  <c r="J2426" i="63"/>
  <c r="J2427" i="63"/>
  <c r="J2428" i="63"/>
  <c r="J2429" i="63"/>
  <c r="J2430" i="63"/>
  <c r="J2431" i="63"/>
  <c r="J2432" i="63"/>
  <c r="J2433" i="63"/>
  <c r="J2434" i="63"/>
  <c r="J2435" i="63"/>
  <c r="J2436" i="63"/>
  <c r="J2437" i="63"/>
  <c r="J2438" i="63"/>
  <c r="J2439" i="63"/>
  <c r="J2440" i="63"/>
  <c r="J2441" i="63"/>
  <c r="J2442" i="63"/>
  <c r="J2443" i="63"/>
  <c r="J2444" i="63"/>
  <c r="J2445" i="63"/>
  <c r="J2446" i="63"/>
  <c r="J2447" i="63"/>
  <c r="J2448" i="63"/>
  <c r="J2449" i="63"/>
  <c r="J2450" i="63"/>
  <c r="J2451" i="63"/>
  <c r="J2452" i="63"/>
  <c r="J2453" i="63"/>
  <c r="J2454" i="63"/>
  <c r="J2455" i="63"/>
  <c r="J2456" i="63"/>
  <c r="J2457" i="63"/>
  <c r="J2458" i="63"/>
  <c r="J2459" i="63"/>
  <c r="J2460" i="63"/>
  <c r="J2461" i="63"/>
  <c r="J2462" i="63"/>
  <c r="J2463" i="63"/>
  <c r="J2464" i="63"/>
  <c r="J2465" i="63"/>
  <c r="J2466" i="63"/>
  <c r="J2467" i="63"/>
  <c r="J2468" i="63"/>
  <c r="J2469" i="63"/>
  <c r="J2470" i="63"/>
  <c r="J2471" i="63"/>
  <c r="J2472" i="63"/>
  <c r="J2473" i="63"/>
  <c r="J2474" i="63"/>
  <c r="J2475" i="63"/>
  <c r="J2476" i="63"/>
  <c r="J2477" i="63"/>
  <c r="J2478" i="63"/>
  <c r="J2479" i="63"/>
  <c r="J2480" i="63"/>
  <c r="J2481" i="63"/>
  <c r="J2482" i="63"/>
  <c r="J2483" i="63"/>
  <c r="J2484" i="63"/>
  <c r="J2485" i="63"/>
  <c r="J2486" i="63"/>
  <c r="J2487" i="63"/>
  <c r="J2488" i="63"/>
  <c r="J2489" i="63"/>
  <c r="J2490" i="63"/>
  <c r="J2491" i="63"/>
  <c r="J2492" i="63"/>
  <c r="J2493" i="63"/>
  <c r="J2494" i="63"/>
  <c r="J2495" i="63"/>
  <c r="J2496" i="63"/>
  <c r="J2497" i="63"/>
  <c r="J2498" i="63"/>
  <c r="J2499" i="63"/>
  <c r="J2500" i="63"/>
  <c r="J2501" i="63"/>
  <c r="J2502" i="63"/>
  <c r="J2503" i="63"/>
  <c r="J2504" i="63"/>
  <c r="J2505" i="63"/>
  <c r="J2506" i="63"/>
  <c r="J2507" i="63"/>
  <c r="J2508" i="63"/>
  <c r="J2509" i="63"/>
  <c r="J2510" i="63"/>
  <c r="J2511" i="63"/>
  <c r="J2512" i="63"/>
  <c r="J2513" i="63"/>
  <c r="J2514" i="63"/>
  <c r="J2515" i="63"/>
  <c r="J2516" i="63"/>
  <c r="J2517" i="63"/>
  <c r="J2518" i="63"/>
  <c r="J2519" i="63"/>
  <c r="J2520" i="63"/>
  <c r="J2521" i="63"/>
  <c r="J2522" i="63"/>
  <c r="J2523" i="63"/>
  <c r="J2524" i="63"/>
  <c r="J2525" i="63"/>
  <c r="J2526" i="63"/>
  <c r="J2527" i="63"/>
  <c r="J2528" i="63"/>
  <c r="J2529" i="63"/>
  <c r="J2530" i="63"/>
  <c r="J2531" i="63"/>
  <c r="J2532" i="63"/>
  <c r="J2533" i="63"/>
  <c r="J2534" i="63"/>
  <c r="J2535" i="63"/>
  <c r="J2536" i="63"/>
  <c r="J2537" i="63"/>
  <c r="J2538" i="63"/>
  <c r="J2539" i="63"/>
  <c r="J2540" i="63"/>
  <c r="J2541" i="63"/>
  <c r="J2542" i="63"/>
  <c r="J2543" i="63"/>
  <c r="J2544" i="63"/>
  <c r="J2545" i="63"/>
  <c r="J2546" i="63"/>
  <c r="J2547" i="63"/>
  <c r="J2548" i="63"/>
  <c r="J2549" i="63"/>
  <c r="J2550" i="63"/>
  <c r="J2551" i="63"/>
  <c r="J2552" i="63"/>
  <c r="J2553" i="63"/>
  <c r="J2554" i="63"/>
  <c r="J2555" i="63"/>
  <c r="J2556" i="63"/>
  <c r="J2557" i="63"/>
  <c r="J2558" i="63"/>
  <c r="J2559" i="63"/>
  <c r="J2560" i="63"/>
  <c r="J2561" i="63"/>
  <c r="J2562" i="63"/>
  <c r="J2563" i="63"/>
  <c r="J2564" i="63"/>
  <c r="J2565" i="63"/>
  <c r="J2566" i="63"/>
  <c r="J2567" i="63"/>
  <c r="J2568" i="63"/>
  <c r="J2569" i="63"/>
  <c r="J2570" i="63"/>
  <c r="J2571" i="63"/>
  <c r="J2572" i="63"/>
  <c r="J2573" i="63"/>
  <c r="J2574" i="63"/>
  <c r="J2575" i="63"/>
  <c r="J2576" i="63"/>
  <c r="J2577" i="63"/>
  <c r="J2578" i="63"/>
  <c r="J2579" i="63"/>
  <c r="J2580" i="63"/>
  <c r="J2581" i="63"/>
  <c r="J2582" i="63"/>
  <c r="J2583" i="63"/>
  <c r="J2584" i="63"/>
  <c r="J2585" i="63"/>
  <c r="J2586" i="63"/>
  <c r="J2587" i="63"/>
  <c r="J2588" i="63"/>
  <c r="J2589" i="63"/>
  <c r="J2590" i="63"/>
  <c r="J2591" i="63"/>
  <c r="J2592" i="63"/>
  <c r="J2593" i="63"/>
  <c r="J2594" i="63"/>
  <c r="J2595" i="63"/>
  <c r="J2596" i="63"/>
  <c r="J2597" i="63"/>
  <c r="J2598" i="63"/>
  <c r="J2599" i="63"/>
  <c r="J2600" i="63"/>
  <c r="J2601" i="63"/>
  <c r="J2602" i="63"/>
  <c r="J2603" i="63"/>
  <c r="J2604" i="63"/>
  <c r="J2605" i="63"/>
  <c r="J2606" i="63"/>
  <c r="J2607" i="63"/>
  <c r="J2608" i="63"/>
  <c r="J2609" i="63"/>
  <c r="J2610" i="63"/>
  <c r="J2611" i="63"/>
  <c r="J2612" i="63"/>
  <c r="J2613" i="63"/>
  <c r="J2614" i="63"/>
  <c r="J2615" i="63"/>
  <c r="J2616" i="63"/>
  <c r="J2617" i="63"/>
  <c r="J2618" i="63"/>
  <c r="J2619" i="63"/>
  <c r="J2620" i="63"/>
  <c r="J2621" i="63"/>
  <c r="J2622" i="63"/>
  <c r="J2623" i="63"/>
  <c r="J2624" i="63"/>
  <c r="J2625" i="63"/>
  <c r="J2626" i="63"/>
  <c r="J2627" i="63"/>
  <c r="J2628" i="63"/>
  <c r="J2629" i="63"/>
  <c r="J2630" i="63"/>
  <c r="J2631" i="63"/>
  <c r="J2632" i="63"/>
  <c r="J2633" i="63"/>
  <c r="J2634" i="63"/>
  <c r="J2635" i="63"/>
  <c r="J2636" i="63"/>
  <c r="J2637" i="63"/>
  <c r="J2638" i="63"/>
  <c r="J2639" i="63"/>
  <c r="J2640" i="63"/>
  <c r="J2641" i="63"/>
  <c r="J2642" i="63"/>
  <c r="J2643" i="63"/>
  <c r="J2644" i="63"/>
  <c r="J2645" i="63"/>
  <c r="J2646" i="63"/>
  <c r="J2647" i="63"/>
  <c r="J2648" i="63"/>
  <c r="J2649" i="63"/>
  <c r="J2650" i="63"/>
  <c r="J2651" i="63"/>
  <c r="J2652" i="63"/>
  <c r="J2653" i="63"/>
  <c r="J2654" i="63"/>
  <c r="J2655" i="63"/>
  <c r="J2656" i="63"/>
  <c r="J2657" i="63"/>
  <c r="J2658" i="63"/>
  <c r="J2659" i="63"/>
  <c r="J2660" i="63"/>
  <c r="J2661" i="63"/>
  <c r="J2662" i="63"/>
  <c r="J2663" i="63"/>
  <c r="J2664" i="63"/>
  <c r="J2665" i="63"/>
  <c r="J2666" i="63"/>
  <c r="J2667" i="63"/>
  <c r="J2668" i="63"/>
  <c r="J2669" i="63"/>
  <c r="J2670" i="63"/>
  <c r="J2671" i="63"/>
  <c r="J2672" i="63"/>
  <c r="J2673" i="63"/>
  <c r="J2674" i="63"/>
  <c r="J2675" i="63"/>
  <c r="J2676" i="63"/>
  <c r="J2677" i="63"/>
  <c r="J2678" i="63"/>
  <c r="J2679" i="63"/>
  <c r="J2680" i="63"/>
  <c r="J2681" i="63"/>
  <c r="J2682" i="63"/>
  <c r="J2683" i="63"/>
  <c r="J2684" i="63"/>
  <c r="J2685" i="63"/>
  <c r="J2686" i="63"/>
  <c r="J2687" i="63"/>
  <c r="J2688" i="63"/>
  <c r="J2689" i="63"/>
  <c r="J2690" i="63"/>
  <c r="J2691" i="63"/>
  <c r="J2692" i="63"/>
  <c r="J2693" i="63"/>
  <c r="J2694" i="63"/>
  <c r="J2695" i="63"/>
  <c r="J2696" i="63"/>
  <c r="J2697" i="63"/>
  <c r="J2698" i="63"/>
  <c r="J2699" i="63"/>
  <c r="J2700" i="63"/>
  <c r="J2701" i="63"/>
  <c r="J2702" i="63"/>
  <c r="J2703" i="63"/>
  <c r="J2704" i="63"/>
  <c r="J2705" i="63"/>
  <c r="J2706" i="63"/>
  <c r="J2707" i="63"/>
  <c r="J2708" i="63"/>
  <c r="J2709" i="63"/>
  <c r="J2710" i="63"/>
  <c r="J2711" i="63"/>
  <c r="J2712" i="63"/>
  <c r="J2713" i="63"/>
  <c r="J2714" i="63"/>
  <c r="J2715" i="63"/>
  <c r="J2716" i="63"/>
  <c r="J2717" i="63"/>
  <c r="J2718" i="63"/>
  <c r="J2719" i="63"/>
  <c r="J2720" i="63"/>
  <c r="J2721" i="63"/>
  <c r="J2722" i="63"/>
  <c r="J2723" i="63"/>
  <c r="J2724" i="63"/>
  <c r="J2725" i="63"/>
  <c r="J2726" i="63"/>
  <c r="J2727" i="63"/>
  <c r="J2728" i="63"/>
  <c r="J2729" i="63"/>
  <c r="J2730" i="63"/>
  <c r="J2731" i="63"/>
  <c r="J2732" i="63"/>
  <c r="J2733" i="63"/>
  <c r="J2734" i="63"/>
  <c r="J2735" i="63"/>
  <c r="J2736" i="63"/>
  <c r="J2737" i="63"/>
  <c r="J2738" i="63"/>
  <c r="J2739" i="63"/>
  <c r="J2740" i="63"/>
  <c r="J2741" i="63"/>
  <c r="J2742" i="63"/>
  <c r="J2743" i="63"/>
  <c r="J2744" i="63"/>
  <c r="J2745" i="63"/>
  <c r="J2746" i="63"/>
  <c r="J2747" i="63"/>
  <c r="J2748" i="63"/>
  <c r="J2749" i="63"/>
  <c r="J2750" i="63"/>
  <c r="J2751" i="63"/>
  <c r="J2752" i="63"/>
  <c r="J2753" i="63"/>
  <c r="J2754" i="63"/>
  <c r="J2755" i="63"/>
  <c r="J2756" i="63"/>
  <c r="J2757" i="63"/>
  <c r="J2758" i="63"/>
  <c r="J2759" i="63"/>
  <c r="J2760" i="63"/>
  <c r="J2761" i="63"/>
  <c r="J2762" i="63"/>
  <c r="J2763" i="63"/>
  <c r="J2764" i="63"/>
  <c r="J2765" i="63"/>
  <c r="J2766" i="63"/>
  <c r="J2767" i="63"/>
  <c r="J2768" i="63"/>
  <c r="J2769" i="63"/>
  <c r="J2770" i="63"/>
  <c r="J2771" i="63"/>
  <c r="J2772" i="63"/>
  <c r="J2773" i="63"/>
  <c r="J2774" i="63"/>
  <c r="J2775" i="63"/>
  <c r="J2776" i="63"/>
  <c r="J2777" i="63"/>
  <c r="J2778" i="63"/>
  <c r="J2779" i="63"/>
  <c r="J2780" i="63"/>
  <c r="J2781" i="63"/>
  <c r="J2782" i="63"/>
  <c r="J2783" i="63"/>
  <c r="J2784" i="63"/>
  <c r="J2785" i="63"/>
  <c r="J2786" i="63"/>
  <c r="J2787" i="63"/>
  <c r="J2788" i="63"/>
  <c r="J2789" i="63"/>
  <c r="J2790" i="63"/>
  <c r="J2791" i="63"/>
  <c r="J2792" i="63"/>
  <c r="J2793" i="63"/>
  <c r="J2794" i="63"/>
  <c r="J2795" i="63"/>
  <c r="J2796" i="63"/>
  <c r="J2797" i="63"/>
  <c r="J2798" i="63"/>
  <c r="J2799" i="63"/>
  <c r="J2800" i="63"/>
  <c r="J2801" i="63"/>
  <c r="J2802" i="63"/>
  <c r="J2803" i="63"/>
  <c r="J2804" i="63"/>
  <c r="J2805" i="63"/>
  <c r="J2806" i="63"/>
  <c r="J2807" i="63"/>
  <c r="J2808" i="63"/>
  <c r="J2809" i="63"/>
  <c r="J2810" i="63"/>
  <c r="J2811" i="63"/>
  <c r="J2812" i="63"/>
  <c r="J2813" i="63"/>
  <c r="J2814" i="63"/>
  <c r="J2815" i="63"/>
  <c r="J2816" i="63"/>
  <c r="J2817" i="63"/>
  <c r="J2818" i="63"/>
  <c r="J2819" i="63"/>
  <c r="J2820" i="63"/>
  <c r="J2821" i="63"/>
  <c r="J2822" i="63"/>
  <c r="J2823" i="63"/>
  <c r="J2824" i="63"/>
  <c r="J2825" i="63"/>
  <c r="J2826" i="63"/>
  <c r="J2827" i="63"/>
  <c r="J2828" i="63"/>
  <c r="J2829" i="63"/>
  <c r="J2830" i="63"/>
  <c r="J2831" i="63"/>
  <c r="J2832" i="63"/>
  <c r="J2833" i="63"/>
  <c r="J2834" i="63"/>
  <c r="J2835" i="63"/>
  <c r="J2836" i="63"/>
  <c r="J2837" i="63"/>
  <c r="J2838" i="63"/>
  <c r="J2839" i="63"/>
  <c r="J2840" i="63"/>
  <c r="J2841" i="63"/>
  <c r="J2842" i="63"/>
  <c r="J2843" i="63"/>
  <c r="J2844" i="63"/>
  <c r="J2845" i="63"/>
  <c r="J2846" i="63"/>
  <c r="J2847" i="63"/>
  <c r="J2848" i="63"/>
  <c r="J2849" i="63"/>
  <c r="J2850" i="63"/>
  <c r="J2851" i="63"/>
  <c r="J2852" i="63"/>
  <c r="J2853" i="63"/>
  <c r="J2854" i="63"/>
  <c r="J2855" i="63"/>
  <c r="J2856" i="63"/>
  <c r="J2857" i="63"/>
  <c r="J2858" i="63"/>
  <c r="J2859" i="63"/>
  <c r="J2860" i="63"/>
  <c r="J2861" i="63"/>
  <c r="J2862" i="63"/>
  <c r="J2863" i="63"/>
  <c r="J2864" i="63"/>
  <c r="J2865" i="63"/>
  <c r="J2866" i="63"/>
  <c r="J2867" i="63"/>
  <c r="J2868" i="63"/>
  <c r="J2869" i="63"/>
  <c r="J2870" i="63"/>
  <c r="J2871" i="63"/>
  <c r="J2872" i="63"/>
  <c r="J2873" i="63"/>
  <c r="J2874" i="63"/>
  <c r="J2875" i="63"/>
  <c r="J2876" i="63"/>
  <c r="J2877" i="63"/>
  <c r="J2878" i="63"/>
  <c r="J2879" i="63"/>
  <c r="J2880" i="63"/>
  <c r="J2881" i="63"/>
  <c r="J2882" i="63"/>
  <c r="J2883" i="63"/>
  <c r="J2884" i="63"/>
  <c r="J2885" i="63"/>
  <c r="J2886" i="63"/>
  <c r="J2887" i="63"/>
  <c r="J2888" i="63"/>
  <c r="J2889" i="63"/>
  <c r="J2890" i="63"/>
  <c r="J2891" i="63"/>
  <c r="J2892" i="63"/>
  <c r="J2893" i="63"/>
  <c r="J2894" i="63"/>
  <c r="J2895" i="63"/>
  <c r="J2896" i="63"/>
  <c r="J2897" i="63"/>
  <c r="J2898" i="63"/>
  <c r="J2899" i="63"/>
  <c r="J2900" i="63"/>
  <c r="J2901" i="63"/>
  <c r="J2902" i="63"/>
  <c r="J2903" i="63"/>
  <c r="J2904" i="63"/>
  <c r="J2905" i="63"/>
  <c r="J2906" i="63"/>
  <c r="J2907" i="63"/>
  <c r="J2908" i="63"/>
  <c r="J2909" i="63"/>
  <c r="J2910" i="63"/>
  <c r="J2911" i="63"/>
  <c r="J2912" i="63"/>
  <c r="J2913" i="63"/>
  <c r="J2914" i="63"/>
  <c r="J2915" i="63"/>
  <c r="J2916" i="63"/>
  <c r="J2917" i="63"/>
  <c r="J2918" i="63"/>
  <c r="J2919" i="63"/>
  <c r="J2920" i="63"/>
  <c r="J2921" i="63"/>
  <c r="J2922" i="63"/>
  <c r="J2923" i="63"/>
  <c r="J2924" i="63"/>
  <c r="J2925" i="63"/>
  <c r="J2926" i="63"/>
  <c r="J2927" i="63"/>
  <c r="J2928" i="63"/>
  <c r="J2929" i="63"/>
  <c r="J2930" i="63"/>
  <c r="J2931" i="63"/>
  <c r="J2932" i="63"/>
  <c r="J2933" i="63"/>
  <c r="J2934" i="63"/>
  <c r="J2935" i="63"/>
  <c r="J2936" i="63"/>
  <c r="J2937" i="63"/>
  <c r="J2938" i="63"/>
  <c r="J2939" i="63"/>
  <c r="J2940" i="63"/>
  <c r="J2941" i="63"/>
  <c r="J2942" i="63"/>
  <c r="J2943" i="63"/>
  <c r="J2944" i="63"/>
  <c r="J2945" i="63"/>
  <c r="J2946" i="63"/>
  <c r="J2947" i="63"/>
  <c r="J2948" i="63"/>
  <c r="J2949" i="63"/>
  <c r="J2950" i="63"/>
  <c r="J2951" i="63"/>
  <c r="J2952" i="63"/>
  <c r="J2953" i="63"/>
  <c r="J2954" i="63"/>
  <c r="J2955" i="63"/>
  <c r="J2956" i="63"/>
  <c r="J2957" i="63"/>
  <c r="J2958" i="63"/>
  <c r="J2959" i="63"/>
  <c r="J2960" i="63"/>
  <c r="J2961" i="63"/>
  <c r="J2962" i="63"/>
  <c r="J2963" i="63"/>
  <c r="J2964" i="63"/>
  <c r="J2965" i="63"/>
  <c r="J2966" i="63"/>
  <c r="J2967" i="63"/>
  <c r="J2968" i="63"/>
  <c r="J2969" i="63"/>
  <c r="J2970" i="63"/>
  <c r="J2971" i="63"/>
  <c r="J2972" i="63"/>
  <c r="J2973" i="63"/>
  <c r="J2974" i="63"/>
  <c r="J2975" i="63"/>
  <c r="J2976" i="63"/>
  <c r="J2977" i="63"/>
  <c r="J2978" i="63"/>
  <c r="J2979" i="63"/>
  <c r="J2980" i="63"/>
  <c r="J2981" i="63"/>
  <c r="J2982" i="63"/>
  <c r="J2983" i="63"/>
  <c r="J2984" i="63"/>
  <c r="J2985" i="63"/>
  <c r="J2986" i="63"/>
  <c r="J2987" i="63"/>
  <c r="J2988" i="63"/>
  <c r="J2989" i="63"/>
  <c r="J2990" i="63"/>
  <c r="J2991" i="63"/>
  <c r="J2992" i="63"/>
  <c r="J2993" i="63"/>
  <c r="J2994" i="63"/>
  <c r="J2995" i="63"/>
  <c r="J2996" i="63"/>
  <c r="J2997" i="63"/>
  <c r="J2998" i="63"/>
  <c r="J2999" i="63"/>
  <c r="J3000" i="63"/>
  <c r="J3001" i="63"/>
  <c r="J3002" i="63"/>
  <c r="J3003" i="63"/>
  <c r="J3004" i="63"/>
  <c r="J3005" i="63"/>
  <c r="J3006" i="63"/>
  <c r="J3007" i="63"/>
  <c r="J3008" i="63"/>
  <c r="J3009" i="63"/>
  <c r="J3010" i="63"/>
  <c r="J3011" i="63"/>
  <c r="J3012" i="63"/>
  <c r="J3013" i="63"/>
  <c r="J3014" i="63"/>
  <c r="J3015" i="63"/>
  <c r="J3016" i="63"/>
  <c r="J3017" i="63"/>
  <c r="J3018" i="63"/>
  <c r="J3019" i="63"/>
  <c r="J3020" i="63"/>
  <c r="J3021" i="63"/>
  <c r="J3022" i="63"/>
  <c r="J3023" i="63"/>
  <c r="J3024" i="63"/>
  <c r="J3025" i="63"/>
  <c r="J3026" i="63"/>
  <c r="J3027" i="63"/>
  <c r="J3028" i="63"/>
  <c r="J3029" i="63"/>
  <c r="J3030" i="63"/>
  <c r="J3031" i="63"/>
  <c r="J3032" i="63"/>
  <c r="J3033" i="63"/>
  <c r="J3034" i="63"/>
  <c r="J3035" i="63"/>
  <c r="J3036" i="63"/>
  <c r="J3037" i="63"/>
  <c r="J3038" i="63"/>
  <c r="J3039" i="63"/>
  <c r="J3040" i="63"/>
  <c r="J3041" i="63"/>
  <c r="J3042" i="63"/>
  <c r="J3043" i="63"/>
  <c r="J3044" i="63"/>
  <c r="J3045" i="63"/>
  <c r="J3046" i="63"/>
  <c r="J3047" i="63"/>
  <c r="J3048" i="63"/>
  <c r="J3049" i="63"/>
  <c r="J3050" i="63"/>
  <c r="J3051" i="63"/>
  <c r="J3052" i="63"/>
  <c r="J3053" i="63"/>
  <c r="J3054" i="63"/>
  <c r="J3055" i="63"/>
  <c r="J3056" i="63"/>
  <c r="J3057" i="63"/>
  <c r="J3058" i="63"/>
  <c r="J3059" i="63"/>
  <c r="J3060" i="63"/>
  <c r="J3061" i="63"/>
  <c r="J3062" i="63"/>
  <c r="J3063" i="63"/>
  <c r="J3064" i="63"/>
  <c r="J3065" i="63"/>
  <c r="J3066" i="63"/>
  <c r="J3067" i="63"/>
  <c r="J3068" i="63"/>
  <c r="J3069" i="63"/>
  <c r="J3070" i="63"/>
  <c r="J3071" i="63"/>
  <c r="J3072" i="63"/>
  <c r="J3073" i="63"/>
  <c r="J3074" i="63"/>
  <c r="J3075" i="63"/>
  <c r="J3076" i="63"/>
  <c r="J3077" i="63"/>
  <c r="J3078" i="63"/>
  <c r="J3079" i="63"/>
  <c r="J3080" i="63"/>
  <c r="J3081" i="63"/>
  <c r="J3082" i="63"/>
  <c r="J3083" i="63"/>
  <c r="J3084" i="63"/>
  <c r="J3085" i="63"/>
  <c r="J3086" i="63"/>
  <c r="J3087" i="63"/>
  <c r="J3088" i="63"/>
  <c r="J3089" i="63"/>
  <c r="J3090" i="63"/>
  <c r="J3091" i="63"/>
  <c r="J3092" i="63"/>
  <c r="J3093" i="63"/>
  <c r="J3094" i="63"/>
  <c r="J3095" i="63"/>
  <c r="J3096" i="63"/>
  <c r="J3097" i="63"/>
  <c r="J3098" i="63"/>
  <c r="J3099" i="63"/>
  <c r="J3100" i="63"/>
  <c r="J3101" i="63"/>
  <c r="J3102" i="63"/>
  <c r="J3103" i="63"/>
  <c r="J3104" i="63"/>
  <c r="J3105" i="63"/>
  <c r="J3106" i="63"/>
  <c r="J3107" i="63"/>
  <c r="J3108" i="63"/>
  <c r="J3109" i="63"/>
  <c r="J3110" i="63"/>
  <c r="J3111" i="63"/>
  <c r="J3112" i="63"/>
  <c r="J3113" i="63"/>
  <c r="J3114" i="63"/>
  <c r="J3115" i="63"/>
  <c r="J3116" i="63"/>
  <c r="J3117" i="63"/>
  <c r="J3118" i="63"/>
  <c r="J3119" i="63"/>
  <c r="J3120" i="63"/>
  <c r="J3121" i="63"/>
  <c r="J3122" i="63"/>
  <c r="J3123" i="63"/>
  <c r="J3124" i="63"/>
  <c r="J3125" i="63"/>
  <c r="J3126" i="63"/>
  <c r="J3127" i="63"/>
  <c r="J3128" i="63"/>
  <c r="J3129" i="63"/>
  <c r="J3130" i="63"/>
  <c r="J3131" i="63"/>
  <c r="J3132" i="63"/>
  <c r="J3133" i="63"/>
  <c r="J3134" i="63"/>
  <c r="J3135" i="63"/>
  <c r="J3136" i="63"/>
  <c r="J3137" i="63"/>
  <c r="J3138" i="63"/>
  <c r="J3139" i="63"/>
  <c r="J3140" i="63"/>
  <c r="J3141" i="63"/>
  <c r="J3142" i="63"/>
  <c r="J3143" i="63"/>
  <c r="J3144" i="63"/>
  <c r="J3145" i="63"/>
  <c r="J3146" i="63"/>
  <c r="J3147" i="63"/>
  <c r="J3148" i="63"/>
  <c r="J3149" i="63"/>
  <c r="J3150" i="63"/>
  <c r="J3151" i="63"/>
  <c r="J3152" i="63"/>
  <c r="J3153" i="63"/>
  <c r="J3154" i="63"/>
  <c r="J3155" i="63"/>
  <c r="J3156" i="63"/>
  <c r="J3157" i="63"/>
  <c r="J3158" i="63"/>
  <c r="J3159" i="63"/>
  <c r="J3160" i="63"/>
  <c r="J3161" i="63"/>
  <c r="J3162" i="63"/>
  <c r="J3163" i="63"/>
  <c r="J3164" i="63"/>
  <c r="J3165" i="63"/>
  <c r="J3166" i="63"/>
  <c r="J3167" i="63"/>
  <c r="J3168" i="63"/>
  <c r="J3169" i="63"/>
  <c r="J3170" i="63"/>
  <c r="J3171" i="63"/>
  <c r="J3172" i="63"/>
  <c r="J3173" i="63"/>
  <c r="J3174" i="63"/>
  <c r="J3175" i="63"/>
  <c r="J3176" i="63"/>
  <c r="J3177" i="63"/>
  <c r="J3178" i="63"/>
  <c r="J3179" i="63"/>
  <c r="J3180" i="63"/>
  <c r="J3181" i="63"/>
  <c r="J3182" i="63"/>
  <c r="J3183" i="63"/>
  <c r="J3184" i="63"/>
  <c r="J3185" i="63"/>
  <c r="J3186" i="63"/>
  <c r="J3187" i="63"/>
  <c r="J3188" i="63"/>
  <c r="J3189" i="63"/>
  <c r="J3190" i="63"/>
  <c r="J3191" i="63"/>
  <c r="J3192" i="63"/>
  <c r="J3193" i="63"/>
  <c r="J3194" i="63"/>
  <c r="J3195" i="63"/>
  <c r="J3196" i="63"/>
  <c r="J3197" i="63"/>
  <c r="J3198" i="63"/>
  <c r="J3199" i="63"/>
  <c r="J3200" i="63"/>
  <c r="J3201" i="63"/>
  <c r="J3202" i="63"/>
  <c r="J3203" i="63"/>
  <c r="J3204" i="63"/>
  <c r="J3205" i="63"/>
  <c r="J3206" i="63"/>
  <c r="J3207" i="63"/>
  <c r="J3208" i="63"/>
  <c r="J3209" i="63"/>
  <c r="J3210" i="63"/>
  <c r="J3211" i="63"/>
  <c r="J3212" i="63"/>
  <c r="J3213" i="63"/>
  <c r="J3214" i="63"/>
  <c r="J3215" i="63"/>
  <c r="J3216" i="63"/>
  <c r="J3217" i="63"/>
  <c r="J3218" i="63"/>
  <c r="J3219" i="63"/>
  <c r="J3220" i="63"/>
  <c r="J3221" i="63"/>
  <c r="J3222" i="63"/>
  <c r="J3223" i="63"/>
  <c r="J3224" i="63"/>
  <c r="J3225" i="63"/>
  <c r="J3226" i="63"/>
  <c r="J3227" i="63"/>
  <c r="J3228" i="63"/>
  <c r="J3229" i="63"/>
  <c r="J3230" i="63"/>
  <c r="J3231" i="63"/>
  <c r="J3232" i="63"/>
  <c r="J3233" i="63"/>
  <c r="J3234" i="63"/>
  <c r="J3235" i="63"/>
  <c r="J3236" i="63"/>
  <c r="J3237" i="63"/>
  <c r="J3238" i="63"/>
  <c r="J3239" i="63"/>
  <c r="J3240" i="63"/>
  <c r="J3241" i="63"/>
  <c r="J3242" i="63"/>
  <c r="J3243" i="63"/>
  <c r="J3244" i="63"/>
  <c r="J3245" i="63"/>
  <c r="J3246" i="63"/>
  <c r="J3247" i="63"/>
  <c r="J3248" i="63"/>
  <c r="J3249" i="63"/>
  <c r="J3250" i="63"/>
  <c r="J3251" i="63"/>
  <c r="J3252" i="63"/>
  <c r="J3253" i="63"/>
  <c r="J3254" i="63"/>
  <c r="J3255" i="63"/>
  <c r="J3256" i="63"/>
  <c r="J3257" i="63"/>
  <c r="J3258" i="63"/>
  <c r="J3259" i="63"/>
  <c r="J3260" i="63"/>
  <c r="J3261" i="63"/>
  <c r="J3262" i="63"/>
  <c r="J3263" i="63"/>
  <c r="J3264" i="63"/>
  <c r="J3265" i="63"/>
  <c r="J3266" i="63"/>
  <c r="J3267" i="63"/>
  <c r="J3268" i="63"/>
  <c r="J3269" i="63"/>
  <c r="J3270" i="63"/>
  <c r="J3271" i="63"/>
  <c r="J3272" i="63"/>
  <c r="J3273" i="63"/>
  <c r="J3274" i="63"/>
  <c r="J3275" i="63"/>
  <c r="J3276" i="63"/>
  <c r="J3277" i="63"/>
  <c r="J3278" i="63"/>
  <c r="J3279" i="63"/>
  <c r="J3280" i="63"/>
  <c r="J3281" i="63"/>
  <c r="J3282" i="63"/>
  <c r="J3283" i="63"/>
  <c r="J3284" i="63"/>
  <c r="J3285" i="63"/>
  <c r="J3286" i="63"/>
  <c r="J3287" i="63"/>
  <c r="J3288" i="63"/>
  <c r="J3289" i="63"/>
  <c r="J3290" i="63"/>
  <c r="J3291" i="63"/>
  <c r="J3292" i="63"/>
  <c r="J3293" i="63"/>
  <c r="J3294" i="63"/>
  <c r="J3295" i="63"/>
  <c r="J3296" i="63"/>
  <c r="J3297" i="63"/>
  <c r="J3298" i="63"/>
  <c r="J3299" i="63"/>
  <c r="J3300" i="63"/>
  <c r="J3301" i="63"/>
  <c r="J3302" i="63"/>
  <c r="J3303" i="63"/>
  <c r="J3304" i="63"/>
  <c r="J3305" i="63"/>
  <c r="J3306" i="63"/>
  <c r="J3307" i="63"/>
  <c r="J3308" i="63"/>
  <c r="J3309" i="63"/>
  <c r="J3310" i="63"/>
  <c r="J3311" i="63"/>
  <c r="J3312" i="63"/>
  <c r="J3313" i="63"/>
  <c r="J3314" i="63"/>
  <c r="J3315" i="63"/>
  <c r="J3316" i="63"/>
  <c r="J3317" i="63"/>
  <c r="J3318" i="63"/>
  <c r="J3319" i="63"/>
  <c r="J3320" i="63"/>
  <c r="J3321" i="63"/>
  <c r="J3322" i="63"/>
  <c r="J3323" i="63"/>
  <c r="J3324" i="63"/>
  <c r="J3325" i="63"/>
  <c r="J3326" i="63"/>
  <c r="J3327" i="63"/>
  <c r="J3328" i="63"/>
  <c r="J3329" i="63"/>
  <c r="J3330" i="63"/>
  <c r="J3331" i="63"/>
  <c r="J3332" i="63"/>
  <c r="J3333" i="63"/>
  <c r="J3334" i="63"/>
  <c r="J3335" i="63"/>
  <c r="J3336" i="63"/>
  <c r="J3337" i="63"/>
  <c r="J3338" i="63"/>
  <c r="J3339" i="63"/>
  <c r="J3340" i="63"/>
  <c r="J3341" i="63"/>
  <c r="J3342" i="63"/>
  <c r="J3343" i="63"/>
  <c r="J3344" i="63"/>
  <c r="J3345" i="63"/>
  <c r="J3346" i="63"/>
  <c r="J3347" i="63"/>
  <c r="J3348" i="63"/>
  <c r="J3349" i="63"/>
  <c r="J3350" i="63"/>
  <c r="J3351" i="63"/>
  <c r="J3352" i="63"/>
  <c r="J3353" i="63"/>
  <c r="J3354" i="63"/>
  <c r="J3355" i="63"/>
  <c r="J3356" i="63"/>
  <c r="J3357" i="63"/>
  <c r="J3358" i="63"/>
  <c r="J3359" i="63"/>
  <c r="J3360" i="63"/>
  <c r="J3361" i="63"/>
  <c r="J3362" i="63"/>
  <c r="J3363" i="63"/>
  <c r="J3364" i="63"/>
  <c r="J3365" i="63"/>
  <c r="J3366" i="63"/>
  <c r="J3367" i="63"/>
  <c r="J3368" i="63"/>
  <c r="J3369" i="63"/>
  <c r="J3370" i="63"/>
  <c r="J3371" i="63"/>
  <c r="J3372" i="63"/>
  <c r="J3373" i="63"/>
  <c r="J3374" i="63"/>
  <c r="J3375" i="63"/>
  <c r="J3376" i="63"/>
  <c r="J3377" i="63"/>
  <c r="J3378" i="63"/>
  <c r="J3379" i="63"/>
  <c r="J3380" i="63"/>
  <c r="J3381" i="63"/>
  <c r="J3382" i="63"/>
  <c r="J3383" i="63"/>
  <c r="J3384" i="63"/>
  <c r="J3385" i="63"/>
  <c r="J3386" i="63"/>
  <c r="J3387" i="63"/>
  <c r="J3388" i="63"/>
  <c r="J3389" i="63"/>
  <c r="J3390" i="63"/>
  <c r="J3391" i="63"/>
  <c r="J3392" i="63"/>
  <c r="J3393" i="63"/>
  <c r="J3394" i="63"/>
  <c r="J3395" i="63"/>
  <c r="J3396" i="63"/>
  <c r="J3397" i="63"/>
  <c r="J3398" i="63"/>
  <c r="J3399" i="63"/>
  <c r="J3400" i="63"/>
  <c r="J3401" i="63"/>
  <c r="J3402" i="63"/>
  <c r="J3403" i="63"/>
  <c r="J3404" i="63"/>
  <c r="J3405" i="63"/>
  <c r="J3406" i="63"/>
  <c r="J3407" i="63"/>
  <c r="J3408" i="63"/>
  <c r="J3409" i="63"/>
  <c r="J3410" i="63"/>
  <c r="J3411" i="63"/>
  <c r="J3412" i="63"/>
  <c r="J3413" i="63"/>
  <c r="J3414" i="63"/>
  <c r="J3415" i="63"/>
  <c r="J3416" i="63"/>
  <c r="J3417" i="63"/>
  <c r="J3418" i="63"/>
  <c r="J3419" i="63"/>
  <c r="J3420" i="63"/>
  <c r="J3421" i="63"/>
  <c r="J3422" i="63"/>
  <c r="J3423" i="63"/>
  <c r="J3424" i="63"/>
  <c r="J3425" i="63"/>
  <c r="J3426" i="63"/>
  <c r="J3427" i="63"/>
  <c r="J3428" i="63"/>
  <c r="J3429" i="63"/>
  <c r="J3430" i="63"/>
  <c r="J3431" i="63"/>
  <c r="J3432" i="63"/>
  <c r="J3433" i="63"/>
  <c r="J3434" i="63"/>
  <c r="J3435" i="63"/>
  <c r="J3436" i="63"/>
  <c r="J3437" i="63"/>
  <c r="J3438" i="63"/>
  <c r="J3439" i="63"/>
  <c r="J3440" i="63"/>
  <c r="J3441" i="63"/>
  <c r="J3442" i="63"/>
  <c r="J3443" i="63"/>
  <c r="J3444" i="63"/>
  <c r="J3445" i="63"/>
  <c r="J3446" i="63"/>
  <c r="J3447" i="63"/>
  <c r="J3448" i="63"/>
  <c r="J3449" i="63"/>
  <c r="J3450" i="63"/>
  <c r="J3451" i="63"/>
  <c r="J3452" i="63"/>
  <c r="J3453" i="63"/>
  <c r="J3454" i="63"/>
  <c r="J3455" i="63"/>
  <c r="J3456" i="63"/>
  <c r="J3457" i="63"/>
  <c r="J3458" i="63"/>
  <c r="J3459" i="63"/>
  <c r="J3460" i="63"/>
  <c r="J3461" i="63"/>
  <c r="J3462" i="63"/>
  <c r="J3463" i="63"/>
  <c r="J3464" i="63"/>
  <c r="J3465" i="63"/>
  <c r="J3466" i="63"/>
  <c r="J3467" i="63"/>
  <c r="J3468" i="63"/>
  <c r="J3469" i="63"/>
  <c r="J3470" i="63"/>
  <c r="J3471" i="63"/>
  <c r="J3472" i="63"/>
  <c r="J3473" i="63"/>
  <c r="J3474" i="63"/>
  <c r="J3475" i="63"/>
  <c r="J3476" i="63"/>
  <c r="J3477" i="63"/>
  <c r="J3478" i="63"/>
  <c r="J3479" i="63"/>
  <c r="J3480" i="63"/>
  <c r="J3481" i="63"/>
  <c r="J3482" i="63"/>
  <c r="J3483" i="63"/>
  <c r="J3484" i="63"/>
  <c r="J3485" i="63"/>
  <c r="J3486" i="63"/>
  <c r="J3487" i="63"/>
  <c r="J3488" i="63"/>
  <c r="J3489" i="63"/>
  <c r="J3490" i="63"/>
  <c r="J3491" i="63"/>
  <c r="J3492" i="63"/>
  <c r="J3493" i="63"/>
  <c r="J3494" i="63"/>
  <c r="J3495" i="63"/>
  <c r="J3496" i="63"/>
  <c r="J3497" i="63"/>
  <c r="J3498" i="63"/>
  <c r="J3499" i="63"/>
  <c r="J3500" i="63"/>
  <c r="J3501" i="63"/>
  <c r="J3502" i="63"/>
  <c r="J3503" i="63"/>
  <c r="J3504" i="63"/>
  <c r="J3505" i="63"/>
  <c r="J3506" i="63"/>
  <c r="J3507" i="63"/>
  <c r="J3508" i="63"/>
  <c r="J3509" i="63"/>
  <c r="J3510" i="63"/>
  <c r="J3511" i="63"/>
  <c r="J3512" i="63"/>
  <c r="J3513" i="63"/>
  <c r="J3514" i="63"/>
  <c r="J3515" i="63"/>
  <c r="J3516" i="63"/>
  <c r="J3517" i="63"/>
  <c r="J3518" i="63"/>
  <c r="J3519" i="63"/>
  <c r="J3520" i="63"/>
  <c r="J3521" i="63"/>
  <c r="J3522" i="63"/>
  <c r="J3523" i="63"/>
  <c r="J3524" i="63"/>
  <c r="J3525" i="63"/>
  <c r="J3526" i="63"/>
  <c r="J3527" i="63"/>
  <c r="J3528" i="63"/>
  <c r="J3529" i="63"/>
  <c r="J3530" i="63"/>
  <c r="J3531" i="63"/>
  <c r="J3532" i="63"/>
  <c r="J3533" i="63"/>
  <c r="J3534" i="63"/>
  <c r="J3535" i="63"/>
  <c r="J3536" i="63"/>
  <c r="J3537" i="63"/>
  <c r="J3538" i="63"/>
  <c r="J3539" i="63"/>
  <c r="J3540" i="63"/>
  <c r="J3541" i="63"/>
  <c r="J3542" i="63"/>
  <c r="J3543" i="63"/>
  <c r="J3544" i="63"/>
  <c r="J3545" i="63"/>
  <c r="J3546" i="63"/>
  <c r="J3547" i="63"/>
  <c r="J3548" i="63"/>
  <c r="J3549" i="63"/>
  <c r="J3550" i="63"/>
  <c r="J3551" i="63"/>
  <c r="J3552" i="63"/>
  <c r="J3553" i="63"/>
  <c r="J3554" i="63"/>
  <c r="J3555" i="63"/>
  <c r="J3556" i="63"/>
  <c r="J3557" i="63"/>
  <c r="J3558" i="63"/>
  <c r="J3559" i="63"/>
  <c r="J3560" i="63"/>
  <c r="J3561" i="63"/>
  <c r="J3562" i="63"/>
  <c r="J3563" i="63"/>
  <c r="J3564" i="63"/>
  <c r="J3565" i="63"/>
  <c r="J3566" i="63"/>
  <c r="J3567" i="63"/>
  <c r="J3568" i="63"/>
  <c r="J3569" i="63"/>
  <c r="J3570" i="63"/>
  <c r="J3571" i="63"/>
  <c r="J3572" i="63"/>
  <c r="J3573" i="63"/>
  <c r="J3574" i="63"/>
  <c r="J3575" i="63"/>
  <c r="J3576" i="63"/>
  <c r="J3577" i="63"/>
  <c r="J3578" i="63"/>
  <c r="J3579" i="63"/>
  <c r="J3580" i="63"/>
  <c r="J3581" i="63"/>
  <c r="J3582" i="63"/>
  <c r="J3583" i="63"/>
  <c r="J3584" i="63"/>
  <c r="J3585" i="63"/>
  <c r="J3586" i="63"/>
  <c r="J3587" i="63"/>
  <c r="J3588" i="63"/>
  <c r="J3589" i="63"/>
  <c r="J3590" i="63"/>
  <c r="J3591" i="63"/>
  <c r="J3592" i="63"/>
  <c r="J3593" i="63"/>
  <c r="J3594" i="63"/>
  <c r="J3595" i="63"/>
  <c r="J3596" i="63"/>
  <c r="J3597" i="63"/>
  <c r="J3598" i="63"/>
  <c r="J3599" i="63"/>
  <c r="J3600" i="63"/>
  <c r="J3601" i="63"/>
  <c r="J3602" i="63"/>
  <c r="J3603" i="63"/>
  <c r="J3604" i="63"/>
  <c r="J3605" i="63"/>
  <c r="J3606" i="63"/>
  <c r="J3607" i="63"/>
  <c r="J3608" i="63"/>
  <c r="J3609" i="63"/>
  <c r="J3610" i="63"/>
  <c r="J3611" i="63"/>
  <c r="J3612" i="63"/>
  <c r="J3613" i="63"/>
  <c r="J3614" i="63"/>
  <c r="J3615" i="63"/>
  <c r="J3616" i="63"/>
  <c r="J3617" i="63"/>
  <c r="J3618" i="63"/>
  <c r="J3619" i="63"/>
  <c r="J3620" i="63"/>
  <c r="J3621" i="63"/>
  <c r="J3622" i="63"/>
  <c r="J3623" i="63"/>
  <c r="J3624" i="63"/>
  <c r="J3625" i="63"/>
  <c r="J3626" i="63"/>
  <c r="J3627" i="63"/>
  <c r="J3628" i="63"/>
  <c r="J3629" i="63"/>
  <c r="J3630" i="63"/>
  <c r="J3631" i="63"/>
  <c r="J3632" i="63"/>
  <c r="J3633" i="63"/>
  <c r="J3634" i="63"/>
  <c r="J3635" i="63"/>
  <c r="J3636" i="63"/>
  <c r="J3637" i="63"/>
  <c r="J3638" i="63"/>
  <c r="J3639" i="63"/>
  <c r="J3640" i="63"/>
  <c r="J3641" i="63"/>
  <c r="J3642" i="63"/>
  <c r="J3643" i="63"/>
  <c r="J3644" i="63"/>
  <c r="J3645" i="63"/>
  <c r="J3646" i="63"/>
  <c r="J3647" i="63"/>
  <c r="J3648" i="63"/>
  <c r="J3649" i="63"/>
  <c r="J3650" i="63"/>
  <c r="J3651" i="63"/>
  <c r="J3652" i="63"/>
  <c r="J3653" i="63"/>
  <c r="J3654" i="63"/>
  <c r="J3655" i="63"/>
  <c r="J3656" i="63"/>
  <c r="J3657" i="63"/>
  <c r="J3658" i="63"/>
  <c r="J3659" i="63"/>
  <c r="J3660" i="63"/>
  <c r="J3661" i="63"/>
  <c r="J3662" i="63"/>
  <c r="J3663" i="63"/>
  <c r="J3664" i="63"/>
  <c r="J3665" i="63"/>
  <c r="J3666" i="63"/>
  <c r="J3667" i="63"/>
  <c r="J3668" i="63"/>
  <c r="J3669" i="63"/>
  <c r="J3670" i="63"/>
  <c r="J3671" i="63"/>
  <c r="J3672" i="63"/>
  <c r="J3673" i="63"/>
  <c r="J3674" i="63"/>
  <c r="J3675" i="63"/>
  <c r="J3676" i="63"/>
  <c r="J3677" i="63"/>
  <c r="J3678" i="63"/>
  <c r="J3679" i="63"/>
  <c r="J3680" i="63"/>
  <c r="J3681" i="63"/>
  <c r="J3682" i="63"/>
  <c r="J3683" i="63"/>
  <c r="J3684" i="63"/>
  <c r="J3685" i="63"/>
  <c r="J3686" i="63"/>
  <c r="J3687" i="63"/>
  <c r="J3688" i="63"/>
  <c r="J3689" i="63"/>
  <c r="J3690" i="63"/>
  <c r="J3691" i="63"/>
  <c r="J3692" i="63"/>
  <c r="J3693" i="63"/>
  <c r="J3694" i="63"/>
  <c r="J3695" i="63"/>
  <c r="J3696" i="63"/>
  <c r="J3697" i="63"/>
  <c r="J3698" i="63"/>
  <c r="J3699" i="63"/>
  <c r="J3700" i="63"/>
  <c r="J3701" i="63"/>
  <c r="J3702" i="63"/>
  <c r="J3703" i="63"/>
  <c r="J3704" i="63"/>
  <c r="J3705" i="63"/>
  <c r="J3706" i="63"/>
  <c r="J3707" i="63"/>
  <c r="J3708" i="63"/>
  <c r="J3709" i="63"/>
  <c r="J3710" i="63"/>
  <c r="J3711" i="63"/>
  <c r="J3712" i="63"/>
  <c r="J3713" i="63"/>
  <c r="J3714" i="63"/>
  <c r="J3715" i="63"/>
  <c r="J3716" i="63"/>
  <c r="J3717" i="63"/>
  <c r="J3718" i="63"/>
  <c r="J3719" i="63"/>
  <c r="J3720" i="63"/>
  <c r="J3721" i="63"/>
  <c r="J3722" i="63"/>
  <c r="J3723" i="63"/>
  <c r="J3724" i="63"/>
  <c r="J3725" i="63"/>
  <c r="J3726" i="63"/>
  <c r="J3727" i="63"/>
  <c r="J3728" i="63"/>
  <c r="J3729" i="63"/>
  <c r="J3730" i="63"/>
  <c r="J3731" i="63"/>
  <c r="J3732" i="63"/>
  <c r="J3733" i="63"/>
  <c r="J3734" i="63"/>
  <c r="J3735" i="63"/>
  <c r="J3736" i="63"/>
  <c r="J3737" i="63"/>
  <c r="J3738" i="63"/>
  <c r="J3739" i="63"/>
  <c r="J3740" i="63"/>
  <c r="J3741" i="63"/>
  <c r="J3742" i="63"/>
  <c r="J3743" i="63"/>
  <c r="J3744" i="63"/>
  <c r="J3745" i="63"/>
  <c r="X7" i="2"/>
  <c r="X8" i="2"/>
  <c r="X9" i="2"/>
  <c r="X10" i="2"/>
  <c r="X11" i="2"/>
  <c r="X12" i="2"/>
  <c r="X13" i="2"/>
  <c r="X14" i="2"/>
  <c r="X15" i="2"/>
  <c r="X16" i="2"/>
  <c r="X17" i="2"/>
  <c r="X6" i="2"/>
  <c r="W7" i="2"/>
  <c r="W8" i="2"/>
  <c r="W9" i="2"/>
  <c r="W10" i="2"/>
  <c r="W11" i="2"/>
  <c r="W12" i="2"/>
  <c r="W13" i="2"/>
  <c r="W14" i="2"/>
  <c r="W15" i="2"/>
  <c r="W16" i="2"/>
  <c r="W17" i="2"/>
  <c r="W6" i="2"/>
  <c r="V7" i="2"/>
  <c r="V8" i="2"/>
  <c r="V9" i="2"/>
  <c r="V10" i="2"/>
  <c r="V11" i="2"/>
  <c r="V12" i="2"/>
  <c r="V13" i="2"/>
  <c r="V14" i="2"/>
  <c r="V15" i="2"/>
  <c r="V16" i="2"/>
  <c r="V17" i="2"/>
  <c r="V6" i="2"/>
  <c r="U7" i="2"/>
  <c r="U8" i="2"/>
  <c r="U9" i="2"/>
  <c r="U10" i="2"/>
  <c r="U11" i="2"/>
  <c r="U12" i="2"/>
  <c r="U13" i="2"/>
  <c r="U14" i="2"/>
  <c r="U15" i="2"/>
  <c r="U16" i="2"/>
  <c r="U17" i="2"/>
  <c r="U6" i="2"/>
  <c r="T7" i="2"/>
  <c r="T8" i="2"/>
  <c r="T9" i="2"/>
  <c r="T10" i="2"/>
  <c r="T11" i="2"/>
  <c r="T12" i="2"/>
  <c r="T13" i="2"/>
  <c r="T14" i="2"/>
  <c r="T15" i="2"/>
  <c r="T16" i="2"/>
  <c r="T17" i="2"/>
  <c r="T6" i="2"/>
  <c r="S7" i="2"/>
  <c r="S8" i="2"/>
  <c r="S9" i="2"/>
  <c r="S10" i="2"/>
  <c r="S11" i="2"/>
  <c r="S12" i="2"/>
  <c r="S13" i="2"/>
  <c r="S14" i="2"/>
  <c r="S15" i="2"/>
  <c r="S16" i="2"/>
  <c r="S17" i="2"/>
  <c r="S6" i="2"/>
  <c r="R7" i="2"/>
  <c r="R8" i="2"/>
  <c r="R9" i="2"/>
  <c r="R10" i="2"/>
  <c r="R11" i="2"/>
  <c r="R12" i="2"/>
  <c r="R13" i="2"/>
  <c r="R14" i="2"/>
  <c r="R15" i="2"/>
  <c r="R16" i="2"/>
  <c r="R17" i="2"/>
  <c r="R6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Y17" i="2"/>
  <c r="Y16" i="2"/>
  <c r="Y15" i="2"/>
  <c r="Y14" i="2"/>
  <c r="Y13" i="2"/>
  <c r="Y12" i="2"/>
  <c r="Y11" i="2"/>
  <c r="Y10" i="2"/>
  <c r="Y9" i="2"/>
  <c r="Y8" i="2"/>
  <c r="Y7" i="2"/>
  <c r="Y6" i="2"/>
  <c r="A2" i="62"/>
  <c r="AC16" i="64"/>
  <c r="AC15" i="64"/>
  <c r="AC14" i="64"/>
  <c r="AC13" i="64"/>
  <c r="AC12" i="64"/>
  <c r="AC11" i="64"/>
  <c r="AC10" i="64"/>
  <c r="AC9" i="64"/>
  <c r="U18" i="2" l="1"/>
  <c r="R18" i="2"/>
  <c r="S18" i="2"/>
  <c r="T18" i="2"/>
  <c r="X18" i="2"/>
  <c r="W18" i="2"/>
  <c r="V18" i="2"/>
  <c r="Y18" i="2"/>
  <c r="O18" i="2" l="1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R20" i="64" l="1"/>
  <c r="R19" i="64"/>
  <c r="R18" i="64"/>
  <c r="R17" i="64"/>
  <c r="R16" i="64"/>
  <c r="R15" i="64"/>
  <c r="R14" i="64"/>
  <c r="R13" i="64"/>
  <c r="R12" i="64"/>
  <c r="R11" i="64"/>
  <c r="R10" i="64"/>
  <c r="R9" i="64"/>
  <c r="Q20" i="64"/>
  <c r="P20" i="64"/>
  <c r="O20" i="64"/>
  <c r="N20" i="64"/>
  <c r="M20" i="64"/>
  <c r="L20" i="64"/>
  <c r="Q19" i="64"/>
  <c r="P19" i="64"/>
  <c r="O19" i="64"/>
  <c r="N19" i="64"/>
  <c r="M19" i="64"/>
  <c r="L19" i="64"/>
  <c r="Q18" i="64"/>
  <c r="P18" i="64"/>
  <c r="O18" i="64"/>
  <c r="N18" i="64"/>
  <c r="M18" i="64"/>
  <c r="L18" i="64"/>
  <c r="Q17" i="64"/>
  <c r="P17" i="64"/>
  <c r="O17" i="64"/>
  <c r="N17" i="64"/>
  <c r="M17" i="64"/>
  <c r="L17" i="64"/>
  <c r="Q16" i="64"/>
  <c r="P16" i="64"/>
  <c r="O16" i="64"/>
  <c r="N16" i="64"/>
  <c r="M16" i="64"/>
  <c r="L16" i="64"/>
  <c r="Q15" i="64"/>
  <c r="P15" i="64"/>
  <c r="O15" i="64"/>
  <c r="N15" i="64"/>
  <c r="M15" i="64"/>
  <c r="L15" i="64"/>
  <c r="Q14" i="64"/>
  <c r="P14" i="64"/>
  <c r="O14" i="64"/>
  <c r="N14" i="64"/>
  <c r="M14" i="64"/>
  <c r="L14" i="64"/>
  <c r="Q13" i="64"/>
  <c r="P13" i="64"/>
  <c r="O13" i="64"/>
  <c r="N13" i="64"/>
  <c r="M13" i="64"/>
  <c r="L13" i="64"/>
  <c r="Q12" i="64"/>
  <c r="P12" i="64"/>
  <c r="O12" i="64"/>
  <c r="N12" i="64"/>
  <c r="M12" i="64"/>
  <c r="L12" i="64"/>
  <c r="Q11" i="64"/>
  <c r="P11" i="64"/>
  <c r="O11" i="64"/>
  <c r="N11" i="64"/>
  <c r="M11" i="64"/>
  <c r="L11" i="64"/>
  <c r="Q10" i="64"/>
  <c r="P10" i="64"/>
  <c r="O10" i="64"/>
  <c r="N10" i="64"/>
  <c r="M10" i="64"/>
  <c r="L10" i="64"/>
  <c r="Q9" i="64"/>
  <c r="P9" i="64"/>
  <c r="O9" i="64"/>
  <c r="N9" i="64"/>
  <c r="M9" i="64"/>
  <c r="L9" i="64"/>
  <c r="AA33" i="2"/>
  <c r="AC18" i="2" l="1"/>
  <c r="AF52" i="2"/>
  <c r="AF51" i="2"/>
  <c r="AF50" i="2"/>
  <c r="AF49" i="2"/>
  <c r="AF48" i="2"/>
  <c r="AF47" i="2"/>
  <c r="AF46" i="2"/>
  <c r="AF45" i="2"/>
  <c r="AF44" i="2"/>
  <c r="AF43" i="2"/>
  <c r="AF42" i="2"/>
  <c r="AF41" i="2"/>
  <c r="I3745" i="63" l="1"/>
  <c r="I312" i="63"/>
  <c r="I311" i="63"/>
  <c r="I310" i="63"/>
  <c r="I309" i="63"/>
  <c r="I308" i="63"/>
  <c r="I307" i="63"/>
  <c r="I306" i="63"/>
  <c r="I305" i="63"/>
  <c r="I304" i="63"/>
  <c r="I303" i="63"/>
  <c r="I302" i="63"/>
  <c r="I301" i="63"/>
  <c r="I300" i="63"/>
  <c r="I299" i="63"/>
  <c r="I298" i="63"/>
  <c r="I297" i="63"/>
  <c r="I296" i="63"/>
  <c r="I295" i="63"/>
  <c r="I294" i="63"/>
  <c r="I293" i="63"/>
  <c r="I292" i="63"/>
  <c r="I291" i="63"/>
  <c r="I290" i="63"/>
  <c r="I289" i="63"/>
  <c r="I288" i="63"/>
  <c r="I287" i="63"/>
  <c r="I286" i="63"/>
  <c r="I285" i="63"/>
  <c r="I284" i="63"/>
  <c r="I283" i="63"/>
  <c r="I282" i="63"/>
  <c r="I281" i="63"/>
  <c r="I280" i="63"/>
  <c r="I279" i="63"/>
  <c r="I278" i="63"/>
  <c r="I277" i="63"/>
  <c r="I276" i="63"/>
  <c r="I275" i="63"/>
  <c r="I274" i="63"/>
  <c r="I273" i="63"/>
  <c r="I272" i="63"/>
  <c r="I271" i="63"/>
  <c r="I270" i="63"/>
  <c r="I269" i="63"/>
  <c r="I268" i="63"/>
  <c r="I267" i="63"/>
  <c r="I266" i="63"/>
  <c r="I265" i="63"/>
  <c r="I264" i="63"/>
  <c r="I263" i="63"/>
  <c r="I262" i="63"/>
  <c r="I261" i="63"/>
  <c r="I260" i="63"/>
  <c r="I259" i="63"/>
  <c r="I258" i="63"/>
  <c r="I257" i="63"/>
  <c r="I256" i="63"/>
  <c r="I255" i="63"/>
  <c r="I254" i="63"/>
  <c r="I253" i="63"/>
  <c r="I252" i="63"/>
  <c r="I251" i="63"/>
  <c r="I250" i="63"/>
  <c r="I249" i="63"/>
  <c r="I248" i="63"/>
  <c r="I247" i="63"/>
  <c r="I246" i="63"/>
  <c r="I245" i="63"/>
  <c r="I244" i="63"/>
  <c r="I243" i="63"/>
  <c r="I242" i="63"/>
  <c r="I241" i="63"/>
  <c r="I240" i="63"/>
  <c r="I239" i="63"/>
  <c r="I238" i="63"/>
  <c r="I237" i="63"/>
  <c r="I236" i="63"/>
  <c r="I235" i="63"/>
  <c r="I234" i="63"/>
  <c r="I233" i="63"/>
  <c r="I232" i="63"/>
  <c r="I231" i="63"/>
  <c r="I230" i="63"/>
  <c r="I229" i="63"/>
  <c r="I228" i="63"/>
  <c r="I227" i="63"/>
  <c r="I226" i="63"/>
  <c r="I225" i="63"/>
  <c r="I224" i="63"/>
  <c r="I223" i="63"/>
  <c r="I222" i="63"/>
  <c r="I221" i="63"/>
  <c r="I220" i="63"/>
  <c r="I219" i="63"/>
  <c r="I218" i="63"/>
  <c r="I217" i="63"/>
  <c r="I216" i="63"/>
  <c r="I215" i="63"/>
  <c r="I214" i="63"/>
  <c r="I213" i="63"/>
  <c r="I212" i="63"/>
  <c r="I211" i="63"/>
  <c r="I210" i="63"/>
  <c r="I209" i="63"/>
  <c r="I208" i="63"/>
  <c r="I207" i="63"/>
  <c r="I206" i="63"/>
  <c r="I205" i="63"/>
  <c r="I204" i="63"/>
  <c r="I203" i="63"/>
  <c r="I202" i="63"/>
  <c r="I201" i="63"/>
  <c r="I200" i="63"/>
  <c r="I199" i="63"/>
  <c r="I198" i="63"/>
  <c r="I197" i="63"/>
  <c r="I196" i="63"/>
  <c r="I195" i="63"/>
  <c r="I194" i="63"/>
  <c r="I193" i="63"/>
  <c r="I192" i="63"/>
  <c r="I191" i="63"/>
  <c r="I190" i="63"/>
  <c r="I189" i="63"/>
  <c r="I188" i="63"/>
  <c r="I187" i="63"/>
  <c r="I186" i="63"/>
  <c r="I185" i="63"/>
  <c r="I184" i="63"/>
  <c r="I183" i="63"/>
  <c r="I182" i="63"/>
  <c r="I181" i="63"/>
  <c r="I180" i="63"/>
  <c r="I179" i="63"/>
  <c r="I178" i="63"/>
  <c r="I177" i="63"/>
  <c r="I176" i="63"/>
  <c r="I175" i="63"/>
  <c r="I174" i="63"/>
  <c r="I173" i="63"/>
  <c r="I172" i="63"/>
  <c r="I171" i="63"/>
  <c r="I170" i="63"/>
  <c r="I169" i="63"/>
  <c r="I168" i="63"/>
  <c r="I167" i="63"/>
  <c r="I166" i="63"/>
  <c r="I165" i="63"/>
  <c r="I164" i="63"/>
  <c r="I163" i="63"/>
  <c r="I162" i="63"/>
  <c r="I161" i="63"/>
  <c r="I160" i="63"/>
  <c r="I159" i="63"/>
  <c r="I158" i="63"/>
  <c r="I157" i="63"/>
  <c r="I156" i="63"/>
  <c r="I155" i="63"/>
  <c r="I154" i="63"/>
  <c r="I153" i="63"/>
  <c r="I152" i="63"/>
  <c r="I151" i="63"/>
  <c r="I150" i="63"/>
  <c r="I149" i="63"/>
  <c r="I148" i="63"/>
  <c r="I147" i="63"/>
  <c r="I146" i="63"/>
  <c r="I145" i="63"/>
  <c r="I144" i="63"/>
  <c r="I143" i="63"/>
  <c r="I142" i="63"/>
  <c r="I141" i="63"/>
  <c r="I140" i="63"/>
  <c r="I139" i="63"/>
  <c r="I138" i="63"/>
  <c r="I137" i="63"/>
  <c r="I136" i="63"/>
  <c r="I135" i="63"/>
  <c r="I134" i="63"/>
  <c r="I133" i="63"/>
  <c r="I132" i="63"/>
  <c r="I131" i="63"/>
  <c r="I130" i="63"/>
  <c r="I129" i="63"/>
  <c r="I128" i="63"/>
  <c r="I127" i="63"/>
  <c r="I126" i="63"/>
  <c r="I125" i="63"/>
  <c r="I124" i="63"/>
  <c r="I123" i="63"/>
  <c r="I122" i="63"/>
  <c r="I121" i="63"/>
  <c r="I120" i="63"/>
  <c r="I119" i="63"/>
  <c r="I118" i="63"/>
  <c r="I117" i="63"/>
  <c r="I116" i="63"/>
  <c r="I115" i="63"/>
  <c r="I114" i="63"/>
  <c r="I113" i="63"/>
  <c r="I112" i="63"/>
  <c r="I111" i="63"/>
  <c r="I110" i="63"/>
  <c r="I109" i="63"/>
  <c r="I108" i="63"/>
  <c r="I107" i="63"/>
  <c r="I106" i="63"/>
  <c r="I105" i="63"/>
  <c r="I104" i="63"/>
  <c r="I103" i="63"/>
  <c r="I102" i="63"/>
  <c r="I101" i="63"/>
  <c r="I100" i="63"/>
  <c r="I99" i="63"/>
  <c r="I98" i="63"/>
  <c r="I97" i="63"/>
  <c r="I96" i="63"/>
  <c r="I95" i="63"/>
  <c r="I94" i="63"/>
  <c r="I93" i="63"/>
  <c r="I92" i="63"/>
  <c r="I91" i="63"/>
  <c r="I90" i="63"/>
  <c r="I89" i="63"/>
  <c r="I88" i="63"/>
  <c r="I87" i="63"/>
  <c r="I86" i="63"/>
  <c r="I85" i="63"/>
  <c r="I84" i="63"/>
  <c r="I83" i="63"/>
  <c r="I82" i="63"/>
  <c r="I81" i="63"/>
  <c r="I80" i="63"/>
  <c r="I79" i="63"/>
  <c r="I78" i="63"/>
  <c r="I77" i="63"/>
  <c r="I76" i="63"/>
  <c r="I75" i="63"/>
  <c r="I74" i="63"/>
  <c r="I73" i="63"/>
  <c r="I72" i="63"/>
  <c r="I71" i="63"/>
  <c r="I70" i="63"/>
  <c r="I69" i="63"/>
  <c r="I68" i="63"/>
  <c r="I67" i="63"/>
  <c r="I66" i="63"/>
  <c r="I65" i="63"/>
  <c r="I64" i="63"/>
  <c r="I63" i="63"/>
  <c r="I62" i="63"/>
  <c r="I61" i="63"/>
  <c r="I60" i="63"/>
  <c r="I59" i="63"/>
  <c r="I58" i="63"/>
  <c r="I57" i="63"/>
  <c r="I56" i="63"/>
  <c r="I55" i="63"/>
  <c r="I54" i="63"/>
  <c r="I53" i="63"/>
  <c r="I52" i="63"/>
  <c r="I51" i="63"/>
  <c r="I50" i="63"/>
  <c r="I49" i="63"/>
  <c r="I48" i="63"/>
  <c r="I47" i="63"/>
  <c r="I46" i="63"/>
  <c r="I45" i="63"/>
  <c r="I44" i="63"/>
  <c r="I43" i="63"/>
  <c r="I42" i="63"/>
  <c r="I41" i="63"/>
  <c r="I40" i="63"/>
  <c r="I39" i="63"/>
  <c r="I38" i="63"/>
  <c r="I37" i="63"/>
  <c r="I36" i="63"/>
  <c r="I35" i="63"/>
  <c r="I34" i="63"/>
  <c r="I33" i="63"/>
  <c r="I32" i="63"/>
  <c r="I31" i="63"/>
  <c r="I30" i="63"/>
  <c r="I29" i="63"/>
  <c r="I28" i="63"/>
  <c r="I27" i="63"/>
  <c r="I26" i="63"/>
  <c r="I25" i="63"/>
  <c r="I24" i="63"/>
  <c r="I23" i="63"/>
  <c r="I22" i="63"/>
  <c r="I21" i="63"/>
  <c r="I20" i="63"/>
  <c r="I19" i="63"/>
  <c r="I18" i="63"/>
  <c r="I17" i="63"/>
  <c r="I16" i="63"/>
  <c r="I15" i="63"/>
  <c r="I14" i="63"/>
  <c r="I13" i="63"/>
  <c r="I12" i="63"/>
  <c r="I11" i="63"/>
  <c r="I10" i="63"/>
  <c r="I9" i="63"/>
  <c r="I8" i="63"/>
  <c r="I7" i="63"/>
  <c r="I6" i="63"/>
  <c r="I5" i="63"/>
  <c r="I4" i="63"/>
  <c r="I3" i="63"/>
  <c r="I2" i="63"/>
  <c r="S61" i="63"/>
  <c r="S60" i="63"/>
  <c r="S59" i="63"/>
  <c r="S58" i="63"/>
  <c r="S57" i="63"/>
  <c r="S56" i="63"/>
  <c r="S55" i="63"/>
  <c r="S54" i="63"/>
  <c r="S53" i="63"/>
  <c r="S52" i="63"/>
  <c r="S51" i="63"/>
  <c r="S50" i="63"/>
  <c r="S49" i="63"/>
  <c r="S48" i="63"/>
  <c r="S47" i="63"/>
  <c r="S46" i="63"/>
  <c r="S45" i="63"/>
  <c r="S44" i="63"/>
  <c r="S43" i="63"/>
  <c r="S42" i="63"/>
  <c r="S41" i="63"/>
  <c r="S40" i="63"/>
  <c r="S39" i="63"/>
  <c r="S38" i="63"/>
  <c r="S37" i="63"/>
  <c r="S36" i="63"/>
  <c r="S35" i="63"/>
  <c r="S34" i="63"/>
  <c r="S33" i="63"/>
  <c r="S32" i="63"/>
  <c r="S31" i="63"/>
  <c r="S30" i="63"/>
  <c r="S29" i="63"/>
  <c r="S28" i="63"/>
  <c r="S27" i="63"/>
  <c r="S26" i="63"/>
  <c r="S25" i="63"/>
  <c r="S24" i="63"/>
  <c r="S23" i="63"/>
  <c r="S22" i="63"/>
  <c r="S21" i="63"/>
  <c r="S20" i="63"/>
  <c r="S19" i="63"/>
  <c r="S18" i="63"/>
  <c r="S17" i="63"/>
  <c r="S16" i="63"/>
  <c r="S15" i="63"/>
  <c r="S14" i="63"/>
  <c r="S13" i="63"/>
  <c r="S12" i="63"/>
  <c r="S11" i="63"/>
  <c r="S10" i="63"/>
  <c r="S9" i="63"/>
  <c r="S8" i="63"/>
  <c r="K20" i="64"/>
  <c r="K19" i="64"/>
  <c r="K18" i="64"/>
  <c r="K17" i="64"/>
  <c r="K16" i="64"/>
  <c r="K15" i="64"/>
  <c r="K14" i="64"/>
  <c r="K13" i="64"/>
  <c r="K12" i="64"/>
  <c r="K11" i="64"/>
  <c r="K10" i="64"/>
  <c r="K9" i="64"/>
  <c r="R8" i="64"/>
  <c r="Q8" i="64"/>
  <c r="P8" i="64"/>
  <c r="O8" i="64"/>
  <c r="N8" i="64"/>
  <c r="M8" i="64"/>
  <c r="L8" i="64"/>
  <c r="AA32" i="2"/>
  <c r="AA31" i="2"/>
  <c r="AA30" i="2"/>
  <c r="AA29" i="2"/>
  <c r="AA28" i="2"/>
  <c r="AA27" i="2"/>
  <c r="AA26" i="2"/>
  <c r="AA25" i="2"/>
  <c r="AA24" i="2"/>
  <c r="AA23" i="2"/>
  <c r="AA22" i="2"/>
  <c r="K75" i="63" l="1"/>
  <c r="K81" i="63"/>
  <c r="K76" i="63"/>
  <c r="K82" i="63"/>
  <c r="K77" i="63"/>
  <c r="K83" i="63"/>
  <c r="K78" i="63"/>
  <c r="K84" i="63"/>
  <c r="K80" i="63"/>
  <c r="K671" i="63"/>
  <c r="K677" i="63"/>
  <c r="K85" i="63"/>
  <c r="K74" i="63"/>
  <c r="K79" i="63"/>
  <c r="K670" i="63"/>
  <c r="K676" i="63"/>
  <c r="K672" i="63"/>
  <c r="K680" i="63"/>
  <c r="K673" i="63"/>
  <c r="K674" i="63"/>
  <c r="K675" i="63"/>
  <c r="K678" i="63"/>
  <c r="K669" i="63"/>
  <c r="K679" i="63"/>
  <c r="K1229" i="63"/>
  <c r="K1235" i="63"/>
  <c r="K1625" i="63"/>
  <c r="K1631" i="63"/>
  <c r="K1230" i="63"/>
  <c r="K1236" i="63"/>
  <c r="K1626" i="63"/>
  <c r="K1632" i="63"/>
  <c r="K1231" i="63"/>
  <c r="K1237" i="63"/>
  <c r="K1232" i="63"/>
  <c r="K1238" i="63"/>
  <c r="K1233" i="63"/>
  <c r="K1239" i="63"/>
  <c r="K1623" i="63"/>
  <c r="K1629" i="63"/>
  <c r="K1228" i="63"/>
  <c r="K1234" i="63"/>
  <c r="K1633" i="63"/>
  <c r="K2019" i="63"/>
  <c r="K1622" i="63"/>
  <c r="K2020" i="63"/>
  <c r="K1624" i="63"/>
  <c r="K2021" i="63"/>
  <c r="K1627" i="63"/>
  <c r="K2022" i="63"/>
  <c r="K1628" i="63"/>
  <c r="K2017" i="63"/>
  <c r="K2023" i="63"/>
  <c r="K1630" i="63"/>
  <c r="K2018" i="63"/>
  <c r="K2390" i="63"/>
  <c r="K2396" i="63"/>
  <c r="K2391" i="63"/>
  <c r="K2392" i="63"/>
  <c r="K2393" i="63"/>
  <c r="K2394" i="63"/>
  <c r="K2395" i="63"/>
  <c r="K2743" i="63"/>
  <c r="K3563" i="63"/>
  <c r="K3564" i="63"/>
  <c r="K2947" i="63"/>
  <c r="K2948" i="63"/>
  <c r="K3152" i="63"/>
  <c r="K3153" i="63"/>
  <c r="K3357" i="63"/>
  <c r="K2742" i="63"/>
  <c r="K3358" i="63"/>
  <c r="K497" i="63"/>
  <c r="K503" i="63"/>
  <c r="K498" i="63"/>
  <c r="K499" i="63"/>
  <c r="K500" i="63"/>
  <c r="K501" i="63"/>
  <c r="K502" i="63"/>
  <c r="K1065" i="63"/>
  <c r="K1071" i="63"/>
  <c r="K1066" i="63"/>
  <c r="K1072" i="63"/>
  <c r="K1061" i="63"/>
  <c r="K1067" i="63"/>
  <c r="K1062" i="63"/>
  <c r="K1068" i="63"/>
  <c r="K1063" i="63"/>
  <c r="K1069" i="63"/>
  <c r="K1064" i="63"/>
  <c r="K1070" i="63"/>
  <c r="K1505" i="63"/>
  <c r="K1500" i="63"/>
  <c r="K1506" i="63"/>
  <c r="K1501" i="63"/>
  <c r="K1502" i="63"/>
  <c r="K1503" i="63"/>
  <c r="K1504" i="63"/>
  <c r="K1893" i="63"/>
  <c r="K1894" i="63"/>
  <c r="K1895" i="63"/>
  <c r="K1890" i="63"/>
  <c r="K1896" i="63"/>
  <c r="K1891" i="63"/>
  <c r="K1892" i="63"/>
  <c r="K2276" i="63"/>
  <c r="K2282" i="63"/>
  <c r="K2642" i="63"/>
  <c r="K2648" i="63"/>
  <c r="K2277" i="63"/>
  <c r="K2643" i="63"/>
  <c r="K2278" i="63"/>
  <c r="K2644" i="63"/>
  <c r="K2279" i="63"/>
  <c r="K2645" i="63"/>
  <c r="K2280" i="63"/>
  <c r="K2646" i="63"/>
  <c r="K2281" i="63"/>
  <c r="K2647" i="63"/>
  <c r="K2885" i="63"/>
  <c r="K3095" i="63"/>
  <c r="K3299" i="63"/>
  <c r="K3503" i="63"/>
  <c r="K3707" i="63"/>
  <c r="K2886" i="63"/>
  <c r="K3096" i="63"/>
  <c r="K3300" i="63"/>
  <c r="K3504" i="63"/>
  <c r="K2887" i="63"/>
  <c r="K3301" i="63"/>
  <c r="K3505" i="63"/>
  <c r="K2888" i="63"/>
  <c r="K3092" i="63"/>
  <c r="K2889" i="63"/>
  <c r="K3093" i="63"/>
  <c r="K3297" i="63"/>
  <c r="K3501" i="63"/>
  <c r="K3094" i="63"/>
  <c r="K3298" i="63"/>
  <c r="K3502" i="63"/>
  <c r="K3709" i="63"/>
  <c r="K3711" i="63"/>
  <c r="K3708" i="63"/>
  <c r="K3710" i="63"/>
  <c r="K87" i="63"/>
  <c r="K93" i="63"/>
  <c r="K88" i="63"/>
  <c r="K94" i="63"/>
  <c r="K89" i="63"/>
  <c r="K95" i="63"/>
  <c r="K90" i="63"/>
  <c r="K96" i="63"/>
  <c r="K683" i="63"/>
  <c r="K689" i="63"/>
  <c r="K86" i="63"/>
  <c r="K91" i="63"/>
  <c r="K92" i="63"/>
  <c r="K97" i="63"/>
  <c r="K682" i="63"/>
  <c r="K688" i="63"/>
  <c r="K690" i="63"/>
  <c r="K681" i="63"/>
  <c r="K691" i="63"/>
  <c r="K684" i="63"/>
  <c r="K692" i="63"/>
  <c r="K685" i="63"/>
  <c r="K686" i="63"/>
  <c r="K687" i="63"/>
  <c r="K1241" i="63"/>
  <c r="K1637" i="63"/>
  <c r="K1242" i="63"/>
  <c r="K1638" i="63"/>
  <c r="K1243" i="63"/>
  <c r="K1244" i="63"/>
  <c r="K1245" i="63"/>
  <c r="K1635" i="63"/>
  <c r="K1240" i="63"/>
  <c r="K1246" i="63"/>
  <c r="K2025" i="63"/>
  <c r="K1634" i="63"/>
  <c r="K2026" i="63"/>
  <c r="K1636" i="63"/>
  <c r="K2027" i="63"/>
  <c r="K1639" i="63"/>
  <c r="K2028" i="63"/>
  <c r="K1640" i="63"/>
  <c r="K2029" i="63"/>
  <c r="K2024" i="63"/>
  <c r="K2030" i="63"/>
  <c r="K2402" i="63"/>
  <c r="K2397" i="63"/>
  <c r="K2403" i="63"/>
  <c r="K2398" i="63"/>
  <c r="K2399" i="63"/>
  <c r="K2400" i="63"/>
  <c r="K2401" i="63"/>
  <c r="K2744" i="63"/>
  <c r="K2951" i="63"/>
  <c r="K3155" i="63"/>
  <c r="K3359" i="63"/>
  <c r="K2745" i="63"/>
  <c r="K2952" i="63"/>
  <c r="K3156" i="63"/>
  <c r="K3360" i="63"/>
  <c r="K2746" i="63"/>
  <c r="K3157" i="63"/>
  <c r="K3361" i="63"/>
  <c r="K3565" i="63"/>
  <c r="K2747" i="63"/>
  <c r="K3362" i="63"/>
  <c r="K3566" i="63"/>
  <c r="K2949" i="63"/>
  <c r="K3567" i="63"/>
  <c r="K2950" i="63"/>
  <c r="K3154" i="63"/>
  <c r="K3568" i="63"/>
  <c r="K273" i="63"/>
  <c r="K279" i="63"/>
  <c r="K274" i="63"/>
  <c r="K280" i="63"/>
  <c r="K269" i="63"/>
  <c r="K275" i="63"/>
  <c r="K270" i="63"/>
  <c r="K276" i="63"/>
  <c r="K278" i="63"/>
  <c r="K271" i="63"/>
  <c r="K272" i="63"/>
  <c r="K277" i="63"/>
  <c r="K849" i="63"/>
  <c r="K855" i="63"/>
  <c r="K850" i="63"/>
  <c r="K856" i="63"/>
  <c r="K851" i="63"/>
  <c r="K857" i="63"/>
  <c r="K852" i="63"/>
  <c r="K858" i="63"/>
  <c r="K853" i="63"/>
  <c r="K859" i="63"/>
  <c r="K848" i="63"/>
  <c r="K854" i="63"/>
  <c r="K1367" i="63"/>
  <c r="K1373" i="63"/>
  <c r="K1368" i="63"/>
  <c r="K1369" i="63"/>
  <c r="K1370" i="63"/>
  <c r="K1371" i="63"/>
  <c r="K1372" i="63"/>
  <c r="K1755" i="63"/>
  <c r="K2145" i="63"/>
  <c r="K1756" i="63"/>
  <c r="K1757" i="63"/>
  <c r="K2141" i="63"/>
  <c r="K1752" i="63"/>
  <c r="K1758" i="63"/>
  <c r="K2142" i="63"/>
  <c r="K1753" i="63"/>
  <c r="K2143" i="63"/>
  <c r="K1754" i="63"/>
  <c r="K2144" i="63"/>
  <c r="K2146" i="63"/>
  <c r="K2510" i="63"/>
  <c r="K2147" i="63"/>
  <c r="K2511" i="63"/>
  <c r="K2512" i="63"/>
  <c r="K2513" i="63"/>
  <c r="K2514" i="63"/>
  <c r="K2509" i="63"/>
  <c r="K2515" i="63"/>
  <c r="K2809" i="63"/>
  <c r="K2808" i="63"/>
  <c r="K3017" i="63"/>
  <c r="K3221" i="63"/>
  <c r="K3425" i="63"/>
  <c r="K3629" i="63"/>
  <c r="K2810" i="63"/>
  <c r="K3222" i="63"/>
  <c r="K3426" i="63"/>
  <c r="K3630" i="63"/>
  <c r="K2811" i="63"/>
  <c r="K3427" i="63"/>
  <c r="K3631" i="63"/>
  <c r="K3014" i="63"/>
  <c r="K3632" i="63"/>
  <c r="K3015" i="63"/>
  <c r="K3219" i="63"/>
  <c r="K3016" i="63"/>
  <c r="K3220" i="63"/>
  <c r="K3424" i="63"/>
  <c r="K587" i="63"/>
  <c r="K593" i="63"/>
  <c r="K588" i="63"/>
  <c r="K594" i="63"/>
  <c r="K583" i="63"/>
  <c r="K589" i="63"/>
  <c r="K584" i="63"/>
  <c r="K590" i="63"/>
  <c r="K585" i="63"/>
  <c r="K591" i="63"/>
  <c r="K586" i="63"/>
  <c r="K592" i="63"/>
  <c r="K1152" i="63"/>
  <c r="K1158" i="63"/>
  <c r="K1153" i="63"/>
  <c r="K1159" i="63"/>
  <c r="K1154" i="63"/>
  <c r="K1160" i="63"/>
  <c r="K1161" i="63"/>
  <c r="K1559" i="63"/>
  <c r="K1565" i="63"/>
  <c r="K1162" i="63"/>
  <c r="K1560" i="63"/>
  <c r="K1566" i="63"/>
  <c r="K1163" i="63"/>
  <c r="K1155" i="63"/>
  <c r="K1556" i="63"/>
  <c r="K1562" i="63"/>
  <c r="K1156" i="63"/>
  <c r="K1557" i="63"/>
  <c r="K1563" i="63"/>
  <c r="K1157" i="63"/>
  <c r="K1558" i="63"/>
  <c r="K1564" i="63"/>
  <c r="K1947" i="63"/>
  <c r="K1953" i="63"/>
  <c r="K1561" i="63"/>
  <c r="K1948" i="63"/>
  <c r="K1954" i="63"/>
  <c r="K1567" i="63"/>
  <c r="K1949" i="63"/>
  <c r="K1955" i="63"/>
  <c r="K1950" i="63"/>
  <c r="K1956" i="63"/>
  <c r="K1951" i="63"/>
  <c r="K1957" i="63"/>
  <c r="K1946" i="63"/>
  <c r="K1952" i="63"/>
  <c r="K2336" i="63"/>
  <c r="K2337" i="63"/>
  <c r="K2338" i="63"/>
  <c r="K2339" i="63"/>
  <c r="K2334" i="63"/>
  <c r="K2340" i="63"/>
  <c r="K2335" i="63"/>
  <c r="K2701" i="63"/>
  <c r="K2700" i="63"/>
  <c r="K2921" i="63"/>
  <c r="K2702" i="63"/>
  <c r="K3126" i="63"/>
  <c r="K2703" i="63"/>
  <c r="K3331" i="63"/>
  <c r="K2704" i="63"/>
  <c r="K3536" i="63"/>
  <c r="K2698" i="63"/>
  <c r="K2705" i="63"/>
  <c r="K3537" i="63"/>
  <c r="K2699" i="63"/>
  <c r="K2706" i="63"/>
  <c r="K2920" i="63"/>
  <c r="K3742" i="63"/>
  <c r="K3743" i="63"/>
  <c r="K2" i="63"/>
  <c r="K3" i="63"/>
  <c r="K9" i="63"/>
  <c r="K4" i="63"/>
  <c r="K10" i="63"/>
  <c r="K5" i="63"/>
  <c r="K11" i="63"/>
  <c r="K6" i="63"/>
  <c r="K12" i="63"/>
  <c r="K7" i="63"/>
  <c r="K8" i="63"/>
  <c r="K611" i="63"/>
  <c r="K617" i="63"/>
  <c r="K13" i="63"/>
  <c r="K612" i="63"/>
  <c r="K618" i="63"/>
  <c r="K607" i="63"/>
  <c r="K613" i="63"/>
  <c r="K608" i="63"/>
  <c r="K614" i="63"/>
  <c r="K609" i="63"/>
  <c r="K615" i="63"/>
  <c r="K610" i="63"/>
  <c r="K616" i="63"/>
  <c r="K1176" i="63"/>
  <c r="K1182" i="63"/>
  <c r="K1177" i="63"/>
  <c r="K1178" i="63"/>
  <c r="K1583" i="63"/>
  <c r="K1584" i="63"/>
  <c r="K1179" i="63"/>
  <c r="K1580" i="63"/>
  <c r="K1586" i="63"/>
  <c r="K1180" i="63"/>
  <c r="K1581" i="63"/>
  <c r="K1181" i="63"/>
  <c r="K1585" i="63"/>
  <c r="K1971" i="63"/>
  <c r="K1972" i="63"/>
  <c r="K1973" i="63"/>
  <c r="K1974" i="63"/>
  <c r="K1975" i="63"/>
  <c r="K1582" i="63"/>
  <c r="K1970" i="63"/>
  <c r="K1976" i="63"/>
  <c r="K2348" i="63"/>
  <c r="K2354" i="63"/>
  <c r="K2349" i="63"/>
  <c r="K2350" i="63"/>
  <c r="K2351" i="63"/>
  <c r="K2352" i="63"/>
  <c r="K2353" i="63"/>
  <c r="K2719" i="63"/>
  <c r="K2722" i="63"/>
  <c r="K2927" i="63"/>
  <c r="K3131" i="63"/>
  <c r="K3335" i="63"/>
  <c r="K3132" i="63"/>
  <c r="K3336" i="63"/>
  <c r="K3540" i="63"/>
  <c r="K3337" i="63"/>
  <c r="K3541" i="63"/>
  <c r="K2924" i="63"/>
  <c r="K3542" i="63"/>
  <c r="K2720" i="63"/>
  <c r="K2925" i="63"/>
  <c r="K3129" i="63"/>
  <c r="K3543" i="63"/>
  <c r="K2721" i="63"/>
  <c r="K2926" i="63"/>
  <c r="K3130" i="63"/>
  <c r="K3334" i="63"/>
  <c r="K201" i="63"/>
  <c r="K207" i="63"/>
  <c r="K202" i="63"/>
  <c r="K208" i="63"/>
  <c r="K203" i="63"/>
  <c r="K209" i="63"/>
  <c r="K204" i="63"/>
  <c r="K210" i="63"/>
  <c r="K206" i="63"/>
  <c r="K211" i="63"/>
  <c r="K212" i="63"/>
  <c r="K205" i="63"/>
  <c r="K784" i="63"/>
  <c r="K785" i="63"/>
  <c r="K786" i="63"/>
  <c r="K787" i="63"/>
  <c r="K781" i="63"/>
  <c r="K782" i="63"/>
  <c r="K783" i="63"/>
  <c r="K1325" i="63"/>
  <c r="K1320" i="63"/>
  <c r="K1326" i="63"/>
  <c r="K1321" i="63"/>
  <c r="K1322" i="63"/>
  <c r="K1323" i="63"/>
  <c r="K1713" i="63"/>
  <c r="K1324" i="63"/>
  <c r="K1714" i="63"/>
  <c r="K2103" i="63"/>
  <c r="K1715" i="63"/>
  <c r="K2104" i="63"/>
  <c r="K1709" i="63"/>
  <c r="K2099" i="63"/>
  <c r="K2105" i="63"/>
  <c r="K1710" i="63"/>
  <c r="K2100" i="63"/>
  <c r="K1711" i="63"/>
  <c r="K2101" i="63"/>
  <c r="K1712" i="63"/>
  <c r="K2102" i="63"/>
  <c r="K2468" i="63"/>
  <c r="K2469" i="63"/>
  <c r="K2470" i="63"/>
  <c r="K2471" i="63"/>
  <c r="K2472" i="63"/>
  <c r="K2467" i="63"/>
  <c r="K2473" i="63"/>
  <c r="K2785" i="63"/>
  <c r="K2787" i="63"/>
  <c r="K2993" i="63"/>
  <c r="K3197" i="63"/>
  <c r="K3401" i="63"/>
  <c r="K2788" i="63"/>
  <c r="K2994" i="63"/>
  <c r="K3198" i="63"/>
  <c r="K3402" i="63"/>
  <c r="K3606" i="63"/>
  <c r="K2789" i="63"/>
  <c r="K3199" i="63"/>
  <c r="K3403" i="63"/>
  <c r="K3607" i="63"/>
  <c r="K2990" i="63"/>
  <c r="K3404" i="63"/>
  <c r="K3608" i="63"/>
  <c r="K2991" i="63"/>
  <c r="K3195" i="63"/>
  <c r="K3609" i="63"/>
  <c r="K2786" i="63"/>
  <c r="K2992" i="63"/>
  <c r="K3196" i="63"/>
  <c r="K3400" i="63"/>
  <c r="K3610" i="63"/>
  <c r="K369" i="63"/>
  <c r="K375" i="63"/>
  <c r="K370" i="63"/>
  <c r="K376" i="63"/>
  <c r="K365" i="63"/>
  <c r="K371" i="63"/>
  <c r="K366" i="63"/>
  <c r="K372" i="63"/>
  <c r="K368" i="63"/>
  <c r="K373" i="63"/>
  <c r="K374" i="63"/>
  <c r="K367" i="63"/>
  <c r="K939" i="63"/>
  <c r="K945" i="63"/>
  <c r="K934" i="63"/>
  <c r="K940" i="63"/>
  <c r="K935" i="63"/>
  <c r="K941" i="63"/>
  <c r="K936" i="63"/>
  <c r="K942" i="63"/>
  <c r="K937" i="63"/>
  <c r="K943" i="63"/>
  <c r="K938" i="63"/>
  <c r="K944" i="63"/>
  <c r="K1427" i="63"/>
  <c r="K1428" i="63"/>
  <c r="K1423" i="63"/>
  <c r="K1429" i="63"/>
  <c r="K1424" i="63"/>
  <c r="K1425" i="63"/>
  <c r="K1426" i="63"/>
  <c r="K1809" i="63"/>
  <c r="K1810" i="63"/>
  <c r="K1811" i="63"/>
  <c r="K1812" i="63"/>
  <c r="K1813" i="63"/>
  <c r="K1808" i="63"/>
  <c r="K1814" i="63"/>
  <c r="K2198" i="63"/>
  <c r="K2199" i="63"/>
  <c r="K2570" i="63"/>
  <c r="K2200" i="63"/>
  <c r="K2565" i="63"/>
  <c r="K2571" i="63"/>
  <c r="K2201" i="63"/>
  <c r="K2566" i="63"/>
  <c r="K2202" i="63"/>
  <c r="K2567" i="63"/>
  <c r="K2203" i="63"/>
  <c r="K2568" i="63"/>
  <c r="K2197" i="63"/>
  <c r="K2569" i="63"/>
  <c r="K2843" i="63"/>
  <c r="K3461" i="63"/>
  <c r="K3665" i="63"/>
  <c r="K2844" i="63"/>
  <c r="K3048" i="63"/>
  <c r="K2845" i="63"/>
  <c r="K3049" i="63"/>
  <c r="K3253" i="63"/>
  <c r="K3050" i="63"/>
  <c r="K3254" i="63"/>
  <c r="K3458" i="63"/>
  <c r="K3051" i="63"/>
  <c r="K3255" i="63"/>
  <c r="K3459" i="63"/>
  <c r="K2842" i="63"/>
  <c r="K3256" i="63"/>
  <c r="K3460" i="63"/>
  <c r="K3664" i="63"/>
  <c r="K3666" i="63"/>
  <c r="K3663" i="63"/>
  <c r="K381" i="63"/>
  <c r="K387" i="63"/>
  <c r="K382" i="63"/>
  <c r="K388" i="63"/>
  <c r="K377" i="63"/>
  <c r="K383" i="63"/>
  <c r="K378" i="63"/>
  <c r="K384" i="63"/>
  <c r="K386" i="63"/>
  <c r="K379" i="63"/>
  <c r="K380" i="63"/>
  <c r="K385" i="63"/>
  <c r="K951" i="63"/>
  <c r="K957" i="63"/>
  <c r="K946" i="63"/>
  <c r="K952" i="63"/>
  <c r="K947" i="63"/>
  <c r="K953" i="63"/>
  <c r="K948" i="63"/>
  <c r="K954" i="63"/>
  <c r="K949" i="63"/>
  <c r="K955" i="63"/>
  <c r="K950" i="63"/>
  <c r="K956" i="63"/>
  <c r="K1433" i="63"/>
  <c r="K1434" i="63"/>
  <c r="K1435" i="63"/>
  <c r="K1430" i="63"/>
  <c r="K1436" i="63"/>
  <c r="K1431" i="63"/>
  <c r="K1432" i="63"/>
  <c r="K1815" i="63"/>
  <c r="K1821" i="63"/>
  <c r="K1816" i="63"/>
  <c r="K1817" i="63"/>
  <c r="K1818" i="63"/>
  <c r="K1819" i="63"/>
  <c r="K1820" i="63"/>
  <c r="K2204" i="63"/>
  <c r="K2210" i="63"/>
  <c r="K2206" i="63"/>
  <c r="K2576" i="63"/>
  <c r="K2207" i="63"/>
  <c r="K2577" i="63"/>
  <c r="K2208" i="63"/>
  <c r="K2572" i="63"/>
  <c r="K2578" i="63"/>
  <c r="K2209" i="63"/>
  <c r="K2573" i="63"/>
  <c r="K2574" i="63"/>
  <c r="K2205" i="63"/>
  <c r="K2575" i="63"/>
  <c r="K2849" i="63"/>
  <c r="K3053" i="63"/>
  <c r="K3257" i="63"/>
  <c r="K3054" i="63"/>
  <c r="K3258" i="63"/>
  <c r="K3462" i="63"/>
  <c r="K3055" i="63"/>
  <c r="K3259" i="63"/>
  <c r="K3463" i="63"/>
  <c r="K2846" i="63"/>
  <c r="K3260" i="63"/>
  <c r="K3464" i="63"/>
  <c r="K2847" i="63"/>
  <c r="K3465" i="63"/>
  <c r="K2848" i="63"/>
  <c r="K3052" i="63"/>
  <c r="K3670" i="63"/>
  <c r="K3667" i="63"/>
  <c r="K3668" i="63"/>
  <c r="K3669" i="63"/>
  <c r="K153" i="63"/>
  <c r="K159" i="63"/>
  <c r="K154" i="63"/>
  <c r="K160" i="63"/>
  <c r="K155" i="63"/>
  <c r="K161" i="63"/>
  <c r="K156" i="63"/>
  <c r="K162" i="63"/>
  <c r="K743" i="63"/>
  <c r="K157" i="63"/>
  <c r="K158" i="63"/>
  <c r="K163" i="63"/>
  <c r="K164" i="63"/>
  <c r="K742" i="63"/>
  <c r="K744" i="63"/>
  <c r="K738" i="63"/>
  <c r="K739" i="63"/>
  <c r="K740" i="63"/>
  <c r="K741" i="63"/>
  <c r="K1283" i="63"/>
  <c r="K1289" i="63"/>
  <c r="K1284" i="63"/>
  <c r="K1290" i="63"/>
  <c r="K1285" i="63"/>
  <c r="K1291" i="63"/>
  <c r="K1286" i="63"/>
  <c r="K1292" i="63"/>
  <c r="K1287" i="63"/>
  <c r="K1293" i="63"/>
  <c r="K1683" i="63"/>
  <c r="K1282" i="63"/>
  <c r="K1288" i="63"/>
  <c r="K1685" i="63"/>
  <c r="K2067" i="63"/>
  <c r="K1686" i="63"/>
  <c r="K2068" i="63"/>
  <c r="K1687" i="63"/>
  <c r="K2069" i="63"/>
  <c r="K1681" i="63"/>
  <c r="K2070" i="63"/>
  <c r="K1682" i="63"/>
  <c r="K2071" i="63"/>
  <c r="K1684" i="63"/>
  <c r="K2066" i="63"/>
  <c r="K2072" i="63"/>
  <c r="K2444" i="63"/>
  <c r="K2439" i="63"/>
  <c r="K2445" i="63"/>
  <c r="K2440" i="63"/>
  <c r="K2441" i="63"/>
  <c r="K2442" i="63"/>
  <c r="K2443" i="63"/>
  <c r="K2773" i="63"/>
  <c r="K2772" i="63"/>
  <c r="K3389" i="63"/>
  <c r="K3593" i="63"/>
  <c r="K2774" i="63"/>
  <c r="K2976" i="63"/>
  <c r="K3594" i="63"/>
  <c r="K2977" i="63"/>
  <c r="K3181" i="63"/>
  <c r="K3595" i="63"/>
  <c r="K2978" i="63"/>
  <c r="K3182" i="63"/>
  <c r="K3386" i="63"/>
  <c r="K2979" i="63"/>
  <c r="K3183" i="63"/>
  <c r="K3387" i="63"/>
  <c r="K2771" i="63"/>
  <c r="K3184" i="63"/>
  <c r="K3388" i="63"/>
  <c r="K3592" i="63"/>
  <c r="K213" i="63"/>
  <c r="K219" i="63"/>
  <c r="K214" i="63"/>
  <c r="K220" i="63"/>
  <c r="K215" i="63"/>
  <c r="K216" i="63"/>
  <c r="K217" i="63"/>
  <c r="K218" i="63"/>
  <c r="K790" i="63"/>
  <c r="K796" i="63"/>
  <c r="K792" i="63"/>
  <c r="K799" i="63"/>
  <c r="K793" i="63"/>
  <c r="K794" i="63"/>
  <c r="K788" i="63"/>
  <c r="K795" i="63"/>
  <c r="K789" i="63"/>
  <c r="K797" i="63"/>
  <c r="K791" i="63"/>
  <c r="K798" i="63"/>
  <c r="K1331" i="63"/>
  <c r="K1332" i="63"/>
  <c r="K1327" i="63"/>
  <c r="K1333" i="63"/>
  <c r="K1328" i="63"/>
  <c r="K1329" i="63"/>
  <c r="K1719" i="63"/>
  <c r="K1330" i="63"/>
  <c r="K1721" i="63"/>
  <c r="K2109" i="63"/>
  <c r="K1722" i="63"/>
  <c r="K2110" i="63"/>
  <c r="K1716" i="63"/>
  <c r="K2111" i="63"/>
  <c r="K1717" i="63"/>
  <c r="K2106" i="63"/>
  <c r="K2112" i="63"/>
  <c r="K1718" i="63"/>
  <c r="K2107" i="63"/>
  <c r="K1720" i="63"/>
  <c r="K2108" i="63"/>
  <c r="K2474" i="63"/>
  <c r="K2480" i="63"/>
  <c r="K2475" i="63"/>
  <c r="K2476" i="63"/>
  <c r="K2477" i="63"/>
  <c r="K2478" i="63"/>
  <c r="K2479" i="63"/>
  <c r="K2791" i="63"/>
  <c r="K2715" i="63"/>
  <c r="K3203" i="63"/>
  <c r="K3407" i="63"/>
  <c r="K3611" i="63"/>
  <c r="K2716" i="63"/>
  <c r="K3408" i="63"/>
  <c r="K3612" i="63"/>
  <c r="K2717" i="63"/>
  <c r="K2995" i="63"/>
  <c r="K3613" i="63"/>
  <c r="K2718" i="63"/>
  <c r="K2790" i="63"/>
  <c r="K2996" i="63"/>
  <c r="K3200" i="63"/>
  <c r="K2792" i="63"/>
  <c r="K2997" i="63"/>
  <c r="K3201" i="63"/>
  <c r="K3405" i="63"/>
  <c r="K2714" i="63"/>
  <c r="K2793" i="63"/>
  <c r="K2998" i="63"/>
  <c r="K3202" i="63"/>
  <c r="K3406" i="63"/>
  <c r="K393" i="63"/>
  <c r="K399" i="63"/>
  <c r="K394" i="63"/>
  <c r="K400" i="63"/>
  <c r="K389" i="63"/>
  <c r="K395" i="63"/>
  <c r="K390" i="63"/>
  <c r="K396" i="63"/>
  <c r="K391" i="63"/>
  <c r="K392" i="63"/>
  <c r="K397" i="63"/>
  <c r="K398" i="63"/>
  <c r="K963" i="63"/>
  <c r="K969" i="63"/>
  <c r="K958" i="63"/>
  <c r="K964" i="63"/>
  <c r="K959" i="63"/>
  <c r="K965" i="63"/>
  <c r="K960" i="63"/>
  <c r="K966" i="63"/>
  <c r="K961" i="63"/>
  <c r="K967" i="63"/>
  <c r="K962" i="63"/>
  <c r="K968" i="63"/>
  <c r="K1439" i="63"/>
  <c r="K1440" i="63"/>
  <c r="K1441" i="63"/>
  <c r="K1442" i="63"/>
  <c r="K1437" i="63"/>
  <c r="K1443" i="63"/>
  <c r="K1438" i="63"/>
  <c r="K1827" i="63"/>
  <c r="K1822" i="63"/>
  <c r="K1828" i="63"/>
  <c r="K1823" i="63"/>
  <c r="K1824" i="63"/>
  <c r="K1825" i="63"/>
  <c r="K1826" i="63"/>
  <c r="K2216" i="63"/>
  <c r="K2213" i="63"/>
  <c r="K2582" i="63"/>
  <c r="K2214" i="63"/>
  <c r="K2583" i="63"/>
  <c r="K2215" i="63"/>
  <c r="K2584" i="63"/>
  <c r="K2217" i="63"/>
  <c r="K2579" i="63"/>
  <c r="K2585" i="63"/>
  <c r="K2211" i="63"/>
  <c r="K2580" i="63"/>
  <c r="K2212" i="63"/>
  <c r="K2581" i="63"/>
  <c r="K3059" i="63"/>
  <c r="K3263" i="63"/>
  <c r="K3467" i="63"/>
  <c r="K3671" i="63"/>
  <c r="K2850" i="63"/>
  <c r="K3264" i="63"/>
  <c r="K3468" i="63"/>
  <c r="K2851" i="63"/>
  <c r="K3469" i="63"/>
  <c r="K2852" i="63"/>
  <c r="K3056" i="63"/>
  <c r="K2853" i="63"/>
  <c r="K3057" i="63"/>
  <c r="K3261" i="63"/>
  <c r="K3058" i="63"/>
  <c r="K3262" i="63"/>
  <c r="K3466" i="63"/>
  <c r="K3673" i="63"/>
  <c r="K3674" i="63"/>
  <c r="K3672" i="63"/>
  <c r="K51" i="63"/>
  <c r="K57" i="63"/>
  <c r="K52" i="63"/>
  <c r="K58" i="63"/>
  <c r="K53" i="63"/>
  <c r="K59" i="63"/>
  <c r="K54" i="63"/>
  <c r="K60" i="63"/>
  <c r="K653" i="63"/>
  <c r="K659" i="63"/>
  <c r="K50" i="63"/>
  <c r="K55" i="63"/>
  <c r="K56" i="63"/>
  <c r="K61" i="63"/>
  <c r="K652" i="63"/>
  <c r="K658" i="63"/>
  <c r="K654" i="63"/>
  <c r="K655" i="63"/>
  <c r="K656" i="63"/>
  <c r="K657" i="63"/>
  <c r="K1212" i="63"/>
  <c r="K650" i="63"/>
  <c r="K660" i="63"/>
  <c r="K651" i="63"/>
  <c r="K661" i="63"/>
  <c r="K1214" i="63"/>
  <c r="K1209" i="63"/>
  <c r="K1613" i="63"/>
  <c r="K1210" i="63"/>
  <c r="K1608" i="63"/>
  <c r="K1614" i="63"/>
  <c r="K1211" i="63"/>
  <c r="K1213" i="63"/>
  <c r="K1610" i="63"/>
  <c r="K1215" i="63"/>
  <c r="K1611" i="63"/>
  <c r="K2001" i="63"/>
  <c r="K2007" i="63"/>
  <c r="K2002" i="63"/>
  <c r="K2008" i="63"/>
  <c r="K1609" i="63"/>
  <c r="K2003" i="63"/>
  <c r="K2009" i="63"/>
  <c r="K1612" i="63"/>
  <c r="K1998" i="63"/>
  <c r="K2004" i="63"/>
  <c r="K1999" i="63"/>
  <c r="K2005" i="63"/>
  <c r="K2000" i="63"/>
  <c r="K2006" i="63"/>
  <c r="K2378" i="63"/>
  <c r="K2379" i="63"/>
  <c r="K2380" i="63"/>
  <c r="K2381" i="63"/>
  <c r="K2376" i="63"/>
  <c r="K2382" i="63"/>
  <c r="K2377" i="63"/>
  <c r="K2737" i="63"/>
  <c r="K2736" i="63"/>
  <c r="K3557" i="63"/>
  <c r="K2940" i="63"/>
  <c r="K3558" i="63"/>
  <c r="K2941" i="63"/>
  <c r="K3145" i="63"/>
  <c r="K2942" i="63"/>
  <c r="K3146" i="63"/>
  <c r="K3350" i="63"/>
  <c r="K3147" i="63"/>
  <c r="K3351" i="63"/>
  <c r="K2735" i="63"/>
  <c r="K3352" i="63"/>
  <c r="K3556" i="63"/>
  <c r="K165" i="63"/>
  <c r="K171" i="63"/>
  <c r="K166" i="63"/>
  <c r="K172" i="63"/>
  <c r="K167" i="63"/>
  <c r="K173" i="63"/>
  <c r="K168" i="63"/>
  <c r="K174" i="63"/>
  <c r="K170" i="63"/>
  <c r="K749" i="63"/>
  <c r="K755" i="63"/>
  <c r="K175" i="63"/>
  <c r="K176" i="63"/>
  <c r="K169" i="63"/>
  <c r="K748" i="63"/>
  <c r="K754" i="63"/>
  <c r="K752" i="63"/>
  <c r="K745" i="63"/>
  <c r="K753" i="63"/>
  <c r="K746" i="63"/>
  <c r="K756" i="63"/>
  <c r="K747" i="63"/>
  <c r="K750" i="63"/>
  <c r="K751" i="63"/>
  <c r="K1295" i="63"/>
  <c r="K1296" i="63"/>
  <c r="K1297" i="63"/>
  <c r="K1298" i="63"/>
  <c r="K1299" i="63"/>
  <c r="K1689" i="63"/>
  <c r="K1294" i="63"/>
  <c r="K1300" i="63"/>
  <c r="K1692" i="63"/>
  <c r="K2073" i="63"/>
  <c r="K2079" i="63"/>
  <c r="K1693" i="63"/>
  <c r="K2074" i="63"/>
  <c r="K1694" i="63"/>
  <c r="K2075" i="63"/>
  <c r="K1688" i="63"/>
  <c r="K2076" i="63"/>
  <c r="K1690" i="63"/>
  <c r="K2077" i="63"/>
  <c r="K1691" i="63"/>
  <c r="K2078" i="63"/>
  <c r="K2450" i="63"/>
  <c r="K2451" i="63"/>
  <c r="K2446" i="63"/>
  <c r="K2452" i="63"/>
  <c r="K2447" i="63"/>
  <c r="K2448" i="63"/>
  <c r="K2449" i="63"/>
  <c r="K2981" i="63"/>
  <c r="K3185" i="63"/>
  <c r="K3599" i="63"/>
  <c r="K2982" i="63"/>
  <c r="K3186" i="63"/>
  <c r="K3390" i="63"/>
  <c r="K2775" i="63"/>
  <c r="K2983" i="63"/>
  <c r="K3187" i="63"/>
  <c r="K3391" i="63"/>
  <c r="K2776" i="63"/>
  <c r="K3188" i="63"/>
  <c r="K3392" i="63"/>
  <c r="K3596" i="63"/>
  <c r="K2777" i="63"/>
  <c r="K3393" i="63"/>
  <c r="K3597" i="63"/>
  <c r="K2778" i="63"/>
  <c r="K2980" i="63"/>
  <c r="K3598" i="63"/>
  <c r="K237" i="63"/>
  <c r="K243" i="63"/>
  <c r="K238" i="63"/>
  <c r="K244" i="63"/>
  <c r="K233" i="63"/>
  <c r="K239" i="63"/>
  <c r="K234" i="63"/>
  <c r="K240" i="63"/>
  <c r="K242" i="63"/>
  <c r="K235" i="63"/>
  <c r="K236" i="63"/>
  <c r="K241" i="63"/>
  <c r="K814" i="63"/>
  <c r="K820" i="63"/>
  <c r="K813" i="63"/>
  <c r="K821" i="63"/>
  <c r="K815" i="63"/>
  <c r="K822" i="63"/>
  <c r="K816" i="63"/>
  <c r="K823" i="63"/>
  <c r="K817" i="63"/>
  <c r="K818" i="63"/>
  <c r="K812" i="63"/>
  <c r="K819" i="63"/>
  <c r="K1349" i="63"/>
  <c r="K1350" i="63"/>
  <c r="K1351" i="63"/>
  <c r="K1346" i="63"/>
  <c r="K1352" i="63"/>
  <c r="K1347" i="63"/>
  <c r="K1731" i="63"/>
  <c r="K1737" i="63"/>
  <c r="K1348" i="63"/>
  <c r="K1735" i="63"/>
  <c r="K2121" i="63"/>
  <c r="K1736" i="63"/>
  <c r="K2122" i="63"/>
  <c r="K1730" i="63"/>
  <c r="K2123" i="63"/>
  <c r="K1732" i="63"/>
  <c r="K2124" i="63"/>
  <c r="K1733" i="63"/>
  <c r="K2125" i="63"/>
  <c r="K1734" i="63"/>
  <c r="K2120" i="63"/>
  <c r="K2126" i="63"/>
  <c r="K2492" i="63"/>
  <c r="K2493" i="63"/>
  <c r="K2488" i="63"/>
  <c r="K2494" i="63"/>
  <c r="K2489" i="63"/>
  <c r="K2490" i="63"/>
  <c r="K2491" i="63"/>
  <c r="K2797" i="63"/>
  <c r="K3005" i="63"/>
  <c r="K3209" i="63"/>
  <c r="K3413" i="63"/>
  <c r="K3617" i="63"/>
  <c r="K3210" i="63"/>
  <c r="K3414" i="63"/>
  <c r="K3618" i="63"/>
  <c r="K3415" i="63"/>
  <c r="K3619" i="63"/>
  <c r="K2798" i="63"/>
  <c r="K3002" i="63"/>
  <c r="K3620" i="63"/>
  <c r="K2799" i="63"/>
  <c r="K3003" i="63"/>
  <c r="K3207" i="63"/>
  <c r="K3004" i="63"/>
  <c r="K3208" i="63"/>
  <c r="K3412" i="63"/>
  <c r="K321" i="63"/>
  <c r="K327" i="63"/>
  <c r="K322" i="63"/>
  <c r="K328" i="63"/>
  <c r="K317" i="63"/>
  <c r="K323" i="63"/>
  <c r="K318" i="63"/>
  <c r="K324" i="63"/>
  <c r="K319" i="63"/>
  <c r="K320" i="63"/>
  <c r="K325" i="63"/>
  <c r="K326" i="63"/>
  <c r="K891" i="63"/>
  <c r="K897" i="63"/>
  <c r="K892" i="63"/>
  <c r="K898" i="63"/>
  <c r="K893" i="63"/>
  <c r="K899" i="63"/>
  <c r="K894" i="63"/>
  <c r="K900" i="63"/>
  <c r="K895" i="63"/>
  <c r="K901" i="63"/>
  <c r="K896" i="63"/>
  <c r="K902" i="63"/>
  <c r="K1397" i="63"/>
  <c r="K1398" i="63"/>
  <c r="K1399" i="63"/>
  <c r="K1400" i="63"/>
  <c r="K1395" i="63"/>
  <c r="K1401" i="63"/>
  <c r="K1396" i="63"/>
  <c r="K1785" i="63"/>
  <c r="K2169" i="63"/>
  <c r="K2175" i="63"/>
  <c r="K1780" i="63"/>
  <c r="K1786" i="63"/>
  <c r="K1781" i="63"/>
  <c r="K1782" i="63"/>
  <c r="K1783" i="63"/>
  <c r="K1784" i="63"/>
  <c r="K2174" i="63"/>
  <c r="K2172" i="63"/>
  <c r="K2540" i="63"/>
  <c r="K2173" i="63"/>
  <c r="K2541" i="63"/>
  <c r="K2542" i="63"/>
  <c r="K2537" i="63"/>
  <c r="K2543" i="63"/>
  <c r="K2170" i="63"/>
  <c r="K2538" i="63"/>
  <c r="K2171" i="63"/>
  <c r="K2539" i="63"/>
  <c r="K2827" i="63"/>
  <c r="K3239" i="63"/>
  <c r="K3443" i="63"/>
  <c r="K3647" i="63"/>
  <c r="K3444" i="63"/>
  <c r="K3648" i="63"/>
  <c r="K2825" i="63"/>
  <c r="K3031" i="63"/>
  <c r="K2826" i="63"/>
  <c r="K3032" i="63"/>
  <c r="K3236" i="63"/>
  <c r="K2828" i="63"/>
  <c r="K3033" i="63"/>
  <c r="K3237" i="63"/>
  <c r="K3441" i="63"/>
  <c r="K3034" i="63"/>
  <c r="K3238" i="63"/>
  <c r="K3442" i="63"/>
  <c r="K3646" i="63"/>
  <c r="K3649" i="63"/>
  <c r="K405" i="63"/>
  <c r="K411" i="63"/>
  <c r="K406" i="63"/>
  <c r="K412" i="63"/>
  <c r="K401" i="63"/>
  <c r="K407" i="63"/>
  <c r="K402" i="63"/>
  <c r="K408" i="63"/>
  <c r="K404" i="63"/>
  <c r="K409" i="63"/>
  <c r="K410" i="63"/>
  <c r="K403" i="63"/>
  <c r="K975" i="63"/>
  <c r="K981" i="63"/>
  <c r="K970" i="63"/>
  <c r="K976" i="63"/>
  <c r="K971" i="63"/>
  <c r="K977" i="63"/>
  <c r="K972" i="63"/>
  <c r="K978" i="63"/>
  <c r="K973" i="63"/>
  <c r="K979" i="63"/>
  <c r="K974" i="63"/>
  <c r="K980" i="63"/>
  <c r="K1445" i="63"/>
  <c r="K1446" i="63"/>
  <c r="K1447" i="63"/>
  <c r="K1448" i="63"/>
  <c r="K1449" i="63"/>
  <c r="K1444" i="63"/>
  <c r="K1450" i="63"/>
  <c r="K1833" i="63"/>
  <c r="K1839" i="63"/>
  <c r="K1834" i="63"/>
  <c r="K1840" i="63"/>
  <c r="K1829" i="63"/>
  <c r="K1835" i="63"/>
  <c r="K1830" i="63"/>
  <c r="K1836" i="63"/>
  <c r="K1831" i="63"/>
  <c r="K1837" i="63"/>
  <c r="K1832" i="63"/>
  <c r="K1838" i="63"/>
  <c r="K2222" i="63"/>
  <c r="K2220" i="63"/>
  <c r="K2588" i="63"/>
  <c r="K2221" i="63"/>
  <c r="K2589" i="63"/>
  <c r="K2223" i="63"/>
  <c r="K2590" i="63"/>
  <c r="K2224" i="63"/>
  <c r="K2591" i="63"/>
  <c r="K2218" i="63"/>
  <c r="K2586" i="63"/>
  <c r="K2592" i="63"/>
  <c r="K2219" i="63"/>
  <c r="K2587" i="63"/>
  <c r="K2855" i="63"/>
  <c r="K3677" i="63"/>
  <c r="K2856" i="63"/>
  <c r="K3060" i="63"/>
  <c r="K3061" i="63"/>
  <c r="K3265" i="63"/>
  <c r="K3062" i="63"/>
  <c r="K3266" i="63"/>
  <c r="K3470" i="63"/>
  <c r="K3267" i="63"/>
  <c r="K3471" i="63"/>
  <c r="K2854" i="63"/>
  <c r="K3472" i="63"/>
  <c r="K3676" i="63"/>
  <c r="K3675" i="63"/>
  <c r="K477" i="63"/>
  <c r="K483" i="63"/>
  <c r="K473" i="63"/>
  <c r="K479" i="63"/>
  <c r="K474" i="63"/>
  <c r="K480" i="63"/>
  <c r="K475" i="63"/>
  <c r="K476" i="63"/>
  <c r="K478" i="63"/>
  <c r="K481" i="63"/>
  <c r="K482" i="63"/>
  <c r="K484" i="63"/>
  <c r="K1047" i="63"/>
  <c r="K1042" i="63"/>
  <c r="K1048" i="63"/>
  <c r="K1043" i="63"/>
  <c r="K1044" i="63"/>
  <c r="K1045" i="63"/>
  <c r="K1046" i="63"/>
  <c r="K1487" i="63"/>
  <c r="K1488" i="63"/>
  <c r="K1489" i="63"/>
  <c r="K1490" i="63"/>
  <c r="K1491" i="63"/>
  <c r="K1486" i="63"/>
  <c r="K1492" i="63"/>
  <c r="K1881" i="63"/>
  <c r="K1876" i="63"/>
  <c r="K1882" i="63"/>
  <c r="K1877" i="63"/>
  <c r="K1878" i="63"/>
  <c r="K1879" i="63"/>
  <c r="K1880" i="63"/>
  <c r="K2264" i="63"/>
  <c r="K2263" i="63"/>
  <c r="K2630" i="63"/>
  <c r="K2265" i="63"/>
  <c r="K2631" i="63"/>
  <c r="K2266" i="63"/>
  <c r="K2632" i="63"/>
  <c r="K2267" i="63"/>
  <c r="K2633" i="63"/>
  <c r="K2268" i="63"/>
  <c r="K2628" i="63"/>
  <c r="K2634" i="63"/>
  <c r="K2262" i="63"/>
  <c r="K2629" i="63"/>
  <c r="K2879" i="63"/>
  <c r="K3083" i="63"/>
  <c r="K3701" i="63"/>
  <c r="K2880" i="63"/>
  <c r="K3084" i="63"/>
  <c r="K3288" i="63"/>
  <c r="K3492" i="63"/>
  <c r="K3085" i="63"/>
  <c r="K3289" i="63"/>
  <c r="K3493" i="63"/>
  <c r="K2876" i="63"/>
  <c r="K3086" i="63"/>
  <c r="K3290" i="63"/>
  <c r="K3494" i="63"/>
  <c r="K2877" i="63"/>
  <c r="K3087" i="63"/>
  <c r="K3291" i="63"/>
  <c r="K3495" i="63"/>
  <c r="K2878" i="63"/>
  <c r="K3292" i="63"/>
  <c r="K3496" i="63"/>
  <c r="K3700" i="63"/>
  <c r="K3702" i="63"/>
  <c r="K3698" i="63"/>
  <c r="K3699" i="63"/>
  <c r="K15" i="63"/>
  <c r="K21" i="63"/>
  <c r="K16" i="63"/>
  <c r="K22" i="63"/>
  <c r="K17" i="63"/>
  <c r="K23" i="63"/>
  <c r="K18" i="63"/>
  <c r="K24" i="63"/>
  <c r="K623" i="63"/>
  <c r="K629" i="63"/>
  <c r="K624" i="63"/>
  <c r="K630" i="63"/>
  <c r="K14" i="63"/>
  <c r="K619" i="63"/>
  <c r="K625" i="63"/>
  <c r="K19" i="63"/>
  <c r="K620" i="63"/>
  <c r="K626" i="63"/>
  <c r="K20" i="63"/>
  <c r="K621" i="63"/>
  <c r="K627" i="63"/>
  <c r="K25" i="63"/>
  <c r="K622" i="63"/>
  <c r="K628" i="63"/>
  <c r="K1188" i="63"/>
  <c r="K1183" i="63"/>
  <c r="K1189" i="63"/>
  <c r="K1184" i="63"/>
  <c r="K1185" i="63"/>
  <c r="K1589" i="63"/>
  <c r="K1186" i="63"/>
  <c r="K1590" i="63"/>
  <c r="K1187" i="63"/>
  <c r="K1592" i="63"/>
  <c r="K1587" i="63"/>
  <c r="K1593" i="63"/>
  <c r="K1977" i="63"/>
  <c r="K1983" i="63"/>
  <c r="K1588" i="63"/>
  <c r="K1978" i="63"/>
  <c r="K1591" i="63"/>
  <c r="K1979" i="63"/>
  <c r="K1980" i="63"/>
  <c r="K1981" i="63"/>
  <c r="K1982" i="63"/>
  <c r="K2360" i="63"/>
  <c r="K2355" i="63"/>
  <c r="K2361" i="63"/>
  <c r="K2356" i="63"/>
  <c r="K2357" i="63"/>
  <c r="K2358" i="63"/>
  <c r="K2359" i="63"/>
  <c r="K2725" i="63"/>
  <c r="K3341" i="63"/>
  <c r="K3545" i="63"/>
  <c r="K2723" i="63"/>
  <c r="K2928" i="63"/>
  <c r="K3546" i="63"/>
  <c r="K2724" i="63"/>
  <c r="K2929" i="63"/>
  <c r="K3133" i="63"/>
  <c r="K3547" i="63"/>
  <c r="K2726" i="63"/>
  <c r="K2930" i="63"/>
  <c r="K3134" i="63"/>
  <c r="K3338" i="63"/>
  <c r="K2931" i="63"/>
  <c r="K3135" i="63"/>
  <c r="K3339" i="63"/>
  <c r="K3136" i="63"/>
  <c r="K3340" i="63"/>
  <c r="K3544" i="63"/>
  <c r="K63" i="63"/>
  <c r="K69" i="63"/>
  <c r="K64" i="63"/>
  <c r="K70" i="63"/>
  <c r="K65" i="63"/>
  <c r="K71" i="63"/>
  <c r="K66" i="63"/>
  <c r="K72" i="63"/>
  <c r="K62" i="63"/>
  <c r="K665" i="63"/>
  <c r="K67" i="63"/>
  <c r="K68" i="63"/>
  <c r="K73" i="63"/>
  <c r="K664" i="63"/>
  <c r="K662" i="63"/>
  <c r="K663" i="63"/>
  <c r="K666" i="63"/>
  <c r="K667" i="63"/>
  <c r="K668" i="63"/>
  <c r="K1217" i="63"/>
  <c r="K1223" i="63"/>
  <c r="K1619" i="63"/>
  <c r="K1218" i="63"/>
  <c r="K1224" i="63"/>
  <c r="K1620" i="63"/>
  <c r="K1219" i="63"/>
  <c r="K1225" i="63"/>
  <c r="K1220" i="63"/>
  <c r="K1226" i="63"/>
  <c r="K1616" i="63"/>
  <c r="K1221" i="63"/>
  <c r="K1227" i="63"/>
  <c r="K1617" i="63"/>
  <c r="K1216" i="63"/>
  <c r="K1222" i="63"/>
  <c r="K1621" i="63"/>
  <c r="K2013" i="63"/>
  <c r="K2014" i="63"/>
  <c r="K2015" i="63"/>
  <c r="K2010" i="63"/>
  <c r="K2016" i="63"/>
  <c r="K1615" i="63"/>
  <c r="K2011" i="63"/>
  <c r="K1618" i="63"/>
  <c r="K2012" i="63"/>
  <c r="K2384" i="63"/>
  <c r="K2385" i="63"/>
  <c r="K2386" i="63"/>
  <c r="K2387" i="63"/>
  <c r="K2388" i="63"/>
  <c r="K2383" i="63"/>
  <c r="K2389" i="63"/>
  <c r="K2945" i="63"/>
  <c r="K3149" i="63"/>
  <c r="K3353" i="63"/>
  <c r="K2738" i="63"/>
  <c r="K2946" i="63"/>
  <c r="K3150" i="63"/>
  <c r="K3354" i="63"/>
  <c r="K2739" i="63"/>
  <c r="K3151" i="63"/>
  <c r="K3355" i="63"/>
  <c r="K3559" i="63"/>
  <c r="K2740" i="63"/>
  <c r="K3356" i="63"/>
  <c r="K3560" i="63"/>
  <c r="K2741" i="63"/>
  <c r="K2943" i="63"/>
  <c r="K3561" i="63"/>
  <c r="K2944" i="63"/>
  <c r="K3148" i="63"/>
  <c r="K3562" i="63"/>
  <c r="K117" i="63"/>
  <c r="K123" i="63"/>
  <c r="K118" i="63"/>
  <c r="K124" i="63"/>
  <c r="K119" i="63"/>
  <c r="K125" i="63"/>
  <c r="K120" i="63"/>
  <c r="K126" i="63"/>
  <c r="K713" i="63"/>
  <c r="K121" i="63"/>
  <c r="K122" i="63"/>
  <c r="K127" i="63"/>
  <c r="K128" i="63"/>
  <c r="K712" i="63"/>
  <c r="K718" i="63"/>
  <c r="K716" i="63"/>
  <c r="K717" i="63"/>
  <c r="K714" i="63"/>
  <c r="K715" i="63"/>
  <c r="K1265" i="63"/>
  <c r="K1655" i="63"/>
  <c r="K1266" i="63"/>
  <c r="K1261" i="63"/>
  <c r="K1267" i="63"/>
  <c r="K1262" i="63"/>
  <c r="K1263" i="63"/>
  <c r="K1659" i="63"/>
  <c r="K1264" i="63"/>
  <c r="K1656" i="63"/>
  <c r="K2049" i="63"/>
  <c r="K1657" i="63"/>
  <c r="K2050" i="63"/>
  <c r="K1658" i="63"/>
  <c r="K2045" i="63"/>
  <c r="K2051" i="63"/>
  <c r="K1660" i="63"/>
  <c r="K2046" i="63"/>
  <c r="K1661" i="63"/>
  <c r="K2047" i="63"/>
  <c r="K2048" i="63"/>
  <c r="K2420" i="63"/>
  <c r="K2421" i="63"/>
  <c r="K2422" i="63"/>
  <c r="K2423" i="63"/>
  <c r="K2418" i="63"/>
  <c r="K2424" i="63"/>
  <c r="K2419" i="63"/>
  <c r="K2761" i="63"/>
  <c r="K2758" i="63"/>
  <c r="K2963" i="63"/>
  <c r="K3377" i="63"/>
  <c r="K3581" i="63"/>
  <c r="K2759" i="63"/>
  <c r="K2964" i="63"/>
  <c r="K3168" i="63"/>
  <c r="K3582" i="63"/>
  <c r="K2760" i="63"/>
  <c r="K2965" i="63"/>
  <c r="K3169" i="63"/>
  <c r="K3373" i="63"/>
  <c r="K3583" i="63"/>
  <c r="K2762" i="63"/>
  <c r="K2966" i="63"/>
  <c r="K3170" i="63"/>
  <c r="K3374" i="63"/>
  <c r="K2967" i="63"/>
  <c r="K3171" i="63"/>
  <c r="K3375" i="63"/>
  <c r="K3579" i="63"/>
  <c r="K3172" i="63"/>
  <c r="K3376" i="63"/>
  <c r="K3580" i="63"/>
  <c r="K177" i="63"/>
  <c r="K183" i="63"/>
  <c r="K178" i="63"/>
  <c r="K184" i="63"/>
  <c r="K179" i="63"/>
  <c r="K185" i="63"/>
  <c r="K180" i="63"/>
  <c r="K186" i="63"/>
  <c r="K188" i="63"/>
  <c r="K761" i="63"/>
  <c r="K767" i="63"/>
  <c r="K181" i="63"/>
  <c r="K182" i="63"/>
  <c r="K187" i="63"/>
  <c r="K760" i="63"/>
  <c r="K766" i="63"/>
  <c r="K762" i="63"/>
  <c r="K763" i="63"/>
  <c r="K764" i="63"/>
  <c r="K757" i="63"/>
  <c r="K765" i="63"/>
  <c r="K758" i="63"/>
  <c r="K768" i="63"/>
  <c r="K759" i="63"/>
  <c r="K1301" i="63"/>
  <c r="K1307" i="63"/>
  <c r="K1302" i="63"/>
  <c r="K1303" i="63"/>
  <c r="K1304" i="63"/>
  <c r="K1305" i="63"/>
  <c r="K1695" i="63"/>
  <c r="K1701" i="63"/>
  <c r="K1306" i="63"/>
  <c r="K1699" i="63"/>
  <c r="K2085" i="63"/>
  <c r="K2091" i="63"/>
  <c r="K1700" i="63"/>
  <c r="K2080" i="63"/>
  <c r="K2086" i="63"/>
  <c r="K2081" i="63"/>
  <c r="K2087" i="63"/>
  <c r="K1696" i="63"/>
  <c r="K2082" i="63"/>
  <c r="K2088" i="63"/>
  <c r="K1697" i="63"/>
  <c r="K2083" i="63"/>
  <c r="K2089" i="63"/>
  <c r="K1698" i="63"/>
  <c r="K2084" i="63"/>
  <c r="K2090" i="63"/>
  <c r="K2456" i="63"/>
  <c r="K2457" i="63"/>
  <c r="K2458" i="63"/>
  <c r="K2453" i="63"/>
  <c r="K2459" i="63"/>
  <c r="K2454" i="63"/>
  <c r="K2455" i="63"/>
  <c r="K2779" i="63"/>
  <c r="K2780" i="63"/>
  <c r="K3191" i="63"/>
  <c r="K3395" i="63"/>
  <c r="K2781" i="63"/>
  <c r="K3396" i="63"/>
  <c r="K3600" i="63"/>
  <c r="K3601" i="63"/>
  <c r="K2984" i="63"/>
  <c r="K3602" i="63"/>
  <c r="K2985" i="63"/>
  <c r="K3189" i="63"/>
  <c r="K2986" i="63"/>
  <c r="K3190" i="63"/>
  <c r="K3394" i="63"/>
  <c r="K249" i="63"/>
  <c r="K255" i="63"/>
  <c r="K250" i="63"/>
  <c r="K256" i="63"/>
  <c r="K245" i="63"/>
  <c r="K251" i="63"/>
  <c r="K246" i="63"/>
  <c r="K252" i="63"/>
  <c r="K247" i="63"/>
  <c r="K248" i="63"/>
  <c r="K253" i="63"/>
  <c r="K254" i="63"/>
  <c r="K826" i="63"/>
  <c r="K832" i="63"/>
  <c r="K828" i="63"/>
  <c r="K835" i="63"/>
  <c r="K829" i="63"/>
  <c r="K830" i="63"/>
  <c r="K824" i="63"/>
  <c r="K831" i="63"/>
  <c r="K825" i="63"/>
  <c r="K833" i="63"/>
  <c r="K827" i="63"/>
  <c r="K834" i="63"/>
  <c r="K1355" i="63"/>
  <c r="K1356" i="63"/>
  <c r="K1357" i="63"/>
  <c r="K1358" i="63"/>
  <c r="K1353" i="63"/>
  <c r="K1359" i="63"/>
  <c r="K1743" i="63"/>
  <c r="K1354" i="63"/>
  <c r="K1742" i="63"/>
  <c r="K2127" i="63"/>
  <c r="K2133" i="63"/>
  <c r="K1744" i="63"/>
  <c r="K2128" i="63"/>
  <c r="K1738" i="63"/>
  <c r="K2129" i="63"/>
  <c r="K1739" i="63"/>
  <c r="K2130" i="63"/>
  <c r="K1740" i="63"/>
  <c r="K2131" i="63"/>
  <c r="K1741" i="63"/>
  <c r="K2132" i="63"/>
  <c r="K2498" i="63"/>
  <c r="K2499" i="63"/>
  <c r="K2500" i="63"/>
  <c r="K2495" i="63"/>
  <c r="K2501" i="63"/>
  <c r="K2496" i="63"/>
  <c r="K2497" i="63"/>
  <c r="K2803" i="63"/>
  <c r="K2801" i="63"/>
  <c r="K3419" i="63"/>
  <c r="K3623" i="63"/>
  <c r="K2802" i="63"/>
  <c r="K3006" i="63"/>
  <c r="K3624" i="63"/>
  <c r="K3007" i="63"/>
  <c r="K3211" i="63"/>
  <c r="K3008" i="63"/>
  <c r="K3212" i="63"/>
  <c r="K3416" i="63"/>
  <c r="K3009" i="63"/>
  <c r="K3213" i="63"/>
  <c r="K3417" i="63"/>
  <c r="K3621" i="63"/>
  <c r="K2800" i="63"/>
  <c r="K3214" i="63"/>
  <c r="K3418" i="63"/>
  <c r="K3622" i="63"/>
  <c r="K333" i="63"/>
  <c r="K339" i="63"/>
  <c r="K334" i="63"/>
  <c r="K340" i="63"/>
  <c r="K329" i="63"/>
  <c r="K335" i="63"/>
  <c r="K330" i="63"/>
  <c r="K336" i="63"/>
  <c r="K332" i="63"/>
  <c r="K337" i="63"/>
  <c r="K338" i="63"/>
  <c r="K331" i="63"/>
  <c r="K903" i="63"/>
  <c r="K909" i="63"/>
  <c r="K904" i="63"/>
  <c r="K910" i="63"/>
  <c r="K905" i="63"/>
  <c r="K911" i="63"/>
  <c r="K906" i="63"/>
  <c r="K912" i="63"/>
  <c r="K907" i="63"/>
  <c r="K913" i="63"/>
  <c r="K908" i="63"/>
  <c r="K914" i="63"/>
  <c r="K1403" i="63"/>
  <c r="K1404" i="63"/>
  <c r="K1405" i="63"/>
  <c r="K1406" i="63"/>
  <c r="K1407" i="63"/>
  <c r="K1402" i="63"/>
  <c r="K1408" i="63"/>
  <c r="K1791" i="63"/>
  <c r="K2181" i="63"/>
  <c r="K1792" i="63"/>
  <c r="K1787" i="63"/>
  <c r="K1793" i="63"/>
  <c r="K1788" i="63"/>
  <c r="K1789" i="63"/>
  <c r="K1790" i="63"/>
  <c r="K2180" i="63"/>
  <c r="K2182" i="63"/>
  <c r="K2546" i="63"/>
  <c r="K2547" i="63"/>
  <c r="K2176" i="63"/>
  <c r="K2548" i="63"/>
  <c r="K2177" i="63"/>
  <c r="K2549" i="63"/>
  <c r="K2178" i="63"/>
  <c r="K2544" i="63"/>
  <c r="K2550" i="63"/>
  <c r="K2179" i="63"/>
  <c r="K2545" i="63"/>
  <c r="K2830" i="63"/>
  <c r="K3035" i="63"/>
  <c r="K3653" i="63"/>
  <c r="K2831" i="63"/>
  <c r="K3036" i="63"/>
  <c r="K3240" i="63"/>
  <c r="K2832" i="63"/>
  <c r="K3037" i="63"/>
  <c r="K3241" i="63"/>
  <c r="K3445" i="63"/>
  <c r="K3038" i="63"/>
  <c r="K3242" i="63"/>
  <c r="K3446" i="63"/>
  <c r="K3243" i="63"/>
  <c r="K3447" i="63"/>
  <c r="K2829" i="63"/>
  <c r="K3448" i="63"/>
  <c r="K3652" i="63"/>
  <c r="K3650" i="63"/>
  <c r="K3651" i="63"/>
  <c r="K417" i="63"/>
  <c r="K423" i="63"/>
  <c r="K418" i="63"/>
  <c r="K424" i="63"/>
  <c r="K413" i="63"/>
  <c r="K419" i="63"/>
  <c r="K414" i="63"/>
  <c r="K420" i="63"/>
  <c r="K422" i="63"/>
  <c r="K415" i="63"/>
  <c r="K416" i="63"/>
  <c r="K421" i="63"/>
  <c r="K987" i="63"/>
  <c r="K993" i="63"/>
  <c r="K982" i="63"/>
  <c r="K988" i="63"/>
  <c r="K983" i="63"/>
  <c r="K989" i="63"/>
  <c r="K984" i="63"/>
  <c r="K990" i="63"/>
  <c r="K985" i="63"/>
  <c r="K991" i="63"/>
  <c r="K986" i="63"/>
  <c r="K992" i="63"/>
  <c r="K1451" i="63"/>
  <c r="K1457" i="63"/>
  <c r="K1452" i="63"/>
  <c r="K1453" i="63"/>
  <c r="K1454" i="63"/>
  <c r="K1455" i="63"/>
  <c r="K1456" i="63"/>
  <c r="K1845" i="63"/>
  <c r="K1846" i="63"/>
  <c r="K1841" i="63"/>
  <c r="K1847" i="63"/>
  <c r="K1842" i="63"/>
  <c r="K1843" i="63"/>
  <c r="K1844" i="63"/>
  <c r="K2228" i="63"/>
  <c r="K2227" i="63"/>
  <c r="K2594" i="63"/>
  <c r="K2229" i="63"/>
  <c r="K2595" i="63"/>
  <c r="K2230" i="63"/>
  <c r="K2596" i="63"/>
  <c r="K2231" i="63"/>
  <c r="K2597" i="63"/>
  <c r="K2225" i="63"/>
  <c r="K2598" i="63"/>
  <c r="K2226" i="63"/>
  <c r="K2593" i="63"/>
  <c r="K2599" i="63"/>
  <c r="K3065" i="63"/>
  <c r="K3269" i="63"/>
  <c r="K3473" i="63"/>
  <c r="K3066" i="63"/>
  <c r="K3270" i="63"/>
  <c r="K3474" i="63"/>
  <c r="K2857" i="63"/>
  <c r="K3271" i="63"/>
  <c r="K3475" i="63"/>
  <c r="K2858" i="63"/>
  <c r="K3476" i="63"/>
  <c r="K2859" i="63"/>
  <c r="K3063" i="63"/>
  <c r="K2860" i="63"/>
  <c r="K3064" i="63"/>
  <c r="K3268" i="63"/>
  <c r="K3678" i="63"/>
  <c r="K3679" i="63"/>
  <c r="K3680" i="63"/>
  <c r="K3681" i="63"/>
  <c r="K489" i="63"/>
  <c r="K495" i="63"/>
  <c r="K485" i="63"/>
  <c r="K491" i="63"/>
  <c r="K486" i="63"/>
  <c r="K492" i="63"/>
  <c r="K487" i="63"/>
  <c r="K488" i="63"/>
  <c r="K490" i="63"/>
  <c r="K493" i="63"/>
  <c r="K494" i="63"/>
  <c r="K496" i="63"/>
  <c r="K1053" i="63"/>
  <c r="K1059" i="63"/>
  <c r="K1054" i="63"/>
  <c r="K1060" i="63"/>
  <c r="K1049" i="63"/>
  <c r="K1055" i="63"/>
  <c r="K1050" i="63"/>
  <c r="K1056" i="63"/>
  <c r="K1051" i="63"/>
  <c r="K1057" i="63"/>
  <c r="K1052" i="63"/>
  <c r="K1058" i="63"/>
  <c r="K1493" i="63"/>
  <c r="K1499" i="63"/>
  <c r="K1494" i="63"/>
  <c r="K1495" i="63"/>
  <c r="K1496" i="63"/>
  <c r="K1497" i="63"/>
  <c r="K1498" i="63"/>
  <c r="K1887" i="63"/>
  <c r="K1888" i="63"/>
  <c r="K1883" i="63"/>
  <c r="K1889" i="63"/>
  <c r="K1884" i="63"/>
  <c r="K1885" i="63"/>
  <c r="K1886" i="63"/>
  <c r="K2270" i="63"/>
  <c r="K2636" i="63"/>
  <c r="K2271" i="63"/>
  <c r="K2637" i="63"/>
  <c r="K2272" i="63"/>
  <c r="K2638" i="63"/>
  <c r="K2273" i="63"/>
  <c r="K2639" i="63"/>
  <c r="K2274" i="63"/>
  <c r="K2640" i="63"/>
  <c r="K2269" i="63"/>
  <c r="K2275" i="63"/>
  <c r="K2635" i="63"/>
  <c r="K2641" i="63"/>
  <c r="K3089" i="63"/>
  <c r="K3293" i="63"/>
  <c r="K3497" i="63"/>
  <c r="K3090" i="63"/>
  <c r="K3294" i="63"/>
  <c r="K3498" i="63"/>
  <c r="K2881" i="63"/>
  <c r="K3091" i="63"/>
  <c r="K3295" i="63"/>
  <c r="K3499" i="63"/>
  <c r="K2882" i="63"/>
  <c r="K3296" i="63"/>
  <c r="K3500" i="63"/>
  <c r="K2883" i="63"/>
  <c r="K2884" i="63"/>
  <c r="K3088" i="63"/>
  <c r="K3706" i="63"/>
  <c r="K3703" i="63"/>
  <c r="K3704" i="63"/>
  <c r="K3705" i="63"/>
  <c r="K563" i="63"/>
  <c r="K569" i="63"/>
  <c r="K564" i="63"/>
  <c r="K570" i="63"/>
  <c r="K559" i="63"/>
  <c r="K565" i="63"/>
  <c r="K560" i="63"/>
  <c r="K566" i="63"/>
  <c r="K561" i="63"/>
  <c r="K567" i="63"/>
  <c r="K562" i="63"/>
  <c r="K568" i="63"/>
  <c r="K1128" i="63"/>
  <c r="K1134" i="63"/>
  <c r="K1129" i="63"/>
  <c r="K1135" i="63"/>
  <c r="K1130" i="63"/>
  <c r="K1136" i="63"/>
  <c r="K1137" i="63"/>
  <c r="K1547" i="63"/>
  <c r="K1138" i="63"/>
  <c r="K1542" i="63"/>
  <c r="K1548" i="63"/>
  <c r="K1139" i="63"/>
  <c r="K1543" i="63"/>
  <c r="K1131" i="63"/>
  <c r="K1544" i="63"/>
  <c r="K1132" i="63"/>
  <c r="K1545" i="63"/>
  <c r="K1133" i="63"/>
  <c r="K1546" i="63"/>
  <c r="K1935" i="63"/>
  <c r="K1936" i="63"/>
  <c r="K1937" i="63"/>
  <c r="K1932" i="63"/>
  <c r="K1938" i="63"/>
  <c r="K1933" i="63"/>
  <c r="K1934" i="63"/>
  <c r="K2318" i="63"/>
  <c r="K2324" i="63"/>
  <c r="K2684" i="63"/>
  <c r="K2319" i="63"/>
  <c r="K2325" i="63"/>
  <c r="K2685" i="63"/>
  <c r="K2320" i="63"/>
  <c r="K2326" i="63"/>
  <c r="K2321" i="63"/>
  <c r="K2687" i="63"/>
  <c r="K2322" i="63"/>
  <c r="K2323" i="63"/>
  <c r="K2689" i="63"/>
  <c r="K2915" i="63"/>
  <c r="K3119" i="63"/>
  <c r="K2686" i="63"/>
  <c r="K3120" i="63"/>
  <c r="K3324" i="63"/>
  <c r="K3528" i="63"/>
  <c r="K2688" i="63"/>
  <c r="K3121" i="63"/>
  <c r="K3325" i="63"/>
  <c r="K3529" i="63"/>
  <c r="K2690" i="63"/>
  <c r="K2912" i="63"/>
  <c r="K3326" i="63"/>
  <c r="K3530" i="63"/>
  <c r="K2913" i="63"/>
  <c r="K3531" i="63"/>
  <c r="K2914" i="63"/>
  <c r="K3734" i="63"/>
  <c r="K3736" i="63"/>
  <c r="K3737" i="63"/>
  <c r="K3735" i="63"/>
  <c r="K225" i="63"/>
  <c r="K231" i="63"/>
  <c r="K226" i="63"/>
  <c r="K232" i="63"/>
  <c r="K221" i="63"/>
  <c r="K227" i="63"/>
  <c r="K222" i="63"/>
  <c r="K228" i="63"/>
  <c r="K224" i="63"/>
  <c r="K229" i="63"/>
  <c r="K230" i="63"/>
  <c r="K223" i="63"/>
  <c r="K802" i="63"/>
  <c r="K808" i="63"/>
  <c r="K806" i="63"/>
  <c r="K800" i="63"/>
  <c r="K807" i="63"/>
  <c r="K801" i="63"/>
  <c r="K809" i="63"/>
  <c r="K803" i="63"/>
  <c r="K810" i="63"/>
  <c r="K804" i="63"/>
  <c r="K811" i="63"/>
  <c r="K805" i="63"/>
  <c r="K1337" i="63"/>
  <c r="K1343" i="63"/>
  <c r="K1338" i="63"/>
  <c r="K1344" i="63"/>
  <c r="K1339" i="63"/>
  <c r="K1345" i="63"/>
  <c r="K1334" i="63"/>
  <c r="K1340" i="63"/>
  <c r="K1335" i="63"/>
  <c r="K1341" i="63"/>
  <c r="K1725" i="63"/>
  <c r="K1336" i="63"/>
  <c r="K1342" i="63"/>
  <c r="K1728" i="63"/>
  <c r="K2115" i="63"/>
  <c r="K1729" i="63"/>
  <c r="K2116" i="63"/>
  <c r="K1723" i="63"/>
  <c r="K2117" i="63"/>
  <c r="K1724" i="63"/>
  <c r="K2118" i="63"/>
  <c r="K1726" i="63"/>
  <c r="K2113" i="63"/>
  <c r="K2119" i="63"/>
  <c r="K1727" i="63"/>
  <c r="K2114" i="63"/>
  <c r="K2486" i="63"/>
  <c r="K2481" i="63"/>
  <c r="K2487" i="63"/>
  <c r="K2482" i="63"/>
  <c r="K2483" i="63"/>
  <c r="K2484" i="63"/>
  <c r="K2485" i="63"/>
  <c r="K2794" i="63"/>
  <c r="K2999" i="63"/>
  <c r="K2795" i="63"/>
  <c r="K3000" i="63"/>
  <c r="K3204" i="63"/>
  <c r="K2796" i="63"/>
  <c r="K3001" i="63"/>
  <c r="K3205" i="63"/>
  <c r="K3409" i="63"/>
  <c r="K3206" i="63"/>
  <c r="K3410" i="63"/>
  <c r="K3614" i="63"/>
  <c r="K3411" i="63"/>
  <c r="K3615" i="63"/>
  <c r="K3616" i="63"/>
  <c r="K453" i="63"/>
  <c r="K459" i="63"/>
  <c r="K454" i="63"/>
  <c r="K460" i="63"/>
  <c r="K449" i="63"/>
  <c r="K455" i="63"/>
  <c r="K450" i="63"/>
  <c r="K456" i="63"/>
  <c r="K458" i="63"/>
  <c r="K451" i="63"/>
  <c r="K452" i="63"/>
  <c r="K457" i="63"/>
  <c r="K1023" i="63"/>
  <c r="K1029" i="63"/>
  <c r="K1018" i="63"/>
  <c r="K1024" i="63"/>
  <c r="K1019" i="63"/>
  <c r="K1025" i="63"/>
  <c r="K1020" i="63"/>
  <c r="K1026" i="63"/>
  <c r="K1021" i="63"/>
  <c r="K1027" i="63"/>
  <c r="K1022" i="63"/>
  <c r="K1028" i="63"/>
  <c r="K1475" i="63"/>
  <c r="K1476" i="63"/>
  <c r="K1477" i="63"/>
  <c r="K1472" i="63"/>
  <c r="K1478" i="63"/>
  <c r="K1473" i="63"/>
  <c r="K1474" i="63"/>
  <c r="K1863" i="63"/>
  <c r="K1864" i="63"/>
  <c r="K1865" i="63"/>
  <c r="K1866" i="63"/>
  <c r="K1867" i="63"/>
  <c r="K1862" i="63"/>
  <c r="K1868" i="63"/>
  <c r="K2252" i="63"/>
  <c r="K2249" i="63"/>
  <c r="K2618" i="63"/>
  <c r="K2250" i="63"/>
  <c r="K2619" i="63"/>
  <c r="K2251" i="63"/>
  <c r="K2614" i="63"/>
  <c r="K2620" i="63"/>
  <c r="K2253" i="63"/>
  <c r="K2615" i="63"/>
  <c r="K2254" i="63"/>
  <c r="K2616" i="63"/>
  <c r="K2248" i="63"/>
  <c r="K2617" i="63"/>
  <c r="K3077" i="63"/>
  <c r="K3281" i="63"/>
  <c r="K3485" i="63"/>
  <c r="K2868" i="63"/>
  <c r="K3078" i="63"/>
  <c r="K3282" i="63"/>
  <c r="K3486" i="63"/>
  <c r="K2869" i="63"/>
  <c r="K3283" i="63"/>
  <c r="K3487" i="63"/>
  <c r="K2870" i="63"/>
  <c r="K2871" i="63"/>
  <c r="K3075" i="63"/>
  <c r="K3076" i="63"/>
  <c r="K3280" i="63"/>
  <c r="K3484" i="63"/>
  <c r="K3691" i="63"/>
  <c r="K3692" i="63"/>
  <c r="K3693" i="63"/>
  <c r="K3690" i="63"/>
  <c r="K357" i="63"/>
  <c r="K363" i="63"/>
  <c r="K358" i="63"/>
  <c r="K364" i="63"/>
  <c r="K353" i="63"/>
  <c r="K359" i="63"/>
  <c r="K354" i="63"/>
  <c r="K360" i="63"/>
  <c r="K355" i="63"/>
  <c r="K356" i="63"/>
  <c r="K361" i="63"/>
  <c r="K362" i="63"/>
  <c r="K927" i="63"/>
  <c r="K933" i="63"/>
  <c r="K922" i="63"/>
  <c r="K928" i="63"/>
  <c r="K923" i="63"/>
  <c r="K929" i="63"/>
  <c r="K924" i="63"/>
  <c r="K930" i="63"/>
  <c r="K925" i="63"/>
  <c r="K931" i="63"/>
  <c r="K926" i="63"/>
  <c r="K932" i="63"/>
  <c r="K1421" i="63"/>
  <c r="K1416" i="63"/>
  <c r="K1422" i="63"/>
  <c r="K1417" i="63"/>
  <c r="K1418" i="63"/>
  <c r="K1419" i="63"/>
  <c r="K1420" i="63"/>
  <c r="K1803" i="63"/>
  <c r="K2193" i="63"/>
  <c r="K1804" i="63"/>
  <c r="K1805" i="63"/>
  <c r="K1806" i="63"/>
  <c r="K1801" i="63"/>
  <c r="K1807" i="63"/>
  <c r="K1802" i="63"/>
  <c r="K2192" i="63"/>
  <c r="K2190" i="63"/>
  <c r="K2558" i="63"/>
  <c r="K2564" i="63"/>
  <c r="K2191" i="63"/>
  <c r="K2559" i="63"/>
  <c r="K2194" i="63"/>
  <c r="K2560" i="63"/>
  <c r="K2195" i="63"/>
  <c r="K2561" i="63"/>
  <c r="K2196" i="63"/>
  <c r="K2562" i="63"/>
  <c r="K2563" i="63"/>
  <c r="K3047" i="63"/>
  <c r="K3251" i="63"/>
  <c r="K3455" i="63"/>
  <c r="K3659" i="63"/>
  <c r="K2838" i="63"/>
  <c r="K3252" i="63"/>
  <c r="K3456" i="63"/>
  <c r="K2839" i="63"/>
  <c r="K3457" i="63"/>
  <c r="K2840" i="63"/>
  <c r="K3044" i="63"/>
  <c r="K2841" i="63"/>
  <c r="K3045" i="63"/>
  <c r="K3249" i="63"/>
  <c r="K3046" i="63"/>
  <c r="K3250" i="63"/>
  <c r="K3454" i="63"/>
  <c r="K3660" i="63"/>
  <c r="K3661" i="63"/>
  <c r="K3662" i="63"/>
  <c r="K27" i="63"/>
  <c r="K33" i="63"/>
  <c r="K28" i="63"/>
  <c r="K34" i="63"/>
  <c r="K29" i="63"/>
  <c r="K35" i="63"/>
  <c r="K30" i="63"/>
  <c r="K36" i="63"/>
  <c r="K26" i="63"/>
  <c r="K635" i="63"/>
  <c r="K31" i="63"/>
  <c r="K636" i="63"/>
  <c r="K32" i="63"/>
  <c r="K631" i="63"/>
  <c r="K637" i="63"/>
  <c r="K37" i="63"/>
  <c r="K632" i="63"/>
  <c r="K633" i="63"/>
  <c r="K634" i="63"/>
  <c r="K1194" i="63"/>
  <c r="K1200" i="63"/>
  <c r="K1195" i="63"/>
  <c r="K1201" i="63"/>
  <c r="K1190" i="63"/>
  <c r="K1196" i="63"/>
  <c r="K1197" i="63"/>
  <c r="K1595" i="63"/>
  <c r="K1198" i="63"/>
  <c r="K1596" i="63"/>
  <c r="K1199" i="63"/>
  <c r="K1191" i="63"/>
  <c r="K1598" i="63"/>
  <c r="K1192" i="63"/>
  <c r="K1599" i="63"/>
  <c r="K1193" i="63"/>
  <c r="K1989" i="63"/>
  <c r="K1984" i="63"/>
  <c r="K1990" i="63"/>
  <c r="K1985" i="63"/>
  <c r="K1594" i="63"/>
  <c r="K1986" i="63"/>
  <c r="K1597" i="63"/>
  <c r="K1987" i="63"/>
  <c r="K1600" i="63"/>
  <c r="K1988" i="63"/>
  <c r="K2366" i="63"/>
  <c r="K2367" i="63"/>
  <c r="K2362" i="63"/>
  <c r="K2368" i="63"/>
  <c r="K2363" i="63"/>
  <c r="K2364" i="63"/>
  <c r="K2365" i="63"/>
  <c r="K2729" i="63"/>
  <c r="K2933" i="63"/>
  <c r="K3137" i="63"/>
  <c r="K3551" i="63"/>
  <c r="K2730" i="63"/>
  <c r="K2934" i="63"/>
  <c r="K3138" i="63"/>
  <c r="K3342" i="63"/>
  <c r="K2935" i="63"/>
  <c r="K3139" i="63"/>
  <c r="K3343" i="63"/>
  <c r="K3140" i="63"/>
  <c r="K3344" i="63"/>
  <c r="K3548" i="63"/>
  <c r="K2727" i="63"/>
  <c r="K3345" i="63"/>
  <c r="K3549" i="63"/>
  <c r="K2728" i="63"/>
  <c r="K2932" i="63"/>
  <c r="K3550" i="63"/>
  <c r="K297" i="63"/>
  <c r="K303" i="63"/>
  <c r="K298" i="63"/>
  <c r="K304" i="63"/>
  <c r="K293" i="63"/>
  <c r="K299" i="63"/>
  <c r="K294" i="63"/>
  <c r="K300" i="63"/>
  <c r="K296" i="63"/>
  <c r="K301" i="63"/>
  <c r="K302" i="63"/>
  <c r="K295" i="63"/>
  <c r="K867" i="63"/>
  <c r="K873" i="63"/>
  <c r="K868" i="63"/>
  <c r="K874" i="63"/>
  <c r="K869" i="63"/>
  <c r="K875" i="63"/>
  <c r="K870" i="63"/>
  <c r="K876" i="63"/>
  <c r="K871" i="63"/>
  <c r="K877" i="63"/>
  <c r="K872" i="63"/>
  <c r="K878" i="63"/>
  <c r="K1385" i="63"/>
  <c r="K1386" i="63"/>
  <c r="K1381" i="63"/>
  <c r="K1387" i="63"/>
  <c r="K1382" i="63"/>
  <c r="K1383" i="63"/>
  <c r="K1384" i="63"/>
  <c r="K1767" i="63"/>
  <c r="K2157" i="63"/>
  <c r="K1768" i="63"/>
  <c r="K1769" i="63"/>
  <c r="K1770" i="63"/>
  <c r="K1771" i="63"/>
  <c r="K1766" i="63"/>
  <c r="K1772" i="63"/>
  <c r="K2156" i="63"/>
  <c r="K2528" i="63"/>
  <c r="K2155" i="63"/>
  <c r="K2523" i="63"/>
  <c r="K2529" i="63"/>
  <c r="K2158" i="63"/>
  <c r="K2524" i="63"/>
  <c r="K2159" i="63"/>
  <c r="K2525" i="63"/>
  <c r="K2160" i="63"/>
  <c r="K2526" i="63"/>
  <c r="K2161" i="63"/>
  <c r="K2527" i="63"/>
  <c r="K3023" i="63"/>
  <c r="K3641" i="63"/>
  <c r="K2817" i="63"/>
  <c r="K3024" i="63"/>
  <c r="K3228" i="63"/>
  <c r="K2818" i="63"/>
  <c r="K3025" i="63"/>
  <c r="K3229" i="63"/>
  <c r="K3433" i="63"/>
  <c r="K2819" i="63"/>
  <c r="K3026" i="63"/>
  <c r="K3230" i="63"/>
  <c r="K3434" i="63"/>
  <c r="K2820" i="63"/>
  <c r="K3231" i="63"/>
  <c r="K3435" i="63"/>
  <c r="K3639" i="63"/>
  <c r="K3436" i="63"/>
  <c r="K3640" i="63"/>
  <c r="K3638" i="63"/>
  <c r="K189" i="63"/>
  <c r="K195" i="63"/>
  <c r="K190" i="63"/>
  <c r="K196" i="63"/>
  <c r="K191" i="63"/>
  <c r="K197" i="63"/>
  <c r="K192" i="63"/>
  <c r="K198" i="63"/>
  <c r="K193" i="63"/>
  <c r="K194" i="63"/>
  <c r="K199" i="63"/>
  <c r="K200" i="63"/>
  <c r="K772" i="63"/>
  <c r="K778" i="63"/>
  <c r="K770" i="63"/>
  <c r="K777" i="63"/>
  <c r="K771" i="63"/>
  <c r="K779" i="63"/>
  <c r="K773" i="63"/>
  <c r="K780" i="63"/>
  <c r="K774" i="63"/>
  <c r="K775" i="63"/>
  <c r="K769" i="63"/>
  <c r="K776" i="63"/>
  <c r="K1313" i="63"/>
  <c r="K1319" i="63"/>
  <c r="K1308" i="63"/>
  <c r="K1314" i="63"/>
  <c r="K1309" i="63"/>
  <c r="K1315" i="63"/>
  <c r="K1310" i="63"/>
  <c r="K1316" i="63"/>
  <c r="K1311" i="63"/>
  <c r="K1317" i="63"/>
  <c r="K1707" i="63"/>
  <c r="K1312" i="63"/>
  <c r="K1318" i="63"/>
  <c r="K1706" i="63"/>
  <c r="K2097" i="63"/>
  <c r="K1708" i="63"/>
  <c r="K2092" i="63"/>
  <c r="K2098" i="63"/>
  <c r="K1702" i="63"/>
  <c r="K2093" i="63"/>
  <c r="K1703" i="63"/>
  <c r="K2094" i="63"/>
  <c r="K1704" i="63"/>
  <c r="K2095" i="63"/>
  <c r="K1705" i="63"/>
  <c r="K2096" i="63"/>
  <c r="K2462" i="63"/>
  <c r="K2463" i="63"/>
  <c r="K2464" i="63"/>
  <c r="K2465" i="63"/>
  <c r="K2460" i="63"/>
  <c r="K2466" i="63"/>
  <c r="K2461" i="63"/>
  <c r="K2987" i="63"/>
  <c r="K3605" i="63"/>
  <c r="K2988" i="63"/>
  <c r="K3192" i="63"/>
  <c r="K2782" i="63"/>
  <c r="K2989" i="63"/>
  <c r="K3193" i="63"/>
  <c r="K3397" i="63"/>
  <c r="K2783" i="63"/>
  <c r="K3194" i="63"/>
  <c r="K3398" i="63"/>
  <c r="K2784" i="63"/>
  <c r="K3399" i="63"/>
  <c r="K3603" i="63"/>
  <c r="K3604" i="63"/>
  <c r="K551" i="63"/>
  <c r="K557" i="63"/>
  <c r="K552" i="63"/>
  <c r="K558" i="63"/>
  <c r="K547" i="63"/>
  <c r="K553" i="63"/>
  <c r="K548" i="63"/>
  <c r="K554" i="63"/>
  <c r="K549" i="63"/>
  <c r="K555" i="63"/>
  <c r="K550" i="63"/>
  <c r="K556" i="63"/>
  <c r="K1116" i="63"/>
  <c r="K1122" i="63"/>
  <c r="K1117" i="63"/>
  <c r="K1123" i="63"/>
  <c r="K1118" i="63"/>
  <c r="K1124" i="63"/>
  <c r="K1125" i="63"/>
  <c r="K1535" i="63"/>
  <c r="K1541" i="63"/>
  <c r="K1126" i="63"/>
  <c r="K1536" i="63"/>
  <c r="K1127" i="63"/>
  <c r="K1537" i="63"/>
  <c r="K1119" i="63"/>
  <c r="K1538" i="63"/>
  <c r="K1120" i="63"/>
  <c r="K1539" i="63"/>
  <c r="K1121" i="63"/>
  <c r="K1540" i="63"/>
  <c r="K1929" i="63"/>
  <c r="K1930" i="63"/>
  <c r="K1925" i="63"/>
  <c r="K1931" i="63"/>
  <c r="K1926" i="63"/>
  <c r="K1927" i="63"/>
  <c r="K1928" i="63"/>
  <c r="K2312" i="63"/>
  <c r="K2678" i="63"/>
  <c r="K2313" i="63"/>
  <c r="K2679" i="63"/>
  <c r="K2314" i="63"/>
  <c r="K2680" i="63"/>
  <c r="K2315" i="63"/>
  <c r="K2681" i="63"/>
  <c r="K2316" i="63"/>
  <c r="K2311" i="63"/>
  <c r="K2317" i="63"/>
  <c r="K2677" i="63"/>
  <c r="K2683" i="63"/>
  <c r="K2682" i="63"/>
  <c r="K2909" i="63"/>
  <c r="K3323" i="63"/>
  <c r="K3527" i="63"/>
  <c r="K2910" i="63"/>
  <c r="K2911" i="63"/>
  <c r="K3115" i="63"/>
  <c r="K3116" i="63"/>
  <c r="K3320" i="63"/>
  <c r="K3524" i="63"/>
  <c r="K3117" i="63"/>
  <c r="K3321" i="63"/>
  <c r="K3525" i="63"/>
  <c r="K2908" i="63"/>
  <c r="K3118" i="63"/>
  <c r="K3322" i="63"/>
  <c r="K3526" i="63"/>
  <c r="K3730" i="63"/>
  <c r="K3731" i="63"/>
  <c r="K3732" i="63"/>
  <c r="K3733" i="63"/>
  <c r="K599" i="63"/>
  <c r="K605" i="63"/>
  <c r="K600" i="63"/>
  <c r="K606" i="63"/>
  <c r="K595" i="63"/>
  <c r="K601" i="63"/>
  <c r="K596" i="63"/>
  <c r="K602" i="63"/>
  <c r="K597" i="63"/>
  <c r="K603" i="63"/>
  <c r="K598" i="63"/>
  <c r="K604" i="63"/>
  <c r="K1164" i="63"/>
  <c r="K1170" i="63"/>
  <c r="K1165" i="63"/>
  <c r="K1171" i="63"/>
  <c r="K1166" i="63"/>
  <c r="K1172" i="63"/>
  <c r="K1173" i="63"/>
  <c r="K1571" i="63"/>
  <c r="K1577" i="63"/>
  <c r="K1174" i="63"/>
  <c r="K1572" i="63"/>
  <c r="K1578" i="63"/>
  <c r="K1175" i="63"/>
  <c r="K1167" i="63"/>
  <c r="K1568" i="63"/>
  <c r="K1574" i="63"/>
  <c r="K1168" i="63"/>
  <c r="K1569" i="63"/>
  <c r="K1575" i="63"/>
  <c r="K1169" i="63"/>
  <c r="K1570" i="63"/>
  <c r="K1576" i="63"/>
  <c r="K1959" i="63"/>
  <c r="K1965" i="63"/>
  <c r="K1960" i="63"/>
  <c r="K1966" i="63"/>
  <c r="K1961" i="63"/>
  <c r="K1967" i="63"/>
  <c r="K1573" i="63"/>
  <c r="K1962" i="63"/>
  <c r="K1968" i="63"/>
  <c r="K1579" i="63"/>
  <c r="K1963" i="63"/>
  <c r="K1969" i="63"/>
  <c r="K1958" i="63"/>
  <c r="K1964" i="63"/>
  <c r="K2342" i="63"/>
  <c r="K2343" i="63"/>
  <c r="K2344" i="63"/>
  <c r="K2345" i="63"/>
  <c r="K2346" i="63"/>
  <c r="K2341" i="63"/>
  <c r="K2347" i="63"/>
  <c r="K2707" i="63"/>
  <c r="K2713" i="63"/>
  <c r="K2708" i="63"/>
  <c r="K3539" i="63"/>
  <c r="K2709" i="63"/>
  <c r="K2922" i="63"/>
  <c r="K2710" i="63"/>
  <c r="K2923" i="63"/>
  <c r="K3127" i="63"/>
  <c r="K2711" i="63"/>
  <c r="K3128" i="63"/>
  <c r="K3332" i="63"/>
  <c r="K2712" i="63"/>
  <c r="K3333" i="63"/>
  <c r="K3538" i="63"/>
  <c r="K3744" i="63"/>
  <c r="K3745" i="63"/>
  <c r="K345" i="63"/>
  <c r="K351" i="63"/>
  <c r="K346" i="63"/>
  <c r="K352" i="63"/>
  <c r="K341" i="63"/>
  <c r="K347" i="63"/>
  <c r="K342" i="63"/>
  <c r="K348" i="63"/>
  <c r="K350" i="63"/>
  <c r="K343" i="63"/>
  <c r="K344" i="63"/>
  <c r="K349" i="63"/>
  <c r="K915" i="63"/>
  <c r="K921" i="63"/>
  <c r="K916" i="63"/>
  <c r="K917" i="63"/>
  <c r="K918" i="63"/>
  <c r="K919" i="63"/>
  <c r="K920" i="63"/>
  <c r="K1409" i="63"/>
  <c r="K1415" i="63"/>
  <c r="K1410" i="63"/>
  <c r="K1411" i="63"/>
  <c r="K1412" i="63"/>
  <c r="K1413" i="63"/>
  <c r="K1414" i="63"/>
  <c r="K1797" i="63"/>
  <c r="K2187" i="63"/>
  <c r="K1798" i="63"/>
  <c r="K1799" i="63"/>
  <c r="K1794" i="63"/>
  <c r="K1800" i="63"/>
  <c r="K1795" i="63"/>
  <c r="K1796" i="63"/>
  <c r="K2186" i="63"/>
  <c r="K2552" i="63"/>
  <c r="K2183" i="63"/>
  <c r="K2553" i="63"/>
  <c r="K2184" i="63"/>
  <c r="K2554" i="63"/>
  <c r="K2185" i="63"/>
  <c r="K2555" i="63"/>
  <c r="K2188" i="63"/>
  <c r="K2556" i="63"/>
  <c r="K2189" i="63"/>
  <c r="K2551" i="63"/>
  <c r="K2557" i="63"/>
  <c r="K2833" i="63"/>
  <c r="K2837" i="63"/>
  <c r="K3041" i="63"/>
  <c r="K3245" i="63"/>
  <c r="K3449" i="63"/>
  <c r="K3042" i="63"/>
  <c r="K3246" i="63"/>
  <c r="K3450" i="63"/>
  <c r="K3654" i="63"/>
  <c r="K3043" i="63"/>
  <c r="K3247" i="63"/>
  <c r="K3451" i="63"/>
  <c r="K2834" i="63"/>
  <c r="K3248" i="63"/>
  <c r="K3452" i="63"/>
  <c r="K2835" i="63"/>
  <c r="K3039" i="63"/>
  <c r="K3453" i="63"/>
  <c r="K2836" i="63"/>
  <c r="K3040" i="63"/>
  <c r="K3244" i="63"/>
  <c r="K3658" i="63"/>
  <c r="K3655" i="63"/>
  <c r="K3656" i="63"/>
  <c r="K3657" i="63"/>
  <c r="K39" i="63"/>
  <c r="K45" i="63"/>
  <c r="K40" i="63"/>
  <c r="K46" i="63"/>
  <c r="K41" i="63"/>
  <c r="K47" i="63"/>
  <c r="K42" i="63"/>
  <c r="K48" i="63"/>
  <c r="K44" i="63"/>
  <c r="K641" i="63"/>
  <c r="K647" i="63"/>
  <c r="K49" i="63"/>
  <c r="K642" i="63"/>
  <c r="K643" i="63"/>
  <c r="K638" i="63"/>
  <c r="K644" i="63"/>
  <c r="K38" i="63"/>
  <c r="K43" i="63"/>
  <c r="K640" i="63"/>
  <c r="K646" i="63"/>
  <c r="K639" i="63"/>
  <c r="K645" i="63"/>
  <c r="K648" i="63"/>
  <c r="K649" i="63"/>
  <c r="K1206" i="63"/>
  <c r="K1207" i="63"/>
  <c r="K1202" i="63"/>
  <c r="K1208" i="63"/>
  <c r="K1601" i="63"/>
  <c r="K1607" i="63"/>
  <c r="K1602" i="63"/>
  <c r="K1203" i="63"/>
  <c r="K1604" i="63"/>
  <c r="K1204" i="63"/>
  <c r="K1605" i="63"/>
  <c r="K1205" i="63"/>
  <c r="K1603" i="63"/>
  <c r="K1995" i="63"/>
  <c r="K1606" i="63"/>
  <c r="K1996" i="63"/>
  <c r="K1991" i="63"/>
  <c r="K1997" i="63"/>
  <c r="K1992" i="63"/>
  <c r="K1993" i="63"/>
  <c r="K1994" i="63"/>
  <c r="K2372" i="63"/>
  <c r="K2373" i="63"/>
  <c r="K2374" i="63"/>
  <c r="K2369" i="63"/>
  <c r="K2375" i="63"/>
  <c r="K2370" i="63"/>
  <c r="K2371" i="63"/>
  <c r="K2731" i="63"/>
  <c r="K2939" i="63"/>
  <c r="K3143" i="63"/>
  <c r="K3347" i="63"/>
  <c r="K3144" i="63"/>
  <c r="K3348" i="63"/>
  <c r="K3552" i="63"/>
  <c r="K2732" i="63"/>
  <c r="K3349" i="63"/>
  <c r="K3553" i="63"/>
  <c r="K2733" i="63"/>
  <c r="K2936" i="63"/>
  <c r="K3554" i="63"/>
  <c r="K2734" i="63"/>
  <c r="K2937" i="63"/>
  <c r="K3141" i="63"/>
  <c r="K3555" i="63"/>
  <c r="K2938" i="63"/>
  <c r="K3142" i="63"/>
  <c r="K3346" i="63"/>
  <c r="K429" i="63"/>
  <c r="K435" i="63"/>
  <c r="K430" i="63"/>
  <c r="K436" i="63"/>
  <c r="K425" i="63"/>
  <c r="K431" i="63"/>
  <c r="K426" i="63"/>
  <c r="K432" i="63"/>
  <c r="K427" i="63"/>
  <c r="K428" i="63"/>
  <c r="K433" i="63"/>
  <c r="K434" i="63"/>
  <c r="K999" i="63"/>
  <c r="K1005" i="63"/>
  <c r="K994" i="63"/>
  <c r="K1000" i="63"/>
  <c r="K995" i="63"/>
  <c r="K1001" i="63"/>
  <c r="K996" i="63"/>
  <c r="K1002" i="63"/>
  <c r="K997" i="63"/>
  <c r="K1003" i="63"/>
  <c r="K998" i="63"/>
  <c r="K1004" i="63"/>
  <c r="K1463" i="63"/>
  <c r="K1458" i="63"/>
  <c r="K1464" i="63"/>
  <c r="K1459" i="63"/>
  <c r="K1460" i="63"/>
  <c r="K1461" i="63"/>
  <c r="K1462" i="63"/>
  <c r="K1851" i="63"/>
  <c r="K1852" i="63"/>
  <c r="K1853" i="63"/>
  <c r="K1848" i="63"/>
  <c r="K1854" i="63"/>
  <c r="K1849" i="63"/>
  <c r="K1850" i="63"/>
  <c r="K2234" i="63"/>
  <c r="K2240" i="63"/>
  <c r="K2235" i="63"/>
  <c r="K2600" i="63"/>
  <c r="K2606" i="63"/>
  <c r="K2236" i="63"/>
  <c r="K2601" i="63"/>
  <c r="K2237" i="63"/>
  <c r="K2602" i="63"/>
  <c r="K2238" i="63"/>
  <c r="K2603" i="63"/>
  <c r="K2232" i="63"/>
  <c r="K2239" i="63"/>
  <c r="K2604" i="63"/>
  <c r="K2233" i="63"/>
  <c r="K2605" i="63"/>
  <c r="K2861" i="63"/>
  <c r="K3275" i="63"/>
  <c r="K3479" i="63"/>
  <c r="K3683" i="63"/>
  <c r="K2862" i="63"/>
  <c r="K2863" i="63"/>
  <c r="K3067" i="63"/>
  <c r="K3068" i="63"/>
  <c r="K3272" i="63"/>
  <c r="K3069" i="63"/>
  <c r="K3273" i="63"/>
  <c r="K3477" i="63"/>
  <c r="K3070" i="63"/>
  <c r="K3274" i="63"/>
  <c r="K3478" i="63"/>
  <c r="K3682" i="63"/>
  <c r="K3684" i="63"/>
  <c r="K3685" i="63"/>
  <c r="K285" i="63"/>
  <c r="K291" i="63"/>
  <c r="K286" i="63"/>
  <c r="K292" i="63"/>
  <c r="K281" i="63"/>
  <c r="K287" i="63"/>
  <c r="K282" i="63"/>
  <c r="K288" i="63"/>
  <c r="K283" i="63"/>
  <c r="K284" i="63"/>
  <c r="K289" i="63"/>
  <c r="K290" i="63"/>
  <c r="K861" i="63"/>
  <c r="K862" i="63"/>
  <c r="K863" i="63"/>
  <c r="K864" i="63"/>
  <c r="K865" i="63"/>
  <c r="K860" i="63"/>
  <c r="K866" i="63"/>
  <c r="K1379" i="63"/>
  <c r="K1374" i="63"/>
  <c r="K1380" i="63"/>
  <c r="K1375" i="63"/>
  <c r="K1376" i="63"/>
  <c r="K1377" i="63"/>
  <c r="K1378" i="63"/>
  <c r="K1761" i="63"/>
  <c r="K2151" i="63"/>
  <c r="K1762" i="63"/>
  <c r="K1763" i="63"/>
  <c r="K1764" i="63"/>
  <c r="K1759" i="63"/>
  <c r="K1765" i="63"/>
  <c r="K1760" i="63"/>
  <c r="K2150" i="63"/>
  <c r="K2154" i="63"/>
  <c r="K2516" i="63"/>
  <c r="K2522" i="63"/>
  <c r="K2517" i="63"/>
  <c r="K2148" i="63"/>
  <c r="K2518" i="63"/>
  <c r="K2149" i="63"/>
  <c r="K2519" i="63"/>
  <c r="K2152" i="63"/>
  <c r="K2520" i="63"/>
  <c r="K2153" i="63"/>
  <c r="K2521" i="63"/>
  <c r="K2815" i="63"/>
  <c r="K2816" i="63"/>
  <c r="K3227" i="63"/>
  <c r="K3431" i="63"/>
  <c r="K3635" i="63"/>
  <c r="K3018" i="63"/>
  <c r="K3432" i="63"/>
  <c r="K3636" i="63"/>
  <c r="K3019" i="63"/>
  <c r="K3223" i="63"/>
  <c r="K3637" i="63"/>
  <c r="K2812" i="63"/>
  <c r="K3020" i="63"/>
  <c r="K3224" i="63"/>
  <c r="K3428" i="63"/>
  <c r="K2813" i="63"/>
  <c r="K3021" i="63"/>
  <c r="K3225" i="63"/>
  <c r="K3429" i="63"/>
  <c r="K3633" i="63"/>
  <c r="K2814" i="63"/>
  <c r="K3022" i="63"/>
  <c r="K3226" i="63"/>
  <c r="K3430" i="63"/>
  <c r="K3634" i="63"/>
  <c r="K533" i="63"/>
  <c r="K528" i="63"/>
  <c r="K534" i="63"/>
  <c r="K529" i="63"/>
  <c r="K530" i="63"/>
  <c r="K531" i="63"/>
  <c r="K532" i="63"/>
  <c r="K1098" i="63"/>
  <c r="K1099" i="63"/>
  <c r="K1100" i="63"/>
  <c r="K1101" i="63"/>
  <c r="K1523" i="63"/>
  <c r="K1102" i="63"/>
  <c r="K1524" i="63"/>
  <c r="K1103" i="63"/>
  <c r="K1525" i="63"/>
  <c r="K1526" i="63"/>
  <c r="K1521" i="63"/>
  <c r="K1527" i="63"/>
  <c r="K1097" i="63"/>
  <c r="K1522" i="63"/>
  <c r="K1911" i="63"/>
  <c r="K1917" i="63"/>
  <c r="K1912" i="63"/>
  <c r="K1913" i="63"/>
  <c r="K1914" i="63"/>
  <c r="K1915" i="63"/>
  <c r="K1916" i="63"/>
  <c r="K2300" i="63"/>
  <c r="K2666" i="63"/>
  <c r="K2301" i="63"/>
  <c r="K2667" i="63"/>
  <c r="K2302" i="63"/>
  <c r="K2668" i="63"/>
  <c r="K2297" i="63"/>
  <c r="K2303" i="63"/>
  <c r="K2663" i="63"/>
  <c r="K2669" i="63"/>
  <c r="K2298" i="63"/>
  <c r="K2664" i="63"/>
  <c r="K2299" i="63"/>
  <c r="K2665" i="63"/>
  <c r="K2903" i="63"/>
  <c r="K3107" i="63"/>
  <c r="K3311" i="63"/>
  <c r="K3515" i="63"/>
  <c r="K3725" i="63"/>
  <c r="K2898" i="63"/>
  <c r="K3108" i="63"/>
  <c r="K3312" i="63"/>
  <c r="K3516" i="63"/>
  <c r="K2899" i="63"/>
  <c r="K3109" i="63"/>
  <c r="K3313" i="63"/>
  <c r="K3517" i="63"/>
  <c r="K2900" i="63"/>
  <c r="K3110" i="63"/>
  <c r="K3314" i="63"/>
  <c r="K3518" i="63"/>
  <c r="K2901" i="63"/>
  <c r="K3105" i="63"/>
  <c r="K3315" i="63"/>
  <c r="K3519" i="63"/>
  <c r="K2902" i="63"/>
  <c r="K3106" i="63"/>
  <c r="K3310" i="63"/>
  <c r="K3514" i="63"/>
  <c r="K3720" i="63"/>
  <c r="K3721" i="63"/>
  <c r="K3723" i="63"/>
  <c r="K3724" i="63"/>
  <c r="K3722" i="63"/>
  <c r="K261" i="63"/>
  <c r="K267" i="63"/>
  <c r="K262" i="63"/>
  <c r="K268" i="63"/>
  <c r="K257" i="63"/>
  <c r="K263" i="63"/>
  <c r="K258" i="63"/>
  <c r="K264" i="63"/>
  <c r="K260" i="63"/>
  <c r="K265" i="63"/>
  <c r="K266" i="63"/>
  <c r="K259" i="63"/>
  <c r="K838" i="63"/>
  <c r="K844" i="63"/>
  <c r="K842" i="63"/>
  <c r="K836" i="63"/>
  <c r="K843" i="63"/>
  <c r="K837" i="63"/>
  <c r="K845" i="63"/>
  <c r="K839" i="63"/>
  <c r="K846" i="63"/>
  <c r="K840" i="63"/>
  <c r="K847" i="63"/>
  <c r="K841" i="63"/>
  <c r="K1361" i="63"/>
  <c r="K1362" i="63"/>
  <c r="K1363" i="63"/>
  <c r="K1364" i="63"/>
  <c r="K1365" i="63"/>
  <c r="K1360" i="63"/>
  <c r="K1366" i="63"/>
  <c r="K1749" i="63"/>
  <c r="K2139" i="63"/>
  <c r="K1750" i="63"/>
  <c r="K2134" i="63"/>
  <c r="K2140" i="63"/>
  <c r="K1745" i="63"/>
  <c r="K1751" i="63"/>
  <c r="K2135" i="63"/>
  <c r="K1746" i="63"/>
  <c r="K2136" i="63"/>
  <c r="K1747" i="63"/>
  <c r="K2137" i="63"/>
  <c r="K1748" i="63"/>
  <c r="K2138" i="63"/>
  <c r="K2504" i="63"/>
  <c r="K2505" i="63"/>
  <c r="K2506" i="63"/>
  <c r="K2507" i="63"/>
  <c r="K2502" i="63"/>
  <c r="K2508" i="63"/>
  <c r="K2503" i="63"/>
  <c r="K3011" i="63"/>
  <c r="K3215" i="63"/>
  <c r="K3012" i="63"/>
  <c r="K3216" i="63"/>
  <c r="K3420" i="63"/>
  <c r="K2804" i="63"/>
  <c r="K3013" i="63"/>
  <c r="K3217" i="63"/>
  <c r="K3421" i="63"/>
  <c r="K3625" i="63"/>
  <c r="K2805" i="63"/>
  <c r="K3218" i="63"/>
  <c r="K3422" i="63"/>
  <c r="K3626" i="63"/>
  <c r="K2806" i="63"/>
  <c r="K3423" i="63"/>
  <c r="K3627" i="63"/>
  <c r="K2807" i="63"/>
  <c r="K3010" i="63"/>
  <c r="K3628" i="63"/>
  <c r="K575" i="63"/>
  <c r="K581" i="63"/>
  <c r="K576" i="63"/>
  <c r="K582" i="63"/>
  <c r="K571" i="63"/>
  <c r="K577" i="63"/>
  <c r="K572" i="63"/>
  <c r="K578" i="63"/>
  <c r="K573" i="63"/>
  <c r="K579" i="63"/>
  <c r="K574" i="63"/>
  <c r="K580" i="63"/>
  <c r="K1140" i="63"/>
  <c r="K1146" i="63"/>
  <c r="K1141" i="63"/>
  <c r="K1147" i="63"/>
  <c r="K1142" i="63"/>
  <c r="K1148" i="63"/>
  <c r="K1149" i="63"/>
  <c r="K1553" i="63"/>
  <c r="K1150" i="63"/>
  <c r="K1554" i="63"/>
  <c r="K1151" i="63"/>
  <c r="K1549" i="63"/>
  <c r="K1143" i="63"/>
  <c r="K1550" i="63"/>
  <c r="K1144" i="63"/>
  <c r="K1551" i="63"/>
  <c r="K1145" i="63"/>
  <c r="K1552" i="63"/>
  <c r="K1555" i="63"/>
  <c r="K1941" i="63"/>
  <c r="K1942" i="63"/>
  <c r="K1943" i="63"/>
  <c r="K1944" i="63"/>
  <c r="K1939" i="63"/>
  <c r="K1945" i="63"/>
  <c r="K1940" i="63"/>
  <c r="K2330" i="63"/>
  <c r="K2331" i="63"/>
  <c r="K2332" i="63"/>
  <c r="K2327" i="63"/>
  <c r="K2333" i="63"/>
  <c r="K2328" i="63"/>
  <c r="K2329" i="63"/>
  <c r="K2695" i="63"/>
  <c r="K2693" i="63"/>
  <c r="K3125" i="63"/>
  <c r="K3329" i="63"/>
  <c r="K3533" i="63"/>
  <c r="K2694" i="63"/>
  <c r="K2916" i="63"/>
  <c r="K3330" i="63"/>
  <c r="K3534" i="63"/>
  <c r="K2696" i="63"/>
  <c r="K2917" i="63"/>
  <c r="K3535" i="63"/>
  <c r="K2697" i="63"/>
  <c r="K2918" i="63"/>
  <c r="K3122" i="63"/>
  <c r="K2691" i="63"/>
  <c r="K2919" i="63"/>
  <c r="K3123" i="63"/>
  <c r="K3327" i="63"/>
  <c r="K2692" i="63"/>
  <c r="K3124" i="63"/>
  <c r="K3328" i="63"/>
  <c r="K3532" i="63"/>
  <c r="K3738" i="63"/>
  <c r="K3739" i="63"/>
  <c r="K3740" i="63"/>
  <c r="K3741" i="63"/>
  <c r="K129" i="63"/>
  <c r="K135" i="63"/>
  <c r="K130" i="63"/>
  <c r="K136" i="63"/>
  <c r="K131" i="63"/>
  <c r="K137" i="63"/>
  <c r="K132" i="63"/>
  <c r="K138" i="63"/>
  <c r="K134" i="63"/>
  <c r="K719" i="63"/>
  <c r="K725" i="63"/>
  <c r="K139" i="63"/>
  <c r="K140" i="63"/>
  <c r="K133" i="63"/>
  <c r="K724" i="63"/>
  <c r="K730" i="63"/>
  <c r="K726" i="63"/>
  <c r="K727" i="63"/>
  <c r="K720" i="63"/>
  <c r="K728" i="63"/>
  <c r="K721" i="63"/>
  <c r="K729" i="63"/>
  <c r="K722" i="63"/>
  <c r="K723" i="63"/>
  <c r="K1271" i="63"/>
  <c r="K1272" i="63"/>
  <c r="K1273" i="63"/>
  <c r="K1268" i="63"/>
  <c r="K1274" i="63"/>
  <c r="K1269" i="63"/>
  <c r="K1665" i="63"/>
  <c r="K1270" i="63"/>
  <c r="K1663" i="63"/>
  <c r="K2055" i="63"/>
  <c r="K1664" i="63"/>
  <c r="K2056" i="63"/>
  <c r="K1666" i="63"/>
  <c r="K2057" i="63"/>
  <c r="K1667" i="63"/>
  <c r="K2052" i="63"/>
  <c r="K2058" i="63"/>
  <c r="K1668" i="63"/>
  <c r="K2053" i="63"/>
  <c r="K1662" i="63"/>
  <c r="K2054" i="63"/>
  <c r="K2426" i="63"/>
  <c r="K2427" i="63"/>
  <c r="K2428" i="63"/>
  <c r="K2429" i="63"/>
  <c r="K2430" i="63"/>
  <c r="K2425" i="63"/>
  <c r="K2431" i="63"/>
  <c r="K2765" i="63"/>
  <c r="K2969" i="63"/>
  <c r="K3173" i="63"/>
  <c r="K3587" i="63"/>
  <c r="K2766" i="63"/>
  <c r="K2970" i="63"/>
  <c r="K3174" i="63"/>
  <c r="K3378" i="63"/>
  <c r="K2971" i="63"/>
  <c r="K3175" i="63"/>
  <c r="K3379" i="63"/>
  <c r="K3176" i="63"/>
  <c r="K3380" i="63"/>
  <c r="K3584" i="63"/>
  <c r="K2763" i="63"/>
  <c r="K3381" i="63"/>
  <c r="K3585" i="63"/>
  <c r="K2764" i="63"/>
  <c r="K2968" i="63"/>
  <c r="K3586" i="63"/>
  <c r="K509" i="63"/>
  <c r="K504" i="63"/>
  <c r="K510" i="63"/>
  <c r="K507" i="63"/>
  <c r="K515" i="63"/>
  <c r="K508" i="63"/>
  <c r="K511" i="63"/>
  <c r="K512" i="63"/>
  <c r="K505" i="63"/>
  <c r="K513" i="63"/>
  <c r="K506" i="63"/>
  <c r="K514" i="63"/>
  <c r="K1077" i="63"/>
  <c r="K1078" i="63"/>
  <c r="K1084" i="63"/>
  <c r="K1073" i="63"/>
  <c r="K1079" i="63"/>
  <c r="K1074" i="63"/>
  <c r="K1080" i="63"/>
  <c r="K1075" i="63"/>
  <c r="K1081" i="63"/>
  <c r="K1076" i="63"/>
  <c r="K1082" i="63"/>
  <c r="K1083" i="63"/>
  <c r="K1511" i="63"/>
  <c r="K1512" i="63"/>
  <c r="K1507" i="63"/>
  <c r="K1513" i="63"/>
  <c r="K1508" i="63"/>
  <c r="K1509" i="63"/>
  <c r="K1510" i="63"/>
  <c r="K1899" i="63"/>
  <c r="K1900" i="63"/>
  <c r="K1901" i="63"/>
  <c r="K1902" i="63"/>
  <c r="K1897" i="63"/>
  <c r="K1903" i="63"/>
  <c r="K1898" i="63"/>
  <c r="K2288" i="63"/>
  <c r="K2654" i="63"/>
  <c r="K2283" i="63"/>
  <c r="K2289" i="63"/>
  <c r="K2649" i="63"/>
  <c r="K2655" i="63"/>
  <c r="K2284" i="63"/>
  <c r="K2650" i="63"/>
  <c r="K2285" i="63"/>
  <c r="K2651" i="63"/>
  <c r="K2286" i="63"/>
  <c r="K2652" i="63"/>
  <c r="K2287" i="63"/>
  <c r="K2653" i="63"/>
  <c r="K2891" i="63"/>
  <c r="K3305" i="63"/>
  <c r="K3509" i="63"/>
  <c r="K3713" i="63"/>
  <c r="K2892" i="63"/>
  <c r="K2893" i="63"/>
  <c r="K3097" i="63"/>
  <c r="K3098" i="63"/>
  <c r="K3302" i="63"/>
  <c r="K3506" i="63"/>
  <c r="K3099" i="63"/>
  <c r="K3303" i="63"/>
  <c r="K3507" i="63"/>
  <c r="K2890" i="63"/>
  <c r="K3100" i="63"/>
  <c r="K3304" i="63"/>
  <c r="K3508" i="63"/>
  <c r="K3712" i="63"/>
  <c r="K3714" i="63"/>
  <c r="K3715" i="63"/>
  <c r="K141" i="63"/>
  <c r="K147" i="63"/>
  <c r="K142" i="63"/>
  <c r="K148" i="63"/>
  <c r="K143" i="63"/>
  <c r="K149" i="63"/>
  <c r="K144" i="63"/>
  <c r="K150" i="63"/>
  <c r="K152" i="63"/>
  <c r="K731" i="63"/>
  <c r="K737" i="63"/>
  <c r="K145" i="63"/>
  <c r="K146" i="63"/>
  <c r="K151" i="63"/>
  <c r="K736" i="63"/>
  <c r="K734" i="63"/>
  <c r="K735" i="63"/>
  <c r="K732" i="63"/>
  <c r="K733" i="63"/>
  <c r="K1277" i="63"/>
  <c r="K1278" i="63"/>
  <c r="K1279" i="63"/>
  <c r="K1280" i="63"/>
  <c r="K1275" i="63"/>
  <c r="K1281" i="63"/>
  <c r="K1671" i="63"/>
  <c r="K1677" i="63"/>
  <c r="K1276" i="63"/>
  <c r="K1670" i="63"/>
  <c r="K1678" i="63"/>
  <c r="K2061" i="63"/>
  <c r="K1672" i="63"/>
  <c r="K1679" i="63"/>
  <c r="K2062" i="63"/>
  <c r="K1673" i="63"/>
  <c r="K1680" i="63"/>
  <c r="K2063" i="63"/>
  <c r="K1674" i="63"/>
  <c r="K2064" i="63"/>
  <c r="K1675" i="63"/>
  <c r="K2059" i="63"/>
  <c r="K2065" i="63"/>
  <c r="K1669" i="63"/>
  <c r="K1676" i="63"/>
  <c r="K2060" i="63"/>
  <c r="K2432" i="63"/>
  <c r="K2438" i="63"/>
  <c r="K2433" i="63"/>
  <c r="K2434" i="63"/>
  <c r="K2435" i="63"/>
  <c r="K2436" i="63"/>
  <c r="K2437" i="63"/>
  <c r="K2767" i="63"/>
  <c r="K2975" i="63"/>
  <c r="K3179" i="63"/>
  <c r="K3383" i="63"/>
  <c r="K3180" i="63"/>
  <c r="K3384" i="63"/>
  <c r="K3588" i="63"/>
  <c r="K2768" i="63"/>
  <c r="K3385" i="63"/>
  <c r="K3589" i="63"/>
  <c r="K2769" i="63"/>
  <c r="K2972" i="63"/>
  <c r="K3590" i="63"/>
  <c r="K2770" i="63"/>
  <c r="K2973" i="63"/>
  <c r="K3177" i="63"/>
  <c r="K3591" i="63"/>
  <c r="K2974" i="63"/>
  <c r="K3178" i="63"/>
  <c r="K3382" i="63"/>
  <c r="K441" i="63"/>
  <c r="K447" i="63"/>
  <c r="K442" i="63"/>
  <c r="K448" i="63"/>
  <c r="K437" i="63"/>
  <c r="K443" i="63"/>
  <c r="K438" i="63"/>
  <c r="K444" i="63"/>
  <c r="K440" i="63"/>
  <c r="K445" i="63"/>
  <c r="K446" i="63"/>
  <c r="K439" i="63"/>
  <c r="K1011" i="63"/>
  <c r="K1017" i="63"/>
  <c r="K1006" i="63"/>
  <c r="K1012" i="63"/>
  <c r="K1007" i="63"/>
  <c r="K1013" i="63"/>
  <c r="K1008" i="63"/>
  <c r="K1014" i="63"/>
  <c r="K1009" i="63"/>
  <c r="K1015" i="63"/>
  <c r="K1010" i="63"/>
  <c r="K1016" i="63"/>
  <c r="K1469" i="63"/>
  <c r="K1470" i="63"/>
  <c r="K1465" i="63"/>
  <c r="K1471" i="63"/>
  <c r="K1466" i="63"/>
  <c r="K1467" i="63"/>
  <c r="K1468" i="63"/>
  <c r="K1857" i="63"/>
  <c r="K1858" i="63"/>
  <c r="K1859" i="63"/>
  <c r="K1860" i="63"/>
  <c r="K1855" i="63"/>
  <c r="K1861" i="63"/>
  <c r="K1856" i="63"/>
  <c r="K2246" i="63"/>
  <c r="K2242" i="63"/>
  <c r="K2612" i="63"/>
  <c r="K2243" i="63"/>
  <c r="K2607" i="63"/>
  <c r="K2613" i="63"/>
  <c r="K2244" i="63"/>
  <c r="K2608" i="63"/>
  <c r="K2245" i="63"/>
  <c r="K2609" i="63"/>
  <c r="K2247" i="63"/>
  <c r="K2610" i="63"/>
  <c r="K2241" i="63"/>
  <c r="K2611" i="63"/>
  <c r="K2867" i="63"/>
  <c r="K3071" i="63"/>
  <c r="K3689" i="63"/>
  <c r="K3072" i="63"/>
  <c r="K3276" i="63"/>
  <c r="K3480" i="63"/>
  <c r="K3073" i="63"/>
  <c r="K3277" i="63"/>
  <c r="K3481" i="63"/>
  <c r="K2864" i="63"/>
  <c r="K3074" i="63"/>
  <c r="K3278" i="63"/>
  <c r="K3482" i="63"/>
  <c r="K2865" i="63"/>
  <c r="K3279" i="63"/>
  <c r="K3483" i="63"/>
  <c r="K2866" i="63"/>
  <c r="K3688" i="63"/>
  <c r="K3686" i="63"/>
  <c r="K3687" i="63"/>
  <c r="K521" i="63"/>
  <c r="K527" i="63"/>
  <c r="K516" i="63"/>
  <c r="K522" i="63"/>
  <c r="K517" i="63"/>
  <c r="K523" i="63"/>
  <c r="K518" i="63"/>
  <c r="K524" i="63"/>
  <c r="K519" i="63"/>
  <c r="K525" i="63"/>
  <c r="K520" i="63"/>
  <c r="K526" i="63"/>
  <c r="K1090" i="63"/>
  <c r="K1085" i="63"/>
  <c r="K1086" i="63"/>
  <c r="K1092" i="63"/>
  <c r="K1087" i="63"/>
  <c r="K1093" i="63"/>
  <c r="K1088" i="63"/>
  <c r="K1094" i="63"/>
  <c r="K1517" i="63"/>
  <c r="K1089" i="63"/>
  <c r="K1518" i="63"/>
  <c r="K1091" i="63"/>
  <c r="K1519" i="63"/>
  <c r="K1095" i="63"/>
  <c r="K1514" i="63"/>
  <c r="K1520" i="63"/>
  <c r="K1096" i="63"/>
  <c r="K1515" i="63"/>
  <c r="K1516" i="63"/>
  <c r="K1905" i="63"/>
  <c r="K1906" i="63"/>
  <c r="K1907" i="63"/>
  <c r="K1908" i="63"/>
  <c r="K1909" i="63"/>
  <c r="K1904" i="63"/>
  <c r="K1910" i="63"/>
  <c r="K2294" i="63"/>
  <c r="K2660" i="63"/>
  <c r="K2295" i="63"/>
  <c r="K2661" i="63"/>
  <c r="K2290" i="63"/>
  <c r="K2296" i="63"/>
  <c r="K2656" i="63"/>
  <c r="K2662" i="63"/>
  <c r="K2291" i="63"/>
  <c r="K2657" i="63"/>
  <c r="K2292" i="63"/>
  <c r="K2658" i="63"/>
  <c r="K2293" i="63"/>
  <c r="K2659" i="63"/>
  <c r="K2897" i="63"/>
  <c r="K3101" i="63"/>
  <c r="K3719" i="63"/>
  <c r="K3102" i="63"/>
  <c r="K3306" i="63"/>
  <c r="K3510" i="63"/>
  <c r="K3103" i="63"/>
  <c r="K3307" i="63"/>
  <c r="K3511" i="63"/>
  <c r="K2894" i="63"/>
  <c r="K3104" i="63"/>
  <c r="K3308" i="63"/>
  <c r="K3512" i="63"/>
  <c r="K2895" i="63"/>
  <c r="K3309" i="63"/>
  <c r="K3513" i="63"/>
  <c r="K2896" i="63"/>
  <c r="K3718" i="63"/>
  <c r="K3717" i="63"/>
  <c r="K3716" i="63"/>
  <c r="K99" i="63"/>
  <c r="K105" i="63"/>
  <c r="K100" i="63"/>
  <c r="K106" i="63"/>
  <c r="K101" i="63"/>
  <c r="K107" i="63"/>
  <c r="K102" i="63"/>
  <c r="K108" i="63"/>
  <c r="K98" i="63"/>
  <c r="K695" i="63"/>
  <c r="K701" i="63"/>
  <c r="K103" i="63"/>
  <c r="K104" i="63"/>
  <c r="K109" i="63"/>
  <c r="K694" i="63"/>
  <c r="K700" i="63"/>
  <c r="K698" i="63"/>
  <c r="K699" i="63"/>
  <c r="K702" i="63"/>
  <c r="K693" i="63"/>
  <c r="K703" i="63"/>
  <c r="K696" i="63"/>
  <c r="K704" i="63"/>
  <c r="K697" i="63"/>
  <c r="K1247" i="63"/>
  <c r="K1253" i="63"/>
  <c r="K1643" i="63"/>
  <c r="K1248" i="63"/>
  <c r="K1644" i="63"/>
  <c r="K1249" i="63"/>
  <c r="K1250" i="63"/>
  <c r="K1251" i="63"/>
  <c r="K1641" i="63"/>
  <c r="K1647" i="63"/>
  <c r="K1252" i="63"/>
  <c r="K1645" i="63"/>
  <c r="K2031" i="63"/>
  <c r="K2037" i="63"/>
  <c r="K1646" i="63"/>
  <c r="K2032" i="63"/>
  <c r="K2033" i="63"/>
  <c r="K2034" i="63"/>
  <c r="K2035" i="63"/>
  <c r="K1642" i="63"/>
  <c r="K2036" i="63"/>
  <c r="K2408" i="63"/>
  <c r="K2409" i="63"/>
  <c r="K2404" i="63"/>
  <c r="K2410" i="63"/>
  <c r="K2405" i="63"/>
  <c r="K2406" i="63"/>
  <c r="K2407" i="63"/>
  <c r="K2749" i="63"/>
  <c r="K2751" i="63"/>
  <c r="K3161" i="63"/>
  <c r="K3365" i="63"/>
  <c r="K3569" i="63"/>
  <c r="K3366" i="63"/>
  <c r="K3570" i="63"/>
  <c r="K2953" i="63"/>
  <c r="K3571" i="63"/>
  <c r="K2954" i="63"/>
  <c r="K3158" i="63"/>
  <c r="K3572" i="63"/>
  <c r="K2748" i="63"/>
  <c r="K2955" i="63"/>
  <c r="K3159" i="63"/>
  <c r="K3363" i="63"/>
  <c r="K2750" i="63"/>
  <c r="K2956" i="63"/>
  <c r="K3160" i="63"/>
  <c r="K3364" i="63"/>
  <c r="K309" i="63"/>
  <c r="K315" i="63"/>
  <c r="K310" i="63"/>
  <c r="K316" i="63"/>
  <c r="K305" i="63"/>
  <c r="K311" i="63"/>
  <c r="K306" i="63"/>
  <c r="K312" i="63"/>
  <c r="K314" i="63"/>
  <c r="K307" i="63"/>
  <c r="K308" i="63"/>
  <c r="K313" i="63"/>
  <c r="K879" i="63"/>
  <c r="K885" i="63"/>
  <c r="K880" i="63"/>
  <c r="K886" i="63"/>
  <c r="K881" i="63"/>
  <c r="K887" i="63"/>
  <c r="K882" i="63"/>
  <c r="K888" i="63"/>
  <c r="K883" i="63"/>
  <c r="K889" i="63"/>
  <c r="K884" i="63"/>
  <c r="K890" i="63"/>
  <c r="K1391" i="63"/>
  <c r="K1392" i="63"/>
  <c r="K1393" i="63"/>
  <c r="K1388" i="63"/>
  <c r="K1394" i="63"/>
  <c r="K1389" i="63"/>
  <c r="K1390" i="63"/>
  <c r="K1773" i="63"/>
  <c r="K1779" i="63"/>
  <c r="K2163" i="63"/>
  <c r="K1774" i="63"/>
  <c r="K1775" i="63"/>
  <c r="K1776" i="63"/>
  <c r="K1777" i="63"/>
  <c r="K1778" i="63"/>
  <c r="K2162" i="63"/>
  <c r="K2168" i="63"/>
  <c r="K2164" i="63"/>
  <c r="K2534" i="63"/>
  <c r="K2165" i="63"/>
  <c r="K2535" i="63"/>
  <c r="K2166" i="63"/>
  <c r="K2530" i="63"/>
  <c r="K2536" i="63"/>
  <c r="K2167" i="63"/>
  <c r="K2531" i="63"/>
  <c r="K2532" i="63"/>
  <c r="K2533" i="63"/>
  <c r="K2821" i="63"/>
  <c r="K2823" i="63"/>
  <c r="K3029" i="63"/>
  <c r="K3233" i="63"/>
  <c r="K3437" i="63"/>
  <c r="K2824" i="63"/>
  <c r="K3030" i="63"/>
  <c r="K3234" i="63"/>
  <c r="K3438" i="63"/>
  <c r="K3642" i="63"/>
  <c r="K3235" i="63"/>
  <c r="K3439" i="63"/>
  <c r="K3643" i="63"/>
  <c r="K3440" i="63"/>
  <c r="K3027" i="63"/>
  <c r="K2822" i="63"/>
  <c r="K3028" i="63"/>
  <c r="K3232" i="63"/>
  <c r="K3645" i="63"/>
  <c r="K3644" i="63"/>
  <c r="K465" i="63"/>
  <c r="K471" i="63"/>
  <c r="K466" i="63"/>
  <c r="K461" i="63"/>
  <c r="K467" i="63"/>
  <c r="K462" i="63"/>
  <c r="K468" i="63"/>
  <c r="K463" i="63"/>
  <c r="K464" i="63"/>
  <c r="K469" i="63"/>
  <c r="K470" i="63"/>
  <c r="K472" i="63"/>
  <c r="K1035" i="63"/>
  <c r="K1041" i="63"/>
  <c r="K1030" i="63"/>
  <c r="K1036" i="63"/>
  <c r="K1031" i="63"/>
  <c r="K1037" i="63"/>
  <c r="K1032" i="63"/>
  <c r="K1038" i="63"/>
  <c r="K1033" i="63"/>
  <c r="K1039" i="63"/>
  <c r="K1034" i="63"/>
  <c r="K1040" i="63"/>
  <c r="K1481" i="63"/>
  <c r="K1482" i="63"/>
  <c r="K1483" i="63"/>
  <c r="K1484" i="63"/>
  <c r="K1479" i="63"/>
  <c r="K1485" i="63"/>
  <c r="K1480" i="63"/>
  <c r="K1869" i="63"/>
  <c r="K1875" i="63"/>
  <c r="K1870" i="63"/>
  <c r="K1871" i="63"/>
  <c r="K1872" i="63"/>
  <c r="K1873" i="63"/>
  <c r="K1874" i="63"/>
  <c r="K2258" i="63"/>
  <c r="K2256" i="63"/>
  <c r="K2624" i="63"/>
  <c r="K2257" i="63"/>
  <c r="K2625" i="63"/>
  <c r="K2259" i="63"/>
  <c r="K2626" i="63"/>
  <c r="K2260" i="63"/>
  <c r="K2621" i="63"/>
  <c r="K2627" i="63"/>
  <c r="K2261" i="63"/>
  <c r="K2622" i="63"/>
  <c r="K2255" i="63"/>
  <c r="K2623" i="63"/>
  <c r="K2873" i="63"/>
  <c r="K3287" i="63"/>
  <c r="K3491" i="63"/>
  <c r="K3695" i="63"/>
  <c r="K2874" i="63"/>
  <c r="K2875" i="63"/>
  <c r="K3079" i="63"/>
  <c r="K3080" i="63"/>
  <c r="K3284" i="63"/>
  <c r="K3488" i="63"/>
  <c r="K3081" i="63"/>
  <c r="K3285" i="63"/>
  <c r="K3489" i="63"/>
  <c r="K2872" i="63"/>
  <c r="K3082" i="63"/>
  <c r="K3286" i="63"/>
  <c r="K3490" i="63"/>
  <c r="K3694" i="63"/>
  <c r="K3696" i="63"/>
  <c r="K3697" i="63"/>
  <c r="K111" i="63"/>
  <c r="K112" i="63"/>
  <c r="K113" i="63"/>
  <c r="K114" i="63"/>
  <c r="K116" i="63"/>
  <c r="K707" i="63"/>
  <c r="K110" i="63"/>
  <c r="K115" i="63"/>
  <c r="K706" i="63"/>
  <c r="K708" i="63"/>
  <c r="K709" i="63"/>
  <c r="K710" i="63"/>
  <c r="K711" i="63"/>
  <c r="K705" i="63"/>
  <c r="K1259" i="63"/>
  <c r="K1649" i="63"/>
  <c r="K1254" i="63"/>
  <c r="K1260" i="63"/>
  <c r="K1650" i="63"/>
  <c r="K1255" i="63"/>
  <c r="K1256" i="63"/>
  <c r="K1257" i="63"/>
  <c r="K1653" i="63"/>
  <c r="K1258" i="63"/>
  <c r="K2043" i="63"/>
  <c r="K2038" i="63"/>
  <c r="K2044" i="63"/>
  <c r="K1648" i="63"/>
  <c r="K2039" i="63"/>
  <c r="K1651" i="63"/>
  <c r="K2040" i="63"/>
  <c r="K1652" i="63"/>
  <c r="K2041" i="63"/>
  <c r="K1654" i="63"/>
  <c r="K2042" i="63"/>
  <c r="K2414" i="63"/>
  <c r="K2415" i="63"/>
  <c r="K2416" i="63"/>
  <c r="K2411" i="63"/>
  <c r="K2417" i="63"/>
  <c r="K2412" i="63"/>
  <c r="K2413" i="63"/>
  <c r="K2755" i="63"/>
  <c r="K2957" i="63"/>
  <c r="K3167" i="63"/>
  <c r="K3371" i="63"/>
  <c r="K3575" i="63"/>
  <c r="K2752" i="63"/>
  <c r="K2958" i="63"/>
  <c r="K3162" i="63"/>
  <c r="K3372" i="63"/>
  <c r="K3576" i="63"/>
  <c r="K2753" i="63"/>
  <c r="K2959" i="63"/>
  <c r="K3163" i="63"/>
  <c r="K3367" i="63"/>
  <c r="K3577" i="63"/>
  <c r="K2754" i="63"/>
  <c r="K2960" i="63"/>
  <c r="K3164" i="63"/>
  <c r="K3368" i="63"/>
  <c r="K3578" i="63"/>
  <c r="K2756" i="63"/>
  <c r="K2961" i="63"/>
  <c r="K3165" i="63"/>
  <c r="K3369" i="63"/>
  <c r="K3573" i="63"/>
  <c r="K2757" i="63"/>
  <c r="K2962" i="63"/>
  <c r="K3166" i="63"/>
  <c r="K3370" i="63"/>
  <c r="K3574" i="63"/>
  <c r="K539" i="63"/>
  <c r="K545" i="63"/>
  <c r="K540" i="63"/>
  <c r="K546" i="63"/>
  <c r="K535" i="63"/>
  <c r="K541" i="63"/>
  <c r="K536" i="63"/>
  <c r="K542" i="63"/>
  <c r="K537" i="63"/>
  <c r="K543" i="63"/>
  <c r="K538" i="63"/>
  <c r="K544" i="63"/>
  <c r="K1104" i="63"/>
  <c r="K1110" i="63"/>
  <c r="K1105" i="63"/>
  <c r="K1111" i="63"/>
  <c r="K1106" i="63"/>
  <c r="K1112" i="63"/>
  <c r="K1113" i="63"/>
  <c r="K1529" i="63"/>
  <c r="K1114" i="63"/>
  <c r="K1530" i="63"/>
  <c r="K1115" i="63"/>
  <c r="K1531" i="63"/>
  <c r="K1107" i="63"/>
  <c r="K1532" i="63"/>
  <c r="K1108" i="63"/>
  <c r="K1533" i="63"/>
  <c r="K1109" i="63"/>
  <c r="K1528" i="63"/>
  <c r="K1534" i="63"/>
  <c r="K1923" i="63"/>
  <c r="K1918" i="63"/>
  <c r="K1924" i="63"/>
  <c r="K1919" i="63"/>
  <c r="K1920" i="63"/>
  <c r="K1921" i="63"/>
  <c r="K1922" i="63"/>
  <c r="K2306" i="63"/>
  <c r="K2672" i="63"/>
  <c r="K2307" i="63"/>
  <c r="K2673" i="63"/>
  <c r="K2308" i="63"/>
  <c r="K2674" i="63"/>
  <c r="K2309" i="63"/>
  <c r="K2675" i="63"/>
  <c r="K2304" i="63"/>
  <c r="K2310" i="63"/>
  <c r="K2670" i="63"/>
  <c r="K2676" i="63"/>
  <c r="K2305" i="63"/>
  <c r="K2671" i="63"/>
  <c r="K3113" i="63"/>
  <c r="K3317" i="63"/>
  <c r="K3521" i="63"/>
  <c r="K2904" i="63"/>
  <c r="K3114" i="63"/>
  <c r="K3318" i="63"/>
  <c r="K3522" i="63"/>
  <c r="K2905" i="63"/>
  <c r="K3319" i="63"/>
  <c r="K3523" i="63"/>
  <c r="K2906" i="63"/>
  <c r="K2907" i="63"/>
  <c r="K3111" i="63"/>
  <c r="K3112" i="63"/>
  <c r="K3316" i="63"/>
  <c r="K3520" i="63"/>
  <c r="K3727" i="63"/>
  <c r="K3728" i="63"/>
  <c r="K3729" i="63"/>
  <c r="K3726" i="63"/>
  <c r="AB22" i="2"/>
  <c r="AB23" i="2" s="1"/>
  <c r="AB24" i="2" s="1"/>
  <c r="AB25" i="2" l="1"/>
  <c r="AB26" i="2" s="1"/>
  <c r="AB27" i="2" s="1"/>
  <c r="AB28" i="2" s="1"/>
  <c r="AB29" i="2" s="1"/>
  <c r="AB30" i="2" s="1"/>
  <c r="AB31" i="2" s="1"/>
  <c r="AB32" i="2" s="1"/>
  <c r="AB3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Consulta - Datos" description="Conexión a la consulta 'Datos' en el libro." type="100" refreshedVersion="8" minRefreshableVersion="5">
    <extLst>
      <ext xmlns:x15="http://schemas.microsoft.com/office/spreadsheetml/2010/11/main" uri="{DE250136-89BD-433C-8126-D09CA5730AF9}">
        <x15:connection id="bdce3251-f87c-44c3-adb9-65b1f3f41ea6"/>
      </ext>
    </extLst>
  </connection>
  <connection id="2" xr16:uid="{00000000-0015-0000-FFFF-FFFF02000000}" keepAlive="1" name="Consulta - Datos_C" description="Conexión a la consulta 'Datos_C' en el libro." type="5" refreshedVersion="8" background="1" saveData="1">
    <dbPr connection="Provider=Microsoft.Mashup.OleDb.1;Data Source=$Workbook$;Location=Datos_C;Extended Properties=&quot;&quot;" command="SELECT * FROM [Datos_C]"/>
  </connection>
  <connection id="3" xr16:uid="{00000000-0015-0000-FFFF-FFFF04000000}" name="Consulta - Meses" description="Conexión a la consulta 'Meses' en el libro." type="100" refreshedVersion="8" minRefreshableVersion="5">
    <extLst>
      <ext xmlns:x15="http://schemas.microsoft.com/office/spreadsheetml/2010/11/main" uri="{DE250136-89BD-433C-8126-D09CA5730AF9}">
        <x15:connection id="2a3d6421-6707-4695-81a5-9d5c0d9c84b8"/>
      </ext>
    </extLst>
  </connection>
  <connection id="4" xr16:uid="{00000000-0015-0000-FFFF-FFFF07000000}" keepAlive="1" name="ModelConnection_DatosExternos_1" description="Modelo de datos" type="5" refreshedVersion="8" minRefreshableVersion="5" saveData="1">
    <dbPr connection="Data Model Connection" command="Datos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800000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Datos].[Region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<sst xmlns="http://schemas.openxmlformats.org/spreadsheetml/2006/main" count="22955" uniqueCount="245">
  <si>
    <t>SECRETARÍA DE ESTADO DE ENERGÍA</t>
  </si>
  <si>
    <t>ISSN EN LINEA: 2603-6134</t>
  </si>
  <si>
    <t>NIPO EN LINEA: 665-20-086-8</t>
  </si>
  <si>
    <t>No se incluyen datos de centrales de potencia menor de 1 MW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</si>
  <si>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</si>
  <si>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</si>
  <si>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</si>
  <si>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</si>
  <si>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</si>
  <si>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</si>
  <si>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</si>
  <si>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</si>
  <si>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</si>
  <si>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</si>
  <si>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</si>
  <si>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</si>
  <si>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PRODUCCION EN BORNES DE LOS GENERADORES (MWh)</t>
  </si>
  <si>
    <t>PRODUCCION NETA (MWH)</t>
  </si>
  <si>
    <t>Hidraúlica</t>
  </si>
  <si>
    <t>Nuclear</t>
  </si>
  <si>
    <t>Combustibles</t>
  </si>
  <si>
    <t>Eólica</t>
  </si>
  <si>
    <t>Solar fotovoltaica</t>
  </si>
  <si>
    <t>Solar térmica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</si>
  <si>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</si>
  <si>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</si>
  <si>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</si>
  <si>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</si>
  <si>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</si>
  <si>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</si>
  <si>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</si>
  <si>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</si>
  <si>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</si>
  <si>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</si>
  <si>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</si>
  <si>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</si>
  <si>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</si>
  <si>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Columna1</t>
  </si>
  <si>
    <t>Columna2</t>
  </si>
  <si>
    <t>P.Bornes</t>
  </si>
  <si>
    <t>P.Neta</t>
  </si>
  <si>
    <t>Acumulado</t>
  </si>
  <si>
    <t>Mes</t>
  </si>
  <si>
    <t>Total</t>
  </si>
  <si>
    <t>NOTA: Echamos en falta un mapa u otra hoja con datos por provincias.</t>
  </si>
  <si>
    <t>Etiquetas de fila</t>
  </si>
  <si>
    <t>Total general</t>
  </si>
  <si>
    <t>Etiquetas de columna</t>
  </si>
  <si>
    <t>Region</t>
  </si>
  <si>
    <t>Total P. Bornes</t>
  </si>
  <si>
    <t>P. Bornes</t>
  </si>
  <si>
    <t>Total P. Neta</t>
  </si>
  <si>
    <t>P. Neta</t>
  </si>
  <si>
    <t>P. Neta_</t>
  </si>
  <si>
    <t>* P.Bornes: PRODUCCION EN BORNES DE LOS GENERADORES (MWh)
   P.Neta: PRODUCCION NETA (MWh)</t>
  </si>
  <si>
    <t>Titulo</t>
  </si>
  <si>
    <t>JAÉN</t>
  </si>
  <si>
    <t>LUGO</t>
  </si>
  <si>
    <t>MELILLA</t>
  </si>
  <si>
    <t>MURCIA</t>
  </si>
  <si>
    <t>PONTEVEDRA</t>
  </si>
  <si>
    <t>SEVILLA</t>
  </si>
  <si>
    <t>ZARAGOZA</t>
  </si>
  <si>
    <t>ALBACETE</t>
  </si>
  <si>
    <t>Orden</t>
  </si>
  <si>
    <t>ALMERÍA</t>
  </si>
  <si>
    <t>CEUTA</t>
  </si>
  <si>
    <t>CIUDAD REAL</t>
  </si>
  <si>
    <t>ALICANTE-ALACANT</t>
  </si>
  <si>
    <t>ARABA-ÁLAVA</t>
  </si>
  <si>
    <t>ASTURIAS</t>
  </si>
  <si>
    <t>BALEARS (ILLES)</t>
  </si>
  <si>
    <t>BARCELONA</t>
  </si>
  <si>
    <t>BIZKAIA</t>
  </si>
  <si>
    <t>ÁVILA</t>
  </si>
  <si>
    <t>Tech</t>
  </si>
  <si>
    <t>BURGOS</t>
  </si>
  <si>
    <t>CÁDIZ</t>
  </si>
  <si>
    <t>CANTABRIA</t>
  </si>
  <si>
    <t>CASTELLÓN-CASTELLÓ</t>
  </si>
  <si>
    <t>CÓRDOBA</t>
  </si>
  <si>
    <t>CORUÑA (A)</t>
  </si>
  <si>
    <t>CUENCA</t>
  </si>
  <si>
    <t>Extrapeninsular</t>
  </si>
  <si>
    <t>ZAMORA</t>
  </si>
  <si>
    <t>VALLADOLID</t>
  </si>
  <si>
    <t>TOLEDO</t>
  </si>
  <si>
    <t>TERUEL</t>
  </si>
  <si>
    <t>SORIA</t>
  </si>
  <si>
    <t>SANTA CRUZ TENERIFE</t>
  </si>
  <si>
    <t>SALAMANCA</t>
  </si>
  <si>
    <t>RIOJA (LA)</t>
  </si>
  <si>
    <t>PALMAS (LAS)</t>
  </si>
  <si>
    <t>PALENCIA</t>
  </si>
  <si>
    <t>ORENSE</t>
  </si>
  <si>
    <t>NAVARRA</t>
  </si>
  <si>
    <t>SEGOVIA</t>
  </si>
  <si>
    <t>MÁLAGA</t>
  </si>
  <si>
    <t>MADRID</t>
  </si>
  <si>
    <t>LLEIDA</t>
  </si>
  <si>
    <t>LEÓN</t>
  </si>
  <si>
    <t>HUESCA</t>
  </si>
  <si>
    <t>HUELVA</t>
  </si>
  <si>
    <t>GRANADA</t>
  </si>
  <si>
    <t>GIPUZKOA</t>
  </si>
  <si>
    <t>GIRONA</t>
  </si>
  <si>
    <t>TARRAGONA</t>
  </si>
  <si>
    <t>GUADALAJARA</t>
  </si>
  <si>
    <t>Peninsular</t>
  </si>
  <si>
    <t>CÁCERES</t>
  </si>
  <si>
    <t>VALENCIA-VALÈNCIA</t>
  </si>
  <si>
    <t>Provincia</t>
  </si>
  <si>
    <t>Id_Provincia</t>
  </si>
  <si>
    <t>Fecha</t>
  </si>
  <si>
    <t>01</t>
  </si>
  <si>
    <r>
      <t>CODAUTOComunidad AutónomaCPROProvincia01Andalucía04Almería01Andalucía11Cádiz01Andalucía14Córdoba01Andalucía18Granada01Andalucía21Huelva01Andalucía23Jaén01Andalucía29Málaga01Andalucía41Sevilla02Aragón22Huesca02Aragón44Teruel02Aragón50Zaragoza03Asturias, Principado de33Asturias04Balears, Illes07Balears, Illes05Canarias35Palmas, Las05Canarias38Santa Cruz de Tenerife06Cantabria39Cantabria07Castilla y León05Ávila07Castilla y León09Burgos07Castilla y León24León07Castilla y León34Palencia07Castilla y León37Salamanca07Castilla y León40Segovia07Castilla y León42Soria07Castilla y León47Valladolid07Castilla y León49Zamora08Castilla-La Mancha02Albacete08Castilla-La Mancha13Ciudad Real08Castilla-La Mancha16Cuenca08Castilla-La Mancha19Guadalajara08Castilla-La Mancha45Toledo09Cataluña08Barcelona09Cataluña17Girona09Cataluña25Lleida09Cataluña43Tarragona10Comunitat Valenciana03Alicante/Alacant10Comunitat Valenciana12Castellón/Castelló10Comunitat Valenciana46Valencia/València11Extremadura06Badajoz11Extremadura10Cáceres12Galicia15Coruña, A12Galicia27Lugo12Galicia32Ourense12Galicia36Pontevedra13Madrid, Comunidad de28Madrid14Murcia, Región de30Murcia15Navarra, Comunidad Foral de31Navarra16País Vasco01Araba/Álava16País Vasco48Bizkaia16País Vasco20Gipuzkoa17Rioja, La26Rioja, La</t>
    </r>
    <r>
      <rPr>
        <b/>
        <sz val="11"/>
        <color rgb="FF000000"/>
        <rFont val="Calibri"/>
        <family val="2"/>
      </rPr>
      <t>Ciudades Autónomas:</t>
    </r>
    <r>
      <rPr>
        <sz val="11"/>
        <color rgb="FF000000"/>
        <rFont val="Calibri"/>
        <family val="2"/>
      </rPr>
      <t>18Ceuta51Ceuta19Melilla52Melilla</t>
    </r>
  </si>
  <si>
    <t>Código</t>
  </si>
  <si>
    <t>Literal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</si>
  <si>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</si>
  <si>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</si>
  <si>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</si>
  <si>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</si>
  <si>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</si>
  <si>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</si>
  <si>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</si>
  <si>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</si>
  <si>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</si>
  <si>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</si>
  <si>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</si>
  <si>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</si>
  <si>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</si>
  <si>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Cantabria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</si>
  <si>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</si>
  <si>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</si>
  <si>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</si>
  <si>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</si>
  <si>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</si>
  <si>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</si>
  <si>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</si>
  <si>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</si>
  <si>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</si>
  <si>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</si>
  <si>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</si>
  <si>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</si>
  <si>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</si>
  <si>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</si>
  <si>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</si>
  <si>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</si>
  <si>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</si>
  <si>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</si>
  <si>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</si>
  <si>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</si>
  <si>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</si>
  <si>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</si>
  <si>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</si>
  <si>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</si>
  <si>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</si>
  <si>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</si>
  <si>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</si>
  <si>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</si>
  <si>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</si>
  <si>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</si>
  <si>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</si>
  <si>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</si>
  <si>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</si>
  <si>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</si>
  <si>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</si>
  <si>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</si>
  <si>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Ceuta</t>
  </si>
  <si>
    <t>Melilla</t>
  </si>
  <si>
    <t>02</t>
  </si>
  <si>
    <t>03</t>
  </si>
  <si>
    <t>04</t>
  </si>
  <si>
    <t>05</t>
  </si>
  <si>
    <t>06</t>
  </si>
  <si>
    <t>07</t>
  </si>
  <si>
    <t>08</t>
  </si>
  <si>
    <t>09</t>
  </si>
  <si>
    <t>BADAJOZ</t>
  </si>
  <si>
    <t>Verificar datos</t>
  </si>
  <si>
    <t>Cod_Prov</t>
  </si>
  <si>
    <t>99 - Peninsular</t>
  </si>
  <si>
    <t>98 - Extrapeninsular</t>
  </si>
  <si>
    <t>02 - Albacete</t>
  </si>
  <si>
    <t>03 - Alicante/Alacant</t>
  </si>
  <si>
    <t>04 - Almería</t>
  </si>
  <si>
    <t>01 - Araba/Álava</t>
  </si>
  <si>
    <t>33 - Asturias</t>
  </si>
  <si>
    <t>05 - Ávila</t>
  </si>
  <si>
    <t>07 - Balears, Illes</t>
  </si>
  <si>
    <t>08 - Barcelona</t>
  </si>
  <si>
    <t>48 - Bizkaia</t>
  </si>
  <si>
    <t>09 - Burgos</t>
  </si>
  <si>
    <t>10 - Cáceres</t>
  </si>
  <si>
    <t>11 - Cádiz</t>
  </si>
  <si>
    <t>39 - Cantabria</t>
  </si>
  <si>
    <t>12 - Castellón/Castelló</t>
  </si>
  <si>
    <t>51 - Ceuta</t>
  </si>
  <si>
    <t>13 - Ciudad Real</t>
  </si>
  <si>
    <t>14 - Córdoba</t>
  </si>
  <si>
    <t>15 - Coruña, A</t>
  </si>
  <si>
    <t>16 - Cuenca</t>
  </si>
  <si>
    <t>20 - Gipuzkoa</t>
  </si>
  <si>
    <t>17 - Girona</t>
  </si>
  <si>
    <t>18 - Granada</t>
  </si>
  <si>
    <t>19 - Guadalajara</t>
  </si>
  <si>
    <t>21 - Huelva</t>
  </si>
  <si>
    <t>22 - Huesca</t>
  </si>
  <si>
    <t>23 - Jaén</t>
  </si>
  <si>
    <t>24 - León</t>
  </si>
  <si>
    <t>25 - Lleida</t>
  </si>
  <si>
    <t>27 - Lugo</t>
  </si>
  <si>
    <t>28 - Madrid</t>
  </si>
  <si>
    <t>29 - Málaga</t>
  </si>
  <si>
    <t>52 - Melilla</t>
  </si>
  <si>
    <t>30 - Murcia</t>
  </si>
  <si>
    <t>31 - Navarra</t>
  </si>
  <si>
    <t>32 - Ourense</t>
  </si>
  <si>
    <t>34 - Palencia</t>
  </si>
  <si>
    <t>35 - Palmas, Las</t>
  </si>
  <si>
    <t>36 - Pontevedra</t>
  </si>
  <si>
    <t>26 - Rioja, La</t>
  </si>
  <si>
    <t>37 - Salamanca</t>
  </si>
  <si>
    <t>38 - Santa Cruz de Tenerife</t>
  </si>
  <si>
    <t>40 - Segovia</t>
  </si>
  <si>
    <t>41 - Sevilla</t>
  </si>
  <si>
    <t>42 - Soria</t>
  </si>
  <si>
    <t>43 - Tarragona</t>
  </si>
  <si>
    <t>44 - Teruel</t>
  </si>
  <si>
    <t>45 - Toledo</t>
  </si>
  <si>
    <t>46 - Valencia/València</t>
  </si>
  <si>
    <t>47 - Valladolid</t>
  </si>
  <si>
    <t>49 - Zamora</t>
  </si>
  <si>
    <t>50 - Zaragoza</t>
  </si>
  <si>
    <t>All</t>
  </si>
  <si>
    <t>P.Bornes2</t>
  </si>
  <si>
    <t>P.Neta2</t>
  </si>
  <si>
    <t>06 - Badajoz</t>
  </si>
  <si>
    <t>Tecnologia</t>
  </si>
  <si>
    <t>DIRECCIÓN GENERAL DE PLANIFICACIÓN Y COORDINACIÓN ENERGÉTICA</t>
  </si>
  <si>
    <t>SUBDIRECCIÓN GENERAL DE PROSPECTIVA Y ESTADÍSTICAS ENERGÉTICAS</t>
  </si>
  <si>
    <t>ESTADÍSTICA DE LA INDUSTRIA DE LA ENERGÍA ELÉCTRICA ENERO-DICIEMBRE 2026</t>
  </si>
  <si>
    <t>PRODUCCIÓN DE ENERGÍA ELECTRICA POR TECNOLOGIA (MWh). NACIONAL 2026.</t>
  </si>
  <si>
    <t>Año 2025</t>
  </si>
  <si>
    <t>DATOS PROVISIONALES A FECHA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</si>
</sst>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;@"/>
    <numFmt numFmtId="165" formatCode="#,##0.0"/>
  </numFmts>
  <fonts count="29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Calibri"/>
      <family val="2"/>
    </font>
    <font>
      <sz val="11"/>
      <color theme="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0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1"/>
      <color theme="0"/>
      <name val="Calibri"/>
    </font>
    <font>
      <b/>
      <sz val="11"/>
      <color theme="0"/>
      <name val="Calibri"/>
      <scheme val="minor"/>
    </font>
    <font>
      <b/>
      <sz val="11"/>
      <color theme="0" tint="-4.9989318521683403E-2"/>
      <name val="Calibri"/>
      <scheme val="minor"/>
    </font>
    <font>
      <sz val="8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DDEE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89C19E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457E76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2" fillId="0" borderId="0"/>
    <xf numFmtId="0" fontId="14" fillId="5" borderId="0">
      <alignment horizontal="center"/>
    </xf>
    <xf numFmtId="4" fontId="12" fillId="0" borderId="2"/>
    <xf numFmtId="4" fontId="12" fillId="4" borderId="2"/>
    <xf numFmtId="0" fontId="11" fillId="2" borderId="1"/>
    <xf numFmtId="0" fontId="10" fillId="2" borderId="1">
      <alignment horizontal="center" vertical="center"/>
    </xf>
    <xf numFmtId="0" fontId="1" fillId="0" borderId="0"/>
  </cellStyleXfs>
  <cellXfs count="66">
    <xf numFmtId="0" fontId="0" fillId="0" borderId="0" xfId="0"/>
    <xf numFmtId="0" fontId="0" fillId="0" borderId="0" xfId="1" applyFont="1" applyAlignment="1">
      <alignment horizontal="justify" vertical="top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4" fillId="0" borderId="0" xfId="2" applyFont="1"/>
    <xf numFmtId="0" fontId="8" fillId="0" borderId="0" xfId="1" applyFont="1" applyAlignment="1">
      <alignment vertical="top"/>
    </xf>
    <xf numFmtId="0" fontId="0" fillId="0" borderId="0" xfId="1" applyFont="1" applyAlignment="1">
      <alignment vertical="top"/>
    </xf>
    <xf numFmtId="0" fontId="0" fillId="0" borderId="0" xfId="1" applyFont="1" applyAlignment="1">
      <alignment horizontal="left" vertical="top"/>
    </xf>
    <xf numFmtId="0" fontId="12" fillId="3" borderId="2" xfId="0" applyFont="1" applyFill="1" applyBorder="1"/>
    <xf numFmtId="164" fontId="12" fillId="0" borderId="2" xfId="0" applyNumberFormat="1" applyFont="1" applyBorder="1"/>
    <xf numFmtId="164" fontId="12" fillId="4" borderId="2" xfId="0" applyNumberFormat="1" applyFont="1" applyFill="1" applyBorder="1"/>
    <xf numFmtId="0" fontId="11" fillId="2" borderId="1" xfId="0" applyFont="1" applyFill="1" applyBorder="1"/>
    <xf numFmtId="0" fontId="10" fillId="2" borderId="3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0" xfId="0" applyFont="1"/>
    <xf numFmtId="0" fontId="1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0" fillId="5" borderId="0" xfId="0" applyFill="1" applyAlignment="1">
      <alignment horizontal="center"/>
    </xf>
    <xf numFmtId="0" fontId="12" fillId="3" borderId="5" xfId="0" applyFont="1" applyFill="1" applyBorder="1"/>
    <xf numFmtId="0" fontId="16" fillId="7" borderId="7" xfId="0" applyFont="1" applyFill="1" applyBorder="1"/>
    <xf numFmtId="0" fontId="16" fillId="0" borderId="7" xfId="0" applyFont="1" applyBorder="1"/>
    <xf numFmtId="0" fontId="16" fillId="8" borderId="8" xfId="0" applyFont="1" applyFill="1" applyBorder="1"/>
    <xf numFmtId="0" fontId="16" fillId="0" borderId="8" xfId="0" applyFont="1" applyBorder="1"/>
    <xf numFmtId="0" fontId="16" fillId="0" borderId="0" xfId="0" applyFont="1"/>
    <xf numFmtId="14" fontId="0" fillId="0" borderId="0" xfId="0" quotePrefix="1" applyNumberFormat="1"/>
    <xf numFmtId="14" fontId="0" fillId="0" borderId="0" xfId="0" applyNumberFormat="1"/>
    <xf numFmtId="0" fontId="9" fillId="10" borderId="9" xfId="0" applyFont="1" applyFill="1" applyBorder="1" applyAlignment="1">
      <alignment horizontal="left" vertical="center" wrapText="1"/>
    </xf>
    <xf numFmtId="0" fontId="0" fillId="9" borderId="9" xfId="0" applyFill="1" applyBorder="1" applyAlignment="1">
      <alignment vertical="center" wrapText="1"/>
    </xf>
    <xf numFmtId="0" fontId="17" fillId="9" borderId="10" xfId="0" applyFont="1" applyFill="1" applyBorder="1" applyAlignment="1">
      <alignment vertical="center" wrapText="1"/>
    </xf>
    <xf numFmtId="0" fontId="0" fillId="9" borderId="9" xfId="0" quotePrefix="1" applyFill="1" applyBorder="1" applyAlignment="1">
      <alignment vertical="center" wrapText="1"/>
    </xf>
    <xf numFmtId="0" fontId="17" fillId="9" borderId="10" xfId="0" quotePrefix="1" applyFont="1" applyFill="1" applyBorder="1" applyAlignment="1">
      <alignment vertical="center" wrapText="1"/>
    </xf>
    <xf numFmtId="0" fontId="0" fillId="11" borderId="0" xfId="0" applyFill="1"/>
    <xf numFmtId="0" fontId="0" fillId="9" borderId="12" xfId="0" applyFill="1" applyBorder="1" applyAlignment="1">
      <alignment vertical="center" wrapText="1"/>
    </xf>
    <xf numFmtId="0" fontId="18" fillId="0" borderId="0" xfId="0" applyFont="1"/>
    <xf numFmtId="4" fontId="4" fillId="0" borderId="1" xfId="0" applyNumberFormat="1" applyFont="1" applyBorder="1" applyAlignment="1">
      <alignment horizontal="right" vertical="center" wrapText="1"/>
    </xf>
    <xf numFmtId="0" fontId="16" fillId="0" borderId="14" xfId="0" applyFont="1" applyBorder="1"/>
    <xf numFmtId="0" fontId="4" fillId="0" borderId="17" xfId="0" applyFont="1" applyBorder="1" applyAlignment="1">
      <alignment horizontal="left"/>
    </xf>
    <xf numFmtId="4" fontId="19" fillId="9" borderId="0" xfId="0" applyNumberFormat="1" applyFont="1" applyFill="1" applyAlignment="1">
      <alignment horizontal="right" vertical="center" wrapText="1"/>
    </xf>
    <xf numFmtId="164" fontId="11" fillId="4" borderId="2" xfId="0" applyNumberFormat="1" applyFont="1" applyFill="1" applyBorder="1"/>
    <xf numFmtId="0" fontId="20" fillId="12" borderId="13" xfId="0" applyFont="1" applyFill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9" borderId="1" xfId="0" applyNumberFormat="1" applyFont="1" applyFill="1" applyBorder="1" applyAlignment="1">
      <alignment horizontal="right" vertical="center" wrapText="1"/>
    </xf>
    <xf numFmtId="4" fontId="23" fillId="0" borderId="2" xfId="0" applyNumberFormat="1" applyFont="1" applyBorder="1"/>
    <xf numFmtId="4" fontId="23" fillId="4" borderId="2" xfId="0" applyNumberFormat="1" applyFont="1" applyFill="1" applyBorder="1"/>
    <xf numFmtId="0" fontId="22" fillId="5" borderId="0" xfId="0" applyFont="1" applyFill="1" applyAlignment="1">
      <alignment horizontal="center"/>
    </xf>
    <xf numFmtId="165" fontId="23" fillId="0" borderId="2" xfId="0" applyNumberFormat="1" applyFont="1" applyBorder="1"/>
    <xf numFmtId="0" fontId="26" fillId="6" borderId="6" xfId="0" applyFont="1" applyFill="1" applyBorder="1" applyAlignment="1">
      <alignment horizontal="center" vertical="center"/>
    </xf>
    <xf numFmtId="4" fontId="23" fillId="0" borderId="15" xfId="0" applyNumberFormat="1" applyFont="1" applyBorder="1"/>
    <xf numFmtId="4" fontId="23" fillId="0" borderId="16" xfId="0" applyNumberFormat="1" applyFont="1" applyBorder="1"/>
    <xf numFmtId="0" fontId="27" fillId="13" borderId="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justify" vertical="top"/>
    </xf>
    <xf numFmtId="0" fontId="7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0" fillId="9" borderId="11" xfId="0" applyFill="1" applyBorder="1" applyAlignment="1">
      <alignment vertical="top" wrapText="1"/>
    </xf>
    <xf numFmtId="0" fontId="0" fillId="9" borderId="0" xfId="0" applyFill="1" applyAlignment="1">
      <alignment vertical="top" wrapText="1"/>
    </xf>
  </cellXfs>
  <cellStyles count="10">
    <cellStyle name="Blanco" xfId="4" xr:uid="{00000000-0005-0000-0000-000000000000}"/>
    <cellStyle name="Cabecera" xfId="7" xr:uid="{00000000-0005-0000-0000-000001000000}"/>
    <cellStyle name="Estilo 1" xfId="5" xr:uid="{00000000-0005-0000-0000-000002000000}"/>
    <cellStyle name="Estilo 2" xfId="6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  <cellStyle name="Normal 3" xfId="3" xr:uid="{00000000-0005-0000-0000-000007000000}"/>
    <cellStyle name="Normal 4" xfId="9" xr:uid="{00000000-0005-0000-0000-000008000000}"/>
    <cellStyle name="Sobrecabecera" xfId="8" xr:uid="{00000000-0005-0000-0000-000009000000}"/>
  </cellStyles>
  <dxfs count="57"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left" vertical="bottom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color theme="0" tint="-4.9989318521683403E-2"/>
      </font>
    </dxf>
    <dxf>
      <fill>
        <patternFill>
          <bgColor rgb="FF89C19E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rgb="FFA5A5A5"/>
        </patternFill>
      </fill>
      <border diagonalUp="0" diagonalDown="0"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rgb="FFA5A5A5"/>
        </patternFill>
      </fill>
      <border diagonalUp="0" diagonalDown="0"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border>
        <right/>
      </border>
    </dxf>
    <dxf>
      <border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z val="10"/>
      </font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89C1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Evolución</a:t>
            </a:r>
            <a:r>
              <a:rPr lang="es-ES" b="1" baseline="0"/>
              <a:t> de la produccion neta por tecnología 2026 (GWh)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Nacional!$R$4:$R$5</c:f>
              <c:strCache>
                <c:ptCount val="2"/>
                <c:pt idx="0">
                  <c:v>Hidraúlica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Nacional!$R$6:$R$18</c15:sqref>
                  </c15:fullRef>
                </c:ext>
              </c:extLst>
              <c:f>Nacional!$R$6:$R$17</c:f>
              <c:numCache>
                <c:formatCode>#,##0.00;\-#,##0.00;;@</c:formatCode>
                <c:ptCount val="12"/>
                <c:pt idx="0">
                  <c:v>3636.1648399999995</c:v>
                </c:pt>
                <c:pt idx="1">
                  <c:v>4908.6979099999999</c:v>
                </c:pt>
                <c:pt idx="2">
                  <c:v>4896.9857200000006</c:v>
                </c:pt>
                <c:pt idx="3">
                  <c:v>3178.2121000000006</c:v>
                </c:pt>
                <c:pt idx="4">
                  <c:v>3326.0610599999995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F-4131-A453-95FEF01C799E}"/>
            </c:ext>
          </c:extLst>
        </c:ser>
        <c:ser>
          <c:idx val="1"/>
          <c:order val="1"/>
          <c:tx>
            <c:strRef>
              <c:f>Nacional!$S$4:$S$5</c:f>
              <c:strCache>
                <c:ptCount val="2"/>
                <c:pt idx="0">
                  <c:v>Nuclear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Nacional!$S$6:$S$18</c15:sqref>
                  </c15:fullRef>
                </c:ext>
              </c:extLst>
              <c:f>Nacional!$S$6:$S$17</c:f>
              <c:numCache>
                <c:formatCode>#,##0.00;\-#,##0.00;;@</c:formatCode>
                <c:ptCount val="12"/>
                <c:pt idx="0">
                  <c:v>5215.74</c:v>
                </c:pt>
                <c:pt idx="1">
                  <c:v>4231.4459999999999</c:v>
                </c:pt>
                <c:pt idx="2">
                  <c:v>3905.4070000000002</c:v>
                </c:pt>
                <c:pt idx="3">
                  <c:v>3875.4270000000001</c:v>
                </c:pt>
                <c:pt idx="4">
                  <c:v>3736.6370000000002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F-4131-A453-95FEF01C799E}"/>
            </c:ext>
          </c:extLst>
        </c:ser>
        <c:ser>
          <c:idx val="2"/>
          <c:order val="2"/>
          <c:tx>
            <c:strRef>
              <c:f>Nacional!$T$4:$T$5</c:f>
              <c:strCache>
                <c:ptCount val="2"/>
                <c:pt idx="0">
                  <c:v>Combustibles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Nacional!$T$6:$T$18</c15:sqref>
                  </c15:fullRef>
                </c:ext>
              </c:extLst>
              <c:f>Nacional!$T$6:$T$17</c:f>
              <c:numCache>
                <c:formatCode>#,##0.00;\-#,##0.00;;@</c:formatCode>
                <c:ptCount val="12"/>
                <c:pt idx="0">
                  <c:v>6708.6566999999986</c:v>
                </c:pt>
                <c:pt idx="1">
                  <c:v>4426.1960999999983</c:v>
                </c:pt>
                <c:pt idx="2">
                  <c:v>5192.4103099999984</c:v>
                </c:pt>
                <c:pt idx="3">
                  <c:v>4961.8896799999984</c:v>
                </c:pt>
                <c:pt idx="4">
                  <c:v>5672.6380700000009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F-4131-A453-95FEF01C799E}"/>
            </c:ext>
          </c:extLst>
        </c:ser>
        <c:ser>
          <c:idx val="3"/>
          <c:order val="3"/>
          <c:tx>
            <c:strRef>
              <c:f>Nacional!$U$4:$U$5</c:f>
              <c:strCache>
                <c:ptCount val="2"/>
                <c:pt idx="0">
                  <c:v>Eólica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Nacional!$U$6:$U$18</c15:sqref>
                  </c15:fullRef>
                </c:ext>
              </c:extLst>
              <c:f>Nacional!$U$6:$U$17</c:f>
              <c:numCache>
                <c:formatCode>#,##0.00;\-#,##0.00;;@</c:formatCode>
                <c:ptCount val="12"/>
                <c:pt idx="0">
                  <c:v>8257.7817899999991</c:v>
                </c:pt>
                <c:pt idx="1">
                  <c:v>6333.234019999999</c:v>
                </c:pt>
                <c:pt idx="2">
                  <c:v>5244.8746899999987</c:v>
                </c:pt>
                <c:pt idx="3">
                  <c:v>3864.7738100000001</c:v>
                </c:pt>
                <c:pt idx="4">
                  <c:v>3342.0588899999998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1F-4131-A453-95FEF01C799E}"/>
            </c:ext>
          </c:extLst>
        </c:ser>
        <c:ser>
          <c:idx val="4"/>
          <c:order val="4"/>
          <c:tx>
            <c:strRef>
              <c:f>Nacional!$V$4:$V$5</c:f>
              <c:strCache>
                <c:ptCount val="2"/>
                <c:pt idx="0">
                  <c:v>Solar fotovoltaica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Nacional!$V$6:$V$18</c15:sqref>
                  </c15:fullRef>
                </c:ext>
              </c:extLst>
              <c:f>Nacional!$V$6:$V$17</c:f>
              <c:numCache>
                <c:formatCode>#,##0.00;\-#,##0.00;;@</c:formatCode>
                <c:ptCount val="12"/>
                <c:pt idx="0">
                  <c:v>2290.4406799999997</c:v>
                </c:pt>
                <c:pt idx="1">
                  <c:v>2572.9029200000004</c:v>
                </c:pt>
                <c:pt idx="2">
                  <c:v>4035.8665200000005</c:v>
                </c:pt>
                <c:pt idx="3">
                  <c:v>5038.4434600000004</c:v>
                </c:pt>
                <c:pt idx="4">
                  <c:v>6203.1673699999992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1F-4131-A453-95FEF01C799E}"/>
            </c:ext>
          </c:extLst>
        </c:ser>
        <c:ser>
          <c:idx val="5"/>
          <c:order val="5"/>
          <c:tx>
            <c:strRef>
              <c:f>Nacional!$W$4:$W$5</c:f>
              <c:strCache>
                <c:ptCount val="2"/>
                <c:pt idx="0">
                  <c:v>Solar térmica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Nacional!$W$6:$W$18</c15:sqref>
                  </c15:fullRef>
                </c:ext>
              </c:extLst>
              <c:f>Nacional!$W$6:$W$17</c:f>
              <c:numCache>
                <c:formatCode>#,##0.00;\-#,##0.00;;@</c:formatCode>
                <c:ptCount val="12"/>
                <c:pt idx="0">
                  <c:v>35.180510000000005</c:v>
                </c:pt>
                <c:pt idx="1">
                  <c:v>132.87709999999998</c:v>
                </c:pt>
                <c:pt idx="2">
                  <c:v>321.97352000000001</c:v>
                </c:pt>
                <c:pt idx="3">
                  <c:v>367.12681999999995</c:v>
                </c:pt>
                <c:pt idx="4">
                  <c:v>514.99186999999995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1F-4131-A453-95FEF01C7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170175"/>
        <c:axId val="1539535280"/>
      </c:barChart>
      <c:lineChart>
        <c:grouping val="standard"/>
        <c:varyColors val="0"/>
        <c:ser>
          <c:idx val="7"/>
          <c:order val="7"/>
          <c:tx>
            <c:strRef>
              <c:f>Nacional!$Y$4:$Y$5</c:f>
              <c:strCache>
                <c:ptCount val="2"/>
                <c:pt idx="0">
                  <c:v>Año 2025</c:v>
                </c:pt>
              </c:strCache>
            </c:strRef>
          </c:tx>
          <c:spPr>
            <a:ln w="28575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Nacional!$Y$6:$Y$18</c15:sqref>
                  </c15:fullRef>
                </c:ext>
              </c:extLst>
              <c:f>Nacional!$Y$6:$Y$17</c:f>
              <c:numCache>
                <c:formatCode>#,##0.00;\-#,##0.00;;@</c:formatCode>
                <c:ptCount val="12"/>
                <c:pt idx="0">
                  <c:v>25084.536329999999</c:v>
                </c:pt>
                <c:pt idx="1">
                  <c:v>22207.687570000002</c:v>
                </c:pt>
                <c:pt idx="2">
                  <c:v>24364.945940000001</c:v>
                </c:pt>
                <c:pt idx="3">
                  <c:v>20931.932789999999</c:v>
                </c:pt>
                <c:pt idx="4">
                  <c:v>21594.203309999997</c:v>
                </c:pt>
                <c:pt idx="5">
                  <c:v>24290.06639</c:v>
                </c:pt>
                <c:pt idx="6">
                  <c:v>25925.808506666701</c:v>
                </c:pt>
                <c:pt idx="7">
                  <c:v>24243.956466</c:v>
                </c:pt>
                <c:pt idx="8">
                  <c:v>22459.21168</c:v>
                </c:pt>
                <c:pt idx="9">
                  <c:v>22726.321329999999</c:v>
                </c:pt>
                <c:pt idx="10">
                  <c:v>23204.599899999997</c:v>
                </c:pt>
                <c:pt idx="11" formatCode="#,##0.00">
                  <c:v>23934.723120000002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87-4B1F-BC60-27D30754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978640"/>
        <c:axId val="879978968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Nacional!$X$4:$X$5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Nacional!$Q$6:$Q$18</c15:sqref>
                        </c15:fullRef>
                        <c15:formulaRef>
                          <c15:sqref>Nacional!$Q$6:$Q$17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Nacional!$X$6:$X$18</c15:sqref>
                        </c15:fullRef>
                        <c15:formulaRef>
                          <c15:sqref>Nacional!$X$6:$X$17</c15:sqref>
                        </c15:formulaRef>
                      </c:ext>
                    </c:extLst>
                    <c:numCache>
                      <c:formatCode>#,##0.00;\-#,##0.00;;@</c:formatCode>
                      <c:ptCount val="12"/>
                      <c:pt idx="0">
                        <c:v>26143.964520000009</c:v>
                      </c:pt>
                      <c:pt idx="1">
                        <c:v>22605.354049999994</c:v>
                      </c:pt>
                      <c:pt idx="2">
                        <c:v>23597.517760000013</c:v>
                      </c:pt>
                      <c:pt idx="3">
                        <c:v>21285.872870000021</c:v>
                      </c:pt>
                      <c:pt idx="4">
                        <c:v>22795.554260000004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587-4B1F-BC60-27D307549B6A}"/>
                  </c:ext>
                </c:extLst>
              </c15:ser>
            </c15:filteredLineSeries>
          </c:ext>
        </c:extLst>
      </c:lineChart>
      <c:catAx>
        <c:axId val="87997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968"/>
        <c:crosses val="autoZero"/>
        <c:auto val="1"/>
        <c:lblAlgn val="ctr"/>
        <c:lblOffset val="100"/>
        <c:noMultiLvlLbl val="0"/>
      </c:catAx>
      <c:valAx>
        <c:axId val="879978968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640"/>
        <c:crosses val="autoZero"/>
        <c:crossBetween val="between"/>
        <c:majorUnit val="5000"/>
        <c:minorUnit val="1000"/>
      </c:valAx>
      <c:valAx>
        <c:axId val="1539535280"/>
        <c:scaling>
          <c:orientation val="minMax"/>
        </c:scaling>
        <c:delete val="1"/>
        <c:axPos val="r"/>
        <c:numFmt formatCode="#,##0.00;\-#,##0.00;;@" sourceLinked="1"/>
        <c:majorTickMark val="out"/>
        <c:minorTickMark val="none"/>
        <c:tickLblPos val="nextTo"/>
        <c:crossAx val="474170175"/>
        <c:crosses val="max"/>
        <c:crossBetween val="between"/>
        <c:majorUnit val="2500"/>
      </c:valAx>
      <c:catAx>
        <c:axId val="474170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9535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689384052838712E-3"/>
          <c:y val="9.4763520002587975E-2"/>
          <c:w val="0.96781374098467687"/>
          <c:h val="0.90462422319433755"/>
        </c:manualLayout>
      </c:layout>
      <c:lineChart>
        <c:grouping val="standard"/>
        <c:varyColors val="0"/>
        <c:ser>
          <c:idx val="2"/>
          <c:order val="1"/>
          <c:tx>
            <c:strRef>
              <c:f>Nacional!$AC$21</c:f>
              <c:strCache>
                <c:ptCount val="1"/>
                <c:pt idx="0">
                  <c:v>Año 2025</c:v>
                </c:pt>
              </c:strCache>
            </c:strRef>
          </c:tx>
          <c:spPr>
            <a:ln w="28575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F-4F30-97FE-3F284D0B76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F-4F30-97FE-3F284D0B76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F-4F30-97FE-3F284D0B76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F-4F30-97FE-3F284D0B7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F-4F30-97FE-3F284D0B76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F-4F30-97FE-3F284D0B76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F-4F30-97FE-3F284D0B76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F-4F30-97FE-3F284D0B76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F-4F30-97FE-3F284D0B76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F-4F30-97FE-3F284D0B76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F-4F30-97FE-3F284D0B7604}"/>
                </c:ext>
              </c:extLst>
            </c:dLbl>
            <c:dLbl>
              <c:idx val="11"/>
              <c:layout>
                <c:manualLayout>
                  <c:x val="-4.2639804257274164E-2"/>
                  <c:y val="-3.2670885676105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F-4F30-97FE-3F284D0B76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Nacional!$Z$22:$Z$33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Nacional!$AC$22:$AC$33</c:f>
              <c:numCache>
                <c:formatCode>General</c:formatCode>
                <c:ptCount val="12"/>
                <c:pt idx="0">
                  <c:v>280967.99333266699</c:v>
                </c:pt>
                <c:pt idx="1">
                  <c:v>280967.99333266699</c:v>
                </c:pt>
                <c:pt idx="2">
                  <c:v>280967.99333266699</c:v>
                </c:pt>
                <c:pt idx="3">
                  <c:v>280967.99333266699</c:v>
                </c:pt>
                <c:pt idx="4">
                  <c:v>280967.99333266699</c:v>
                </c:pt>
                <c:pt idx="5">
                  <c:v>280967.99333266699</c:v>
                </c:pt>
                <c:pt idx="6">
                  <c:v>280967.99333266699</c:v>
                </c:pt>
                <c:pt idx="7">
                  <c:v>280967.99333266699</c:v>
                </c:pt>
                <c:pt idx="8">
                  <c:v>280967.99333266699</c:v>
                </c:pt>
                <c:pt idx="9">
                  <c:v>280967.99333266699</c:v>
                </c:pt>
                <c:pt idx="10">
                  <c:v>280967.99333266699</c:v>
                </c:pt>
                <c:pt idx="11">
                  <c:v>280967.99333266699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F-4F30-97FE-3F284D0B7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975752"/>
        <c:axId val="9859760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Nacional!$AA$21</c15:sqref>
                        </c15:formulaRef>
                      </c:ext>
                    </c:extLst>
                    <c:strCache>
                      <c:ptCount val="1"/>
                      <c:pt idx="0">
                        <c:v>P.Neta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Nacional!$Z$22:$Z$33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Nacional!$AA$22:$AA$33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26143.964520000009</c:v>
                      </c:pt>
                      <c:pt idx="1">
                        <c:v>22605.354049999994</c:v>
                      </c:pt>
                      <c:pt idx="2">
                        <c:v>23597.517760000013</c:v>
                      </c:pt>
                      <c:pt idx="3">
                        <c:v>21285.872870000021</c:v>
                      </c:pt>
                      <c:pt idx="4">
                        <c:v>22795.554260000004</c:v>
                      </c:pt>
                      <c:pt idx="5">
                        <c:v>#N/A</c:v>
                      </c:pt>
                      <c:pt idx="6">
                        <c:v>#N/A</c:v>
                      </c:pt>
                      <c:pt idx="7">
                        <c:v>#N/A</c:v>
                      </c:pt>
                      <c:pt idx="8">
                        <c:v>#N/A</c:v>
                      </c:pt>
                      <c:pt idx="9">
                        <c:v>#N/A</c:v>
                      </c:pt>
                      <c:pt idx="10">
                        <c:v>#N/A</c:v>
                      </c:pt>
                      <c:pt idx="11">
                        <c:v>#N/A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B5F-4F30-97FE-3F284D0B7604}"/>
                  </c:ext>
                </c:extLst>
              </c15:ser>
            </c15:filteredLineSeries>
          </c:ext>
        </c:extLst>
      </c:lineChart>
      <c:catAx>
        <c:axId val="985975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5976080"/>
        <c:crosses val="autoZero"/>
        <c:auto val="1"/>
        <c:lblAlgn val="ctr"/>
        <c:lblOffset val="100"/>
        <c:noMultiLvlLbl val="0"/>
      </c:catAx>
      <c:valAx>
        <c:axId val="9859760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5975752"/>
        <c:crosses val="autoZero"/>
        <c:crossBetween val="between"/>
      </c:valAx>
      <c:spPr>
        <a:noFill/>
        <a:ln>
          <a:solidFill>
            <a:schemeClr val="bg1">
              <a:lumMod val="85000"/>
              <a:alpha val="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Hoja1!$AC$9</c:f>
          <c:strCache>
            <c:ptCount val="1"/>
            <c:pt idx="0">
              <c:v>Evolución de la produccion neta por tecnología 2026 (GWh)</c:v>
            </c:pt>
          </c:strCache>
        </c:strRef>
      </c:tx>
      <c:layout>
        <c:manualLayout>
          <c:xMode val="edge"/>
          <c:yMode val="edge"/>
          <c:x val="0.17253996364822669"/>
          <c:y val="3.6447479060041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Hoja1!$L$8</c:f>
              <c:strCache>
                <c:ptCount val="1"/>
                <c:pt idx="0">
                  <c:v>Combustibles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Hoja1!$L$9:$L$20</c:f>
              <c:numCache>
                <c:formatCode>#,##0.0</c:formatCode>
                <c:ptCount val="12"/>
                <c:pt idx="0">
                  <c:v>6708.6566999999986</c:v>
                </c:pt>
                <c:pt idx="1">
                  <c:v>4426.1960999999983</c:v>
                </c:pt>
                <c:pt idx="2">
                  <c:v>5192.4103099999984</c:v>
                </c:pt>
                <c:pt idx="3">
                  <c:v>4961.8896799999984</c:v>
                </c:pt>
                <c:pt idx="4">
                  <c:v>5672.6380700000009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2-49DE-A815-46108CDD4163}"/>
            </c:ext>
          </c:extLst>
        </c:ser>
        <c:ser>
          <c:idx val="1"/>
          <c:order val="1"/>
          <c:tx>
            <c:strRef>
              <c:f>Hoja1!$M$8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Hoja1!$M$9:$M$20</c:f>
              <c:numCache>
                <c:formatCode>#,##0.0</c:formatCode>
                <c:ptCount val="12"/>
                <c:pt idx="0">
                  <c:v>8257.7817899999991</c:v>
                </c:pt>
                <c:pt idx="1">
                  <c:v>6333.234019999999</c:v>
                </c:pt>
                <c:pt idx="2">
                  <c:v>5244.8746899999987</c:v>
                </c:pt>
                <c:pt idx="3">
                  <c:v>3864.7738100000001</c:v>
                </c:pt>
                <c:pt idx="4">
                  <c:v>3342.0588899999998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2-49DE-A815-46108CDD4163}"/>
            </c:ext>
          </c:extLst>
        </c:ser>
        <c:ser>
          <c:idx val="2"/>
          <c:order val="2"/>
          <c:tx>
            <c:strRef>
              <c:f>Hoja1!$N$8</c:f>
              <c:strCache>
                <c:ptCount val="1"/>
                <c:pt idx="0">
                  <c:v>Hidraúlica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Hoja1!$N$9:$N$20</c:f>
              <c:numCache>
                <c:formatCode>#,##0.0</c:formatCode>
                <c:ptCount val="12"/>
                <c:pt idx="0">
                  <c:v>3636.1648399999995</c:v>
                </c:pt>
                <c:pt idx="1">
                  <c:v>4908.6979099999999</c:v>
                </c:pt>
                <c:pt idx="2">
                  <c:v>4896.9857200000006</c:v>
                </c:pt>
                <c:pt idx="3">
                  <c:v>3178.2121000000006</c:v>
                </c:pt>
                <c:pt idx="4">
                  <c:v>3326.0610599999995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2-49DE-A815-46108CDD4163}"/>
            </c:ext>
          </c:extLst>
        </c:ser>
        <c:ser>
          <c:idx val="3"/>
          <c:order val="3"/>
          <c:tx>
            <c:strRef>
              <c:f>Hoja1!$O$8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Hoja1!$O$9:$O$20</c:f>
              <c:numCache>
                <c:formatCode>#,##0.0</c:formatCode>
                <c:ptCount val="12"/>
                <c:pt idx="0">
                  <c:v>5215.74</c:v>
                </c:pt>
                <c:pt idx="1">
                  <c:v>4231.4459999999999</c:v>
                </c:pt>
                <c:pt idx="2">
                  <c:v>3905.4070000000002</c:v>
                </c:pt>
                <c:pt idx="3">
                  <c:v>3875.4270000000001</c:v>
                </c:pt>
                <c:pt idx="4">
                  <c:v>3736.6370000000002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22-49DE-A815-46108CDD4163}"/>
            </c:ext>
          </c:extLst>
        </c:ser>
        <c:ser>
          <c:idx val="4"/>
          <c:order val="4"/>
          <c:tx>
            <c:strRef>
              <c:f>Hoja1!$P$8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Hoja1!$P$9:$P$20</c:f>
              <c:numCache>
                <c:formatCode>#,##0.0</c:formatCode>
                <c:ptCount val="12"/>
                <c:pt idx="0">
                  <c:v>2290.4406799999997</c:v>
                </c:pt>
                <c:pt idx="1">
                  <c:v>2572.9029200000004</c:v>
                </c:pt>
                <c:pt idx="2">
                  <c:v>4035.8665200000005</c:v>
                </c:pt>
                <c:pt idx="3">
                  <c:v>5038.4434600000004</c:v>
                </c:pt>
                <c:pt idx="4">
                  <c:v>6203.1673699999992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22-49DE-A815-46108CDD4163}"/>
            </c:ext>
          </c:extLst>
        </c:ser>
        <c:ser>
          <c:idx val="5"/>
          <c:order val="5"/>
          <c:tx>
            <c:strRef>
              <c:f>Hoja1!$Q$8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Hoja1!$Q$9:$Q$20</c:f>
              <c:numCache>
                <c:formatCode>#,##0.0</c:formatCode>
                <c:ptCount val="12"/>
                <c:pt idx="0">
                  <c:v>35.180510000000005</c:v>
                </c:pt>
                <c:pt idx="1">
                  <c:v>132.87709999999998</c:v>
                </c:pt>
                <c:pt idx="2">
                  <c:v>321.97352000000001</c:v>
                </c:pt>
                <c:pt idx="3">
                  <c:v>367.12681999999995</c:v>
                </c:pt>
                <c:pt idx="4">
                  <c:v>514.99186999999995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22-49DE-A815-46108CDD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9978640"/>
        <c:axId val="879978968"/>
      </c:barChart>
      <c:lineChart>
        <c:grouping val="standard"/>
        <c:varyColors val="0"/>
        <c:ser>
          <c:idx val="6"/>
          <c:order val="6"/>
          <c:tx>
            <c:strRef>
              <c:f>Hoja1!$R$8</c:f>
              <c:strCache>
                <c:ptCount val="1"/>
                <c:pt idx="0">
                  <c:v>Total general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Hoja1!$R$9:$R$20</c:f>
              <c:numCache>
                <c:formatCode>#,##0.0</c:formatCode>
                <c:ptCount val="12"/>
                <c:pt idx="0">
                  <c:v>26143.964520000009</c:v>
                </c:pt>
                <c:pt idx="1">
                  <c:v>22605.354049999994</c:v>
                </c:pt>
                <c:pt idx="2">
                  <c:v>23597.517760000013</c:v>
                </c:pt>
                <c:pt idx="3">
                  <c:v>21285.872870000021</c:v>
                </c:pt>
                <c:pt idx="4">
                  <c:v>22795.554260000004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22-49DE-A815-46108CDD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604024"/>
        <c:axId val="1002602712"/>
      </c:lineChart>
      <c:catAx>
        <c:axId val="87997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968"/>
        <c:crosses val="autoZero"/>
        <c:auto val="1"/>
        <c:lblAlgn val="ctr"/>
        <c:lblOffset val="100"/>
        <c:noMultiLvlLbl val="0"/>
      </c:catAx>
      <c:valAx>
        <c:axId val="87997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640"/>
        <c:crosses val="autoZero"/>
        <c:crossBetween val="between"/>
      </c:valAx>
      <c:valAx>
        <c:axId val="1002602712"/>
        <c:scaling>
          <c:orientation val="minMax"/>
        </c:scaling>
        <c:delete val="1"/>
        <c:axPos val="r"/>
        <c:numFmt formatCode="#,##0.0" sourceLinked="1"/>
        <c:majorTickMark val="out"/>
        <c:minorTickMark val="none"/>
        <c:tickLblPos val="nextTo"/>
        <c:crossAx val="1002604024"/>
        <c:crosses val="max"/>
        <c:crossBetween val="between"/>
      </c:valAx>
      <c:catAx>
        <c:axId val="1002604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602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_xlchart.v1.1</cx:f>
      </cx:numDim>
    </cx:data>
    <cx:data id="1">
      <cx:strDim type="cat">
        <cx:f>_xlchart.v1.6</cx:f>
      </cx:strDim>
      <cx:numDim type="val">
        <cx:f>_xlchart.v1.3</cx:f>
      </cx:numDim>
    </cx:data>
    <cx:data id="2">
      <cx:strDim type="cat">
        <cx:f>_xlchart.v1.6</cx:f>
      </cx:strDim>
      <cx:numDim type="val">
        <cx:f>_xlchart.v1.5</cx:f>
      </cx:numDim>
    </cx:data>
  </cx:chartData>
  <cx:chart>
    <cx:title pos="t" align="ctr" overlay="0">
      <cx:tx>
        <cx:txData>
          <cx:v>Producción energia neta acumulada 2026 Vs total 2025 (GWh)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s-ES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</a:rPr>
            <a:t>Producción energia neta acumulada 2026 Vs total 2025 (GWh)</a:t>
          </a:r>
        </a:p>
      </cx:txPr>
    </cx:title>
    <cx:plotArea>
      <cx:plotAreaRegion>
        <cx:series layoutId="waterfall" uniqueId="{D5B50BF4-0674-4B0D-A4EB-DFAFB2CB8CA7}" formatIdx="0">
          <cx:tx>
            <cx:txData>
              <cx:f>_xlchart.v1.0</cx:f>
              <cx:v>P.Neta</cx:v>
            </cx:txData>
          </cx:tx>
          <cx:spPr>
            <a:solidFill>
              <a:schemeClr val="tx2"/>
            </a:solidFill>
          </cx:spPr>
          <cx:dataLabels>
            <cx:numFmt formatCode="#.##0,00;-#.##0,00;;@" sourceLinked="0"/>
            <cx:visibility seriesName="0" categoryName="0" value="1"/>
            <cx:separator>, </cx:separator>
          </cx:dataLabels>
          <cx:dataId val="0"/>
          <cx:layoutPr>
            <cx:subtotals/>
          </cx:layoutPr>
        </cx:series>
        <cx:series layoutId="waterfall" hidden="1" uniqueId="{3CE8244B-AEE5-4F2B-ACC4-C94DE3E5E947}" formatIdx="1">
          <cx:tx>
            <cx:txData>
              <cx:f>_xlchart.v1.2</cx:f>
              <cx:v>Acumulado</cx:v>
            </cx:txData>
          </cx:tx>
          <cx:dataLabels>
            <cx:visibility seriesName="0" categoryName="0" value="1"/>
          </cx:dataLabels>
          <cx:dataId val="1"/>
          <cx:layoutPr>
            <cx:subtotals/>
          </cx:layoutPr>
        </cx:series>
        <cx:series layoutId="waterfall" hidden="1" uniqueId="{6D8B0401-C813-4899-B684-F13596D94033}" formatIdx="2">
          <cx:tx>
            <cx:txData>
              <cx:f>_xlchart.v1.4</cx:f>
              <cx:v>Año 2025</cx:v>
            </cx:txData>
          </cx:tx>
          <cx:dataLabels>
            <cx:visibility seriesName="0" categoryName="0" value="1"/>
          </cx:dataLabels>
          <cx:dataId val="2"/>
          <cx:layoutPr>
            <cx:subtotals/>
          </cx:layoutPr>
        </cx:series>
      </cx:plotAreaRegion>
      <cx:axis id="0">
        <cx:catScaling/>
        <cx:tickLabels/>
      </cx:axis>
      <cx:axis id="1">
        <cx:valScaling max="280000"/>
        <cx:majorGridlines/>
        <cx:tickLabels/>
        <cx:numFmt formatCode="#.##0" sourceLinked="0"/>
      </cx:axis>
    </cx:plotArea>
  </cx:chart>
  <cx:spPr>
    <a:ln>
      <a:solidFill>
        <a:schemeClr val="bg1">
          <a:lumMod val="85000"/>
          <a:alpha val="0"/>
        </a:schemeClr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val">
        <cx:f>_xlchart.v1.24</cx:f>
      </cx:numDim>
    </cx:data>
  </cx:chartData>
  <cx:chart>
    <cx:plotArea>
      <cx:plotAreaRegion>
        <cx:series layoutId="waterfall" uniqueId="{6839756D-7259-4D1A-B204-133A01BC40C1}" formatIdx="6">
          <cx:tx>
            <cx:txData>
              <cx:f>_xlchart.v1.23</cx:f>
              <cx:v>Total general</cx:v>
            </cx:txData>
          </cx:tx>
          <cx:spPr>
            <a:solidFill>
              <a:schemeClr val="tx2"/>
            </a:solidFill>
          </cx:spPr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_xlchart.v1.19</cx:f>
      </cx:strDim>
      <cx:numDim type="val">
        <cx:f>_xlchart.v1.21</cx:f>
      </cx:numDim>
    </cx:data>
  </cx:chartData>
  <cx:chart>
    <cx:plotArea>
      <cx:plotAreaRegion>
        <cx:series layoutId="waterfall" uniqueId="{35865E41-4FD6-4BAF-9CEE-DE9ECDA9CAB3}" formatIdx="0">
          <cx:tx>
            <cx:txData>
              <cx:f>_xlchart.v1.20</cx:f>
              <cx:v>Combustibles</cx:v>
            </cx:txData>
          </cx:tx>
          <cx:spPr>
            <a:solidFill>
              <a:schemeClr val="accent6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val">
        <cx:f>_xlchart.v1.18</cx:f>
      </cx:numDim>
    </cx:data>
  </cx:chartData>
  <cx:chart>
    <cx:plotArea>
      <cx:plotAreaRegion>
        <cx:series layoutId="waterfall" uniqueId="{A547A831-DE83-4E23-8FCF-71DBCC516B48}" formatIdx="1">
          <cx:tx>
            <cx:txData>
              <cx:f>_xlchart.v1.17</cx:f>
              <cx:v>Eólica</cx:v>
            </cx:txData>
          </cx:tx>
          <cx:spPr>
            <a:solidFill>
              <a:schemeClr val="accent3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_xlchart.v1.7</cx:f>
      </cx:strDim>
      <cx:numDim type="val">
        <cx:f>_xlchart.v1.9</cx:f>
      </cx:numDim>
    </cx:data>
  </cx:chartData>
  <cx:chart>
    <cx:plotArea>
      <cx:plotAreaRegion>
        <cx:series layoutId="waterfall" uniqueId="{5CA2D00E-5BF8-4D2A-BBA6-495BF34FC7BE}" formatIdx="2">
          <cx:tx>
            <cx:txData>
              <cx:f>_xlchart.v1.8</cx:f>
              <cx:v>Hidraúlica</cx:v>
            </cx:txData>
          </cx:tx>
          <cx:spPr>
            <a:solidFill>
              <a:schemeClr val="accent1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val">
        <cx:f>_xlchart.v1.12</cx:f>
      </cx:numDim>
    </cx:data>
  </cx:chartData>
  <cx:chart>
    <cx:plotArea>
      <cx:plotAreaRegion>
        <cx:series layoutId="waterfall" uniqueId="{06BA0455-DACA-4FCD-93D1-2FE9EDEB7125}" formatIdx="3">
          <cx:tx>
            <cx:txData>
              <cx:f>_xlchart.v1.11</cx:f>
              <cx:v>Nuclear</cx:v>
            </cx:txData>
          </cx:tx>
          <cx:spPr>
            <a:solidFill>
              <a:schemeClr val="accent2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_xlchart.v1.13</cx:f>
      </cx:strDim>
      <cx:numDim type="val">
        <cx:f>_xlchart.v1.15</cx:f>
      </cx:numDim>
    </cx:data>
  </cx:chartData>
  <cx:chart>
    <cx:plotArea>
      <cx:plotAreaRegion>
        <cx:series layoutId="waterfall" uniqueId="{B5328F83-977B-477D-AF6A-25BBB8195426}" formatIdx="4">
          <cx:tx>
            <cx:txData>
              <cx:f>_xlchart.v1.14</cx:f>
              <cx:v>Solar fotovoltaica</cx:v>
            </cx:txData>
          </cx:tx>
          <cx:spPr>
            <a:solidFill>
              <a:schemeClr val="accent4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_xlchart.v1.25</cx:f>
      </cx:strDim>
      <cx:numDim type="val">
        <cx:f>_xlchart.v1.27</cx:f>
      </cx:numDim>
    </cx:data>
  </cx:chartData>
  <cx:chart>
    <cx:plotArea>
      <cx:plotAreaRegion>
        <cx:series layoutId="waterfall" uniqueId="{3FE30ACC-F409-4168-8002-82EBB09FBE63}" formatIdx="5">
          <cx:tx>
            <cx:txData>
              <cx:f>_xlchart.v1.26</cx:f>
              <cx:v>Solar térmica</cx:v>
            </cx:txData>
          </cx:tx>
          <cx:spPr>
            <a:solidFill>
              <a:schemeClr val="accent5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14/relationships/chartEx" Target="../charts/chartEx8.xml"/><Relationship Id="rId3" Type="http://schemas.microsoft.com/office/2014/relationships/chartEx" Target="../charts/chartEx3.xml"/><Relationship Id="rId7" Type="http://schemas.microsoft.com/office/2014/relationships/chartEx" Target="../charts/chartEx7.xml"/><Relationship Id="rId2" Type="http://schemas.openxmlformats.org/officeDocument/2006/relationships/chart" Target="../charts/chart3.xml"/><Relationship Id="rId1" Type="http://schemas.microsoft.com/office/2014/relationships/chartEx" Target="../charts/chartEx2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1</xdr:row>
      <xdr:rowOff>10583</xdr:rowOff>
    </xdr:from>
    <xdr:to>
      <xdr:col>5</xdr:col>
      <xdr:colOff>273051</xdr:colOff>
      <xdr:row>4</xdr:row>
      <xdr:rowOff>6564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8B9BB0-061B-43E0-8C56-159F4E60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201083"/>
          <a:ext cx="3162300" cy="70506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19</xdr:row>
      <xdr:rowOff>177801</xdr:rowOff>
    </xdr:from>
    <xdr:to>
      <xdr:col>7</xdr:col>
      <xdr:colOff>297657</xdr:colOff>
      <xdr:row>35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482600</xdr:colOff>
      <xdr:row>19</xdr:row>
      <xdr:rowOff>110065</xdr:rowOff>
    </xdr:from>
    <xdr:to>
      <xdr:col>14</xdr:col>
      <xdr:colOff>803273</xdr:colOff>
      <xdr:row>35</xdr:row>
      <xdr:rowOff>44450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531100" y="3420003"/>
          <a:ext cx="6583361" cy="3053822"/>
          <a:chOff x="7083425" y="3415240"/>
          <a:chExt cx="5988048" cy="3068110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4" name="Gráfico 3">
                <a:extLst>
                  <a:ext uri="{FF2B5EF4-FFF2-40B4-BE49-F238E27FC236}">
                    <a16:creationId xmlns:a16="http://schemas.microsoft.com/office/drawing/2014/main" id="{00000000-0008-0000-0100-000004000000}"/>
                  </a:ext>
                </a:extLst>
              </xdr:cNvPr>
              <xdr:cNvGraphicFramePr/>
            </xdr:nvGraphicFramePr>
            <xdr:xfrm>
              <a:off x="7083425" y="3415240"/>
              <a:ext cx="5097992" cy="2964393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2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083425" y="3415240"/>
                <a:ext cx="5097992" cy="296439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aphicFramePr>
            <a:graphicFrameLocks/>
          </xdr:cNvGraphicFramePr>
        </xdr:nvGraphicFramePr>
        <xdr:xfrm>
          <a:off x="7501466" y="3515784"/>
          <a:ext cx="5570007" cy="29675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359104</xdr:colOff>
      <xdr:row>24</xdr:row>
      <xdr:rowOff>35033</xdr:rowOff>
    </xdr:from>
    <xdr:to>
      <xdr:col>14</xdr:col>
      <xdr:colOff>696310</xdr:colOff>
      <xdr:row>36</xdr:row>
      <xdr:rowOff>131861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41204" y="4102208"/>
              <a:ext cx="4833006" cy="23828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</xdr:col>
      <xdr:colOff>642939</xdr:colOff>
      <xdr:row>22</xdr:row>
      <xdr:rowOff>130970</xdr:rowOff>
    </xdr:from>
    <xdr:to>
      <xdr:col>8</xdr:col>
      <xdr:colOff>424445</xdr:colOff>
      <xdr:row>36</xdr:row>
      <xdr:rowOff>112365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306552</xdr:colOff>
      <xdr:row>36</xdr:row>
      <xdr:rowOff>113863</xdr:rowOff>
    </xdr:from>
    <xdr:to>
      <xdr:col>4</xdr:col>
      <xdr:colOff>451068</xdr:colOff>
      <xdr:row>50</xdr:row>
      <xdr:rowOff>123103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>
          <a:off x="306552" y="6483707"/>
          <a:ext cx="4799860" cy="2676240"/>
          <a:chOff x="306552" y="6087242"/>
          <a:chExt cx="4839137" cy="258427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3" name="Gráfico 2">
                <a:extLst>
                  <a:ext uri="{FF2B5EF4-FFF2-40B4-BE49-F238E27FC236}">
                    <a16:creationId xmlns:a16="http://schemas.microsoft.com/office/drawing/2014/main" id="{00000000-0008-0000-0200-000003000000}"/>
                  </a:ext>
                </a:extLst>
              </xdr:cNvPr>
              <xdr:cNvGraphicFramePr/>
            </xdr:nvGraphicFramePr>
            <xdr:xfrm>
              <a:off x="306552" y="6367517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3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06552" y="6367517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1">
        <xdr:nvSpPr>
          <xdr:cNvPr id="18" name="CuadroTexto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/>
        </xdr:nvSpPr>
        <xdr:spPr>
          <a:xfrm>
            <a:off x="394139" y="6087242"/>
            <a:ext cx="4703377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8B49688A-9E41-4591-8D72-5EA2CEC52DDB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Combustibles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823311</xdr:colOff>
      <xdr:row>22</xdr:row>
      <xdr:rowOff>140138</xdr:rowOff>
    </xdr:from>
    <xdr:to>
      <xdr:col>14</xdr:col>
      <xdr:colOff>578070</xdr:colOff>
      <xdr:row>23</xdr:row>
      <xdr:rowOff>157655</xdr:rowOff>
    </xdr:to>
    <xdr:sp macro="" textlink="Hoja1!$AC$10">
      <xdr:nvSpPr>
        <xdr:cNvPr id="19" name="CuadroTex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9941035" y="3442138"/>
          <a:ext cx="4256690" cy="297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DCF65970-B42E-4BDF-9E24-114A23709410}" type="TxLink">
            <a:rPr lang="en-US" sz="12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Energia neta acumulada 2026 (GWh)</a:t>
          </a:fld>
          <a:endParaRPr lang="es-ES" sz="1200"/>
        </a:p>
      </xdr:txBody>
    </xdr:sp>
    <xdr:clientData/>
  </xdr:twoCellAnchor>
  <xdr:twoCellAnchor>
    <xdr:from>
      <xdr:col>4</xdr:col>
      <xdr:colOff>380124</xdr:colOff>
      <xdr:row>36</xdr:row>
      <xdr:rowOff>105104</xdr:rowOff>
    </xdr:from>
    <xdr:to>
      <xdr:col>9</xdr:col>
      <xdr:colOff>796158</xdr:colOff>
      <xdr:row>50</xdr:row>
      <xdr:rowOff>59164</xdr:rowOff>
    </xdr:to>
    <xdr:grpSp>
      <xdr:nvGrpSpPr>
        <xdr:cNvPr id="26" name="Grup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/>
      </xdr:nvGrpSpPr>
      <xdr:grpSpPr>
        <a:xfrm>
          <a:off x="5035468" y="6474948"/>
          <a:ext cx="4940409" cy="2621060"/>
          <a:chOff x="5074745" y="6078483"/>
          <a:chExt cx="4839137" cy="252909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3" name="Gráfico 12">
                <a:extLst>
                  <a:ext uri="{FF2B5EF4-FFF2-40B4-BE49-F238E27FC236}">
                    <a16:creationId xmlns:a16="http://schemas.microsoft.com/office/drawing/2014/main" id="{00000000-0008-0000-0200-00000D000000}"/>
                  </a:ext>
                </a:extLst>
              </xdr:cNvPr>
              <xdr:cNvGraphicFramePr/>
            </xdr:nvGraphicFramePr>
            <xdr:xfrm>
              <a:off x="5074745" y="6303578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4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074745" y="6303578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2">
        <xdr:nvSpPr>
          <xdr:cNvPr id="20" name="CuadroTexto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5421585" y="6078483"/>
            <a:ext cx="4475655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12666E7D-6C0B-45F6-BA22-CE80BBB03169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Eólica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847835</xdr:colOff>
      <xdr:row>36</xdr:row>
      <xdr:rowOff>134884</xdr:rowOff>
    </xdr:from>
    <xdr:to>
      <xdr:col>15</xdr:col>
      <xdr:colOff>300420</xdr:colOff>
      <xdr:row>50</xdr:row>
      <xdr:rowOff>59164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/>
      </xdr:nvGrpSpPr>
      <xdr:grpSpPr>
        <a:xfrm>
          <a:off x="10027554" y="6504728"/>
          <a:ext cx="4929460" cy="2591280"/>
          <a:chOff x="9965559" y="6108263"/>
          <a:chExt cx="4839137" cy="249931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4" name="Gráfico 13">
                <a:extLst>
                  <a:ext uri="{FF2B5EF4-FFF2-40B4-BE49-F238E27FC236}">
                    <a16:creationId xmlns:a16="http://schemas.microsoft.com/office/drawing/2014/main" id="{00000000-0008-0000-0200-00000E000000}"/>
                  </a:ext>
                </a:extLst>
              </xdr:cNvPr>
              <xdr:cNvGraphicFramePr/>
            </xdr:nvGraphicFramePr>
            <xdr:xfrm>
              <a:off x="9965559" y="6303578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5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965559" y="6303578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3">
        <xdr:nvSpPr>
          <xdr:cNvPr id="21" name="CuadroTexto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10312400" y="6108263"/>
            <a:ext cx="4472152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4FF7C80C-1A54-49FE-99FA-C870363A3159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Hidraúlica (GWh)</a:t>
            </a:fld>
            <a:endParaRPr lang="es-ES" sz="1200"/>
          </a:p>
        </xdr:txBody>
      </xdr:sp>
    </xdr:grpSp>
    <xdr:clientData/>
  </xdr:twoCellAnchor>
  <xdr:twoCellAnchor>
    <xdr:from>
      <xdr:col>0</xdr:col>
      <xdr:colOff>306552</xdr:colOff>
      <xdr:row>51</xdr:row>
      <xdr:rowOff>43793</xdr:rowOff>
    </xdr:from>
    <xdr:to>
      <xdr:col>4</xdr:col>
      <xdr:colOff>481723</xdr:colOff>
      <xdr:row>65</xdr:row>
      <xdr:rowOff>35517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306552" y="9271137"/>
          <a:ext cx="4830515" cy="2658724"/>
          <a:chOff x="306552" y="8776138"/>
          <a:chExt cx="4869792" cy="2566758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5" name="Gráfico 14">
                <a:extLst>
                  <a:ext uri="{FF2B5EF4-FFF2-40B4-BE49-F238E27FC236}">
                    <a16:creationId xmlns:a16="http://schemas.microsoft.com/office/drawing/2014/main" id="{00000000-0008-0000-0200-00000F000000}"/>
                  </a:ext>
                </a:extLst>
              </xdr:cNvPr>
              <xdr:cNvGraphicFramePr/>
            </xdr:nvGraphicFramePr>
            <xdr:xfrm>
              <a:off x="306552" y="9038896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6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06552" y="9038896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4">
        <xdr:nvSpPr>
          <xdr:cNvPr id="22" name="Cuadro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376619" y="8776138"/>
            <a:ext cx="4799725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2D070844-EC9B-489E-BB80-E8EF59DC1495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Nuclear (GWh)</a:t>
            </a:fld>
            <a:endParaRPr lang="es-ES" sz="1200"/>
          </a:p>
        </xdr:txBody>
      </xdr:sp>
    </xdr:grpSp>
    <xdr:clientData/>
  </xdr:twoCellAnchor>
  <xdr:twoCellAnchor>
    <xdr:from>
      <xdr:col>4</xdr:col>
      <xdr:colOff>380124</xdr:colOff>
      <xdr:row>51</xdr:row>
      <xdr:rowOff>82333</xdr:rowOff>
    </xdr:from>
    <xdr:to>
      <xdr:col>10</xdr:col>
      <xdr:colOff>26276</xdr:colOff>
      <xdr:row>65</xdr:row>
      <xdr:rowOff>61793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pSpPr/>
      </xdr:nvGrpSpPr>
      <xdr:grpSpPr>
        <a:xfrm>
          <a:off x="5035468" y="9309677"/>
          <a:ext cx="5075402" cy="2646460"/>
          <a:chOff x="5074745" y="8814678"/>
          <a:chExt cx="4953876" cy="2554494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6" name="Gráfico 15">
                <a:extLst>
                  <a:ext uri="{FF2B5EF4-FFF2-40B4-BE49-F238E27FC236}">
                    <a16:creationId xmlns:a16="http://schemas.microsoft.com/office/drawing/2014/main" id="{00000000-0008-0000-0200-000010000000}"/>
                  </a:ext>
                </a:extLst>
              </xdr:cNvPr>
              <xdr:cNvGraphicFramePr/>
            </xdr:nvGraphicFramePr>
            <xdr:xfrm>
              <a:off x="5074745" y="9065172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7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074745" y="9065172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5">
        <xdr:nvSpPr>
          <xdr:cNvPr id="23" name="CuadroTexto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5337503" y="8814678"/>
            <a:ext cx="4691118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B7742445-262D-45D0-BBF0-36A3F6725DA3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Fotovoltaica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847834</xdr:colOff>
      <xdr:row>51</xdr:row>
      <xdr:rowOff>77076</xdr:rowOff>
    </xdr:from>
    <xdr:to>
      <xdr:col>15</xdr:col>
      <xdr:colOff>437930</xdr:colOff>
      <xdr:row>65</xdr:row>
      <xdr:rowOff>80578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/>
      </xdr:nvGrpSpPr>
      <xdr:grpSpPr>
        <a:xfrm>
          <a:off x="10027553" y="9304420"/>
          <a:ext cx="5057446" cy="2670502"/>
          <a:chOff x="9965558" y="8809421"/>
          <a:chExt cx="4976648" cy="2578536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0" name="Gráfico 9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GraphicFramePr/>
            </xdr:nvGraphicFramePr>
            <xdr:xfrm>
              <a:off x="9965558" y="9082690"/>
              <a:ext cx="4839137" cy="2305267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8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965558" y="9082690"/>
                <a:ext cx="4839137" cy="2305267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6">
        <xdr:nvSpPr>
          <xdr:cNvPr id="24" name="CuadroTexto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/>
        </xdr:nvSpPr>
        <xdr:spPr>
          <a:xfrm>
            <a:off x="10167007" y="8809421"/>
            <a:ext cx="4775199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F66A7B8F-5A63-4FDD-AD0B-6595393339A5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Solar Térmica (GWh)</a:t>
            </a:fld>
            <a:endParaRPr lang="es-ES" sz="12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792391</xdr:colOff>
      <xdr:row>21</xdr:row>
      <xdr:rowOff>121920</xdr:rowOff>
    </xdr:from>
    <xdr:ext cx="1828800" cy="2794001"/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2391" y="3962400"/>
              <a:ext cx="1828800" cy="2794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one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30.601904050927" backgroundQuery="1" createdVersion="8" refreshedVersion="8" minRefreshableVersion="3" recordCount="0" supportSubquery="1" supportAdvancedDrill="1" xr:uid="{00000000-000A-0000-FFFF-FFFF06000000}">
  <cacheSource type="external" connectionId="5"/>
  <cacheFields count="5">
    <cacheField name="[Datos].[Tech].[Tech]" caption="Tech" numFmtId="0" hierarchy="1" level="1">
      <sharedItems count="6">
        <s v="Combustibles"/>
        <s v="Eólica"/>
        <s v="Hidraúlica"/>
        <s v="Nuclear"/>
        <s v="Solar fotovoltaica"/>
        <s v="Solar térmica"/>
      </sharedItems>
    </cacheField>
    <cacheField name="[Datos].[Region].[Region]" caption="Region" numFmtId="0" level="1">
      <sharedItems containsSemiMixedTypes="0" containsNonDate="0" containsString="0"/>
    </cacheField>
    <cacheField name="[Meses].[Mes_1].[Mes_1]" caption="Mes_1" numFmtId="0" hierarchy="9" level="1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[Measures].[P. Bornes]" caption="P. Bornes" numFmtId="0" hierarchy="16" level="32767"/>
    <cacheField name="[Measures].[P. Neta]" caption="P. Neta" numFmtId="0" hierarchy="15" level="32767"/>
  </cacheFields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>
      <fieldsUsage count="2">
        <fieldUsage x="-1"/>
        <fieldUsage x="1"/>
      </fieldsUsage>
    </cacheHierarchy>
    <cacheHierarchy uniqueName="[Datos].[Tech]" caption="Tech" attribute="1" defaultMemberUniqueName="[Datos].[Tech].[All]" allUniqueName="[Datos].[Tech].[All]" dimensionUniqueName="[Datos]" displayFolder="" count="2" memberValueDatatype="130" unbalanced="0">
      <fieldsUsage count="2">
        <fieldUsage x="-1"/>
        <fieldUsage x="0"/>
      </fieldsUsage>
    </cacheHierarchy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2" memberValueDatatype="130" unbalanced="0">
      <fieldsUsage count="2">
        <fieldUsage x="-1"/>
        <fieldUsage x="2"/>
      </fieldsUsage>
    </cacheHierarchy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/>
    <cacheHierarchy uniqueName="[Measures].[P. Bornes_]" caption="P. Bornes_" measure="1" displayFolder="" measureGroup="Datos" count="0"/>
    <cacheHierarchy uniqueName="[Measures].[P. Neta]" caption="P. Neta" measure="1" displayFolder="" measureGroup="Datos" count="0" oneField="1">
      <fieldsUsage count="1">
        <fieldUsage x="4"/>
      </fieldsUsage>
    </cacheHierarchy>
    <cacheHierarchy uniqueName="[Measures].[P. Bornes]" caption="P. Bornes" measure="1" displayFolder="" measureGroup="Datos" count="0" oneField="1">
      <fieldsUsage count="1">
        <fieldUsage x="3"/>
      </fieldsUsage>
    </cacheHierarchy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dimensions count="3">
    <dimension name="Datos" uniqueName="[Datos]" caption="Datos"/>
    <dimension measure="1" name="Measures" uniqueName="[Measures]" caption="Measures"/>
    <dimension name="Meses" uniqueName="[Meses]" caption="Meses"/>
  </dimensions>
  <measureGroups count="2">
    <measureGroup name="Datos" caption="Datos"/>
    <measureGroup name="Meses" caption="Meses"/>
  </measureGroups>
  <maps count="3">
    <map measureGroup="0" dimension="0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30.601906018521" backgroundQuery="1" createdVersion="8" refreshedVersion="8" minRefreshableVersion="3" recordCount="0" supportSubquery="1" supportAdvancedDrill="1" xr:uid="{00000000-000A-0000-FFFF-FFFF09000000}">
  <cacheSource type="external" connectionId="5"/>
  <cacheFields count="4">
    <cacheField name="[Meses].[Mes_1].[Mes_1]" caption="Mes_1" numFmtId="0" hierarchy="9" level="1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[Measures].[P. Neta_]" caption="P. Neta_" numFmtId="0" hierarchy="13" level="32767"/>
    <cacheField name="[Datos].[Tech].[Tech]" caption="Tech" numFmtId="0" hierarchy="1" level="1">
      <sharedItems count="6">
        <s v="Combustibles"/>
        <s v="Eólica"/>
        <s v="Hidraúlica"/>
        <s v="Nuclear"/>
        <s v="Solar fotovoltaica"/>
        <s v="Solar térmica"/>
      </sharedItems>
    </cacheField>
    <cacheField name="[Datos].[Region].[Region]" caption="Region" numFmtId="0" level="1">
      <sharedItems containsSemiMixedTypes="0" containsNonDate="0" containsString="0"/>
    </cacheField>
  </cacheFields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>
      <fieldsUsage count="2">
        <fieldUsage x="-1"/>
        <fieldUsage x="3"/>
      </fieldsUsage>
    </cacheHierarchy>
    <cacheHierarchy uniqueName="[Datos].[Tech]" caption="Tech" attribute="1" defaultMemberUniqueName="[Datos].[Tech].[All]" allUniqueName="[Datos].[Tech].[All]" dimensionUniqueName="[Datos]" displayFolder="" count="2" memberValueDatatype="130" unbalanced="0">
      <fieldsUsage count="2">
        <fieldUsage x="-1"/>
        <fieldUsage x="2"/>
      </fieldsUsage>
    </cacheHierarchy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2" memberValueDatatype="130" unbalanced="0">
      <fieldsUsage count="2">
        <fieldUsage x="-1"/>
        <fieldUsage x="0"/>
      </fieldsUsage>
    </cacheHierarchy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 oneField="1">
      <fieldsUsage count="1">
        <fieldUsage x="1"/>
      </fieldsUsage>
    </cacheHierarchy>
    <cacheHierarchy uniqueName="[Measures].[P. Bornes_]" caption="P. Bornes_" measure="1" displayFolder="" measureGroup="Datos" count="0"/>
    <cacheHierarchy uniqueName="[Measures].[P. Neta]" caption="P. Neta" measure="1" displayFolder="" measureGroup="Datos" count="0"/>
    <cacheHierarchy uniqueName="[Measures].[P. Bornes]" caption="P. Bornes" measure="1" displayFolder="" measureGroup="Datos" count="0"/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dimensions count="3">
    <dimension name="Datos" uniqueName="[Datos]" caption="Datos"/>
    <dimension measure="1" name="Measures" uniqueName="[Measures]" caption="Measures"/>
    <dimension name="Meses" uniqueName="[Meses]" caption="Meses"/>
  </dimensions>
  <measureGroups count="2">
    <measureGroup name="Datos" caption="Datos"/>
    <measureGroup name="Meses" caption="Meses"/>
  </measureGroups>
  <maps count="3">
    <map measureGroup="0" dimension="0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30.601900925925" backgroundQuery="1" createdVersion="3" refreshedVersion="8" minRefreshableVersion="3" recordCount="0" supportSubquery="1" supportAdvancedDrill="1" xr:uid="{86E350D6-F0C1-46A7-8647-5C631604BB93}">
  <cacheSource type="external" connectionId="5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/>
    <cacheHierarchy uniqueName="[Datos].[Tech]" caption="Tech" attribute="1" defaultMemberUniqueName="[Datos].[Tech].[All]" allUniqueName="[Datos].[Tech].[All]" dimensionUniqueName="[Datos]" displayFolder="" count="0" memberValueDatatype="130" unbalanced="0"/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0" memberValueDatatype="130" unbalanced="0"/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/>
    <cacheHierarchy uniqueName="[Measures].[P. Bornes_]" caption="P. Bornes_" measure="1" displayFolder="" measureGroup="Datos" count="0"/>
    <cacheHierarchy uniqueName="[Measures].[P. Neta]" caption="P. Neta" measure="1" displayFolder="" measureGroup="Datos" count="0"/>
    <cacheHierarchy uniqueName="[Measures].[P. Bornes]" caption="P. Bornes" measure="1" displayFolder="" measureGroup="Datos" count="0"/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557389069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1" cacheId="0" applyNumberFormats="0" applyBorderFormats="0" applyFontFormats="0" applyPatternFormats="0" applyAlignmentFormats="0" applyWidthHeightFormats="1" dataCaption="Valores" errorCaption=" " showError="1" missingCaption="-" showMissing="0" tag="f4c652f9-501b-434c-9e9f-949b4c0c287a" updatedVersion="8" minRefreshableVersion="3" subtotalHiddenItems="1" itemPrintTitles="1" mergeItem="1" createdVersion="8" indent="0" showEmptyRow="1" showEmptyCol="1" outline="1" outlineData="1" multipleFieldFilters="0">
  <location ref="A6:O21" firstHeaderRow="1" firstDataRow="3" firstDataCol="1" rowPageCount="1" colPageCount="1"/>
  <pivotFields count="5">
    <pivotField axis="axisCol" allDrilled="1" subtotalTop="0" showAll="0" defaultSubtotal="0" defaultAttributeDrillState="1">
      <items count="6">
        <item x="2"/>
        <item x="3"/>
        <item x="0"/>
        <item x="1"/>
        <item x="4"/>
        <item x="5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2">
    <field x="0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1">
    <pageField fld="1" hier="0" name="[Datos].[Region].[All]" cap="All"/>
  </pageFields>
  <dataFields count="2">
    <dataField fld="3" subtotal="count" baseField="0" baseItem="0"/>
    <dataField fld="4" subtotal="count" baseField="0" baseItem="0"/>
  </dataFields>
  <formats count="44">
    <format dxfId="56">
      <pivotArea type="origin" dataOnly="0" labelOnly="1" outline="0" offset="A2" fieldPosition="0"/>
    </format>
    <format dxfId="55">
      <pivotArea field="2" type="button" dataOnly="0" labelOnly="1" outline="0" axis="axisRow" fieldPosition="0"/>
    </format>
    <format dxfId="54">
      <pivotArea outline="0" collapsedLevelsAreSubtotals="1" fieldPosition="0"/>
    </format>
    <format dxfId="53">
      <pivotArea dataOnly="0" labelOnly="1" grandRow="1" outline="0" fieldPosition="0"/>
    </format>
    <format dxfId="52">
      <pivotArea dataOnly="0" fieldPosition="0">
        <references count="1">
          <reference field="2" count="1">
            <x v="6"/>
          </reference>
        </references>
      </pivotArea>
    </format>
    <format dxfId="51">
      <pivotArea dataOnly="0" labelOnly="1" fieldPosition="0">
        <references count="1">
          <reference field="2" count="0"/>
        </references>
      </pivotArea>
    </format>
    <format dxfId="50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4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4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4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46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4"/>
          </reference>
        </references>
      </pivotArea>
    </format>
    <format dxfId="45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5"/>
          </reference>
        </references>
      </pivotArea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fieldPosition="0">
        <references count="1">
          <reference field="0" count="1">
            <x v="3"/>
          </reference>
        </references>
      </pivotArea>
    </format>
    <format dxfId="42">
      <pivotArea dataOnly="0" labelOnly="1" fieldPosition="0">
        <references count="1">
          <reference field="0" count="1">
            <x v="0"/>
          </reference>
        </references>
      </pivotArea>
    </format>
    <format dxfId="41">
      <pivotArea dataOnly="0" labelOnly="1" fieldPosition="0">
        <references count="1">
          <reference field="0" count="1">
            <x v="1"/>
          </reference>
        </references>
      </pivotArea>
    </format>
    <format dxfId="40">
      <pivotArea dataOnly="0" labelOnly="1" fieldPosition="0">
        <references count="1">
          <reference field="0" count="1">
            <x v="2"/>
          </reference>
        </references>
      </pivotArea>
    </format>
    <format dxfId="39">
      <pivotArea dataOnly="0" labelOnly="1" fieldPosition="0">
        <references count="1">
          <reference field="0" count="1">
            <x v="4"/>
          </reference>
        </references>
      </pivotArea>
    </format>
    <format dxfId="38">
      <pivotArea dataOnly="0" labelOnly="1" fieldPosition="0">
        <references count="1">
          <reference field="0" count="1">
            <x v="5"/>
          </reference>
        </references>
      </pivotArea>
    </format>
    <format dxfId="37">
      <pivotArea field="1" type="button" dataOnly="0" labelOnly="1" outline="0" axis="axisPage" fieldPosition="0"/>
    </format>
    <format dxfId="36">
      <pivotArea dataOnly="0" labelOnly="1" outline="0" fieldPosition="0">
        <references count="1">
          <reference field="1" count="0"/>
        </references>
      </pivotArea>
    </format>
    <format dxfId="35">
      <pivotArea collapsedLevelsAreSubtotals="1" fieldPosition="0">
        <references count="1">
          <reference field="2" count="1">
            <x v="0"/>
          </reference>
        </references>
      </pivotArea>
    </format>
    <format dxfId="34">
      <pivotArea collapsedLevelsAreSubtotals="1" fieldPosition="0">
        <references count="1">
          <reference field="2" count="1">
            <x v="2"/>
          </reference>
        </references>
      </pivotArea>
    </format>
    <format dxfId="33">
      <pivotArea collapsedLevelsAreSubtotals="1" fieldPosition="0">
        <references count="1">
          <reference field="2" count="1">
            <x v="4"/>
          </reference>
        </references>
      </pivotArea>
    </format>
    <format dxfId="32">
      <pivotArea collapsedLevelsAreSubtotals="1" fieldPosition="0">
        <references count="1">
          <reference field="2" count="1">
            <x v="6"/>
          </reference>
        </references>
      </pivotArea>
    </format>
    <format dxfId="31">
      <pivotArea grandRow="1" outline="0" collapsedLevelsAreSubtotals="1" fieldPosition="0"/>
    </format>
    <format dxfId="30">
      <pivotArea collapsedLevelsAreSubtotals="1" fieldPosition="0">
        <references count="1">
          <reference field="2" count="1">
            <x v="1"/>
          </reference>
        </references>
      </pivotArea>
    </format>
    <format dxfId="29">
      <pivotArea collapsedLevelsAreSubtotals="1" fieldPosition="0">
        <references count="1">
          <reference field="2" count="1">
            <x v="3"/>
          </reference>
        </references>
      </pivotArea>
    </format>
    <format dxfId="28">
      <pivotArea collapsedLevelsAreSubtotals="1" fieldPosition="0">
        <references count="1">
          <reference field="2" count="1">
            <x v="5"/>
          </reference>
        </references>
      </pivotArea>
    </format>
    <format dxfId="27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">
      <pivotArea grandRow="1" outline="0" collapsedLevelsAreSubtotals="1" fieldPosition="0"/>
    </format>
    <format dxfId="24">
      <pivotArea dataOnly="0" labelOnly="1" grandRow="1" outline="0" fieldPosition="0"/>
    </format>
    <format dxfId="23">
      <pivotArea collapsedLevelsAreSubtotals="1" fieldPosition="0">
        <references count="1">
          <reference field="2" count="1">
            <x v="7"/>
          </reference>
        </references>
      </pivotArea>
    </format>
    <format dxfId="22">
      <pivotArea collapsedLevelsAreSubtotals="1" fieldPosition="0">
        <references count="1">
          <reference field="2" count="1">
            <x v="8"/>
          </reference>
        </references>
      </pivotArea>
    </format>
    <format dxfId="21">
      <pivotArea collapsedLevelsAreSubtotals="1" fieldPosition="0">
        <references count="1">
          <reference field="2" count="1">
            <x v="9"/>
          </reference>
        </references>
      </pivotArea>
    </format>
    <format dxfId="20">
      <pivotArea collapsedLevelsAreSubtotals="1" fieldPosition="0">
        <references count="1">
          <reference field="2" count="1">
            <x v="10"/>
          </reference>
        </references>
      </pivotArea>
    </format>
    <format dxfId="19">
      <pivotArea collapsedLevelsAreSubtotals="1" fieldPosition="0">
        <references count="1">
          <reference field="2" count="1">
            <x v="11"/>
          </reference>
        </references>
      </pivotArea>
    </format>
    <format dxfId="18">
      <pivotArea dataOnly="0" labelOnly="1" outline="0" fieldPosition="0">
        <references count="1">
          <reference field="1" count="0"/>
        </references>
      </pivotArea>
    </format>
    <format dxfId="17">
      <pivotArea field="1" type="button" dataOnly="0" labelOnly="1" outline="0" axis="axisPage" fieldPosition="0"/>
    </format>
    <format dxfId="16">
      <pivotArea grandRow="1" outline="0" collapsedLevelsAreSubtotals="1" fieldPosition="0"/>
    </format>
    <format dxfId="15">
      <pivotArea dataOnly="0" labelOnly="1" grandRow="1" outline="0" fieldPosition="0"/>
    </format>
    <format dxfId="14">
      <pivotArea dataOnly="0" labelOnly="1" outline="0" fieldPosition="0">
        <references count="1">
          <reference field="1" count="0"/>
        </references>
      </pivotArea>
    </format>
    <format dxfId="13">
      <pivotArea dataOnly="0" labelOnly="1" outline="0" fieldPosition="0">
        <references count="1">
          <reference field="1" count="0"/>
        </references>
      </pivotArea>
    </format>
  </formats>
  <pivotHierarchies count="20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. Bornes"/>
    <pivotHierarchy dragToData="1" caption="P. Neta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Datos]"/>
        <x15:activeTabTopLevelEntity name="[Mes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2" cacheId="1" applyNumberFormats="0" applyBorderFormats="0" applyFontFormats="0" applyPatternFormats="0" applyAlignmentFormats="0" applyWidthHeightFormats="1" dataCaption="Valores" tag="66ac84c3-928e-4609-89b4-3f7d13d1a919" updatedVersion="8" minRefreshableVersion="3" useAutoFormatting="1" subtotalHiddenItems="1" itemPrintTitles="1" createdVersion="8" indent="0" showEmptyRow="1" showEmptyCol="1" outline="1" outlineData="1" multipleFieldFilters="0">
  <location ref="B7:I21" firstHeaderRow="1" firstDataRow="2" firstDataCol="1" rowPageCount="1" colPageCount="1"/>
  <pivotFields count="4"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3" hier="0" name="[Datos].[Region].[All]" cap="All"/>
  </pageFields>
  <dataFields count="1">
    <dataField fld="1" subtotal="count" baseField="0" baseItem="0"/>
  </dataFields>
  <pivotHierarchies count="20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Meses]"/>
        <x15:activeTabTopLevelEntity name="[Dato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2" xr16:uid="{00000000-0016-0000-0500-000000000000}" autoFormatId="16" applyNumberFormats="0" applyBorderFormats="0" applyFontFormats="0" applyPatternFormats="0" applyAlignmentFormats="0" applyWidthHeightFormats="0">
  <queryTableRefresh nextId="6">
    <queryTableFields count="5">
      <queryTableField id="1" name="Provincia" tableColumnId="1"/>
      <queryTableField id="2" name="Tecnologia" tableColumnId="2"/>
      <queryTableField id="3" name="Mes" tableColumnId="3"/>
      <queryTableField id="4" name="P.Bornes" tableColumnId="4"/>
      <queryTableField id="5" name="P.Neta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backgroundRefresh="0" connectionId="4" xr16:uid="{00000000-0016-0000-0600-000001000000}" autoFormatId="16" applyNumberFormats="0" applyBorderFormats="0" applyFontFormats="0" applyPatternFormats="0" applyAlignmentFormats="0" applyWidthHeightFormats="0">
  <queryTableRefresh nextId="13" unboundColumnsRight="3">
    <queryTableFields count="11">
      <queryTableField id="1" name="Region" tableColumnId="1"/>
      <queryTableField id="2" name="Tech" tableColumnId="2"/>
      <queryTableField id="3" name="Mes" tableColumnId="3"/>
      <queryTableField id="4" name="P.Bornes" tableColumnId="4"/>
      <queryTableField id="5" name="P.Neta" tableColumnId="5"/>
      <queryTableField id="10" name="Id_Provincia" tableColumnId="8"/>
      <queryTableField id="11" name="P.Bornes2" tableColumnId="10"/>
      <queryTableField id="12" name="P.Neta2" tableColumnId="11"/>
      <queryTableField id="6" dataBound="0" tableColumnId="6"/>
      <queryTableField id="7" dataBound="0" tableColumnId="7"/>
      <queryTableField id="9" dataBound="0" tableColumnId="9"/>
    </queryTableFields>
    <queryTableDeletedFields count="1">
      <deletedField name="Id_Provincia"/>
    </queryTableDeletedFields>
  </queryTableRefresh>
  <extLst>
    <ext xmlns:x15="http://schemas.microsoft.com/office/spreadsheetml/2010/11/main" uri="{883FBD77-0823-4a55-B5E3-86C4891E6966}">
      <x15:queryTable sourceDataName="Consulta - Datos"/>
    </ext>
  </extLst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egion" xr10:uid="{00000000-0013-0000-FFFF-FFFF01000000}" sourceName="[Datos].[Region]">
  <pivotTables>
    <pivotTable tabId="62" name="TablaDinámica1"/>
    <pivotTable tabId="64" name="TablaDinámica2"/>
  </pivotTables>
  <data>
    <olap pivotCacheId="557389069">
      <levels count="2">
        <level uniqueName="[Datos].[Region].[(All)]" sourceCaption="(All)" count="0"/>
        <level uniqueName="[Datos].[Region].[Region]" sourceCaption="Region" count="52">
          <ranges>
            <range startItem="0">
              <i n="[Datos].[Region].&amp;[ARABA-ÁLAVA]" c="ARABA-ÁLAVA"/>
              <i n="[Datos].[Region].&amp;[ALBACETE]" c="ALBACETE"/>
              <i n="[Datos].[Region].&amp;[ALICANTE-ALACANT]" c="ALICANTE-ALACANT"/>
              <i n="[Datos].[Region].&amp;[ALMERÍA]" c="ALMERÍA"/>
              <i n="[Datos].[Region].&amp;[ÁVILA]" c="ÁVILA"/>
              <i n="[Datos].[Region].&amp;[BADAJOZ]" c="BADAJOZ"/>
              <i n="[Datos].[Region].&amp;[BALEARS (ILLES)]" c="BALEARS (ILLES)"/>
              <i n="[Datos].[Region].&amp;[BARCELONA]" c="BARCELONA"/>
              <i n="[Datos].[Region].&amp;[BURGOS]" c="BURGOS"/>
              <i n="[Datos].[Region].&amp;[CÁCERES]" c="CÁCERES"/>
              <i n="[Datos].[Region].&amp;[CÁDIZ]" c="CÁDIZ"/>
              <i n="[Datos].[Region].&amp;[CASTELLÓN-CASTELLÓ]" c="CASTELLÓN-CASTELLÓ"/>
              <i n="[Datos].[Region].&amp;[CIUDAD REAL]" c="CIUDAD REAL"/>
              <i n="[Datos].[Region].&amp;[CÓRDOBA]" c="CÓRDOBA"/>
              <i n="[Datos].[Region].&amp;[CORUÑA (A)]" c="CORUÑA (A)"/>
              <i n="[Datos].[Region].&amp;[CUENCA]" c="CUENCA"/>
              <i n="[Datos].[Region].&amp;[GIRONA]" c="GIRONA"/>
              <i n="[Datos].[Region].&amp;[GRANADA]" c="GRANADA"/>
              <i n="[Datos].[Region].&amp;[GUADALAJARA]" c="GUADALAJARA"/>
              <i n="[Datos].[Region].&amp;[GIPUZKOA]" c="GIPUZKOA"/>
              <i n="[Datos].[Region].&amp;[HUELVA]" c="HUELVA"/>
              <i n="[Datos].[Region].&amp;[HUESCA]" c="HUESCA"/>
              <i n="[Datos].[Region].&amp;[JAÉN]" c="JAÉN"/>
              <i n="[Datos].[Region].&amp;[LEÓN]" c="LEÓN"/>
              <i n="[Datos].[Region].&amp;[LLEIDA]" c="LLEIDA"/>
              <i n="[Datos].[Region].&amp;[RIOJA (LA)]" c="RIOJA (LA)"/>
              <i n="[Datos].[Region].&amp;[LUGO]" c="LUGO"/>
              <i n="[Datos].[Region].&amp;[MADRID]" c="MADRID"/>
              <i n="[Datos].[Region].&amp;[MÁLAGA]" c="MÁLAGA"/>
              <i n="[Datos].[Region].&amp;[MURCIA]" c="MURCIA"/>
              <i n="[Datos].[Region].&amp;[NAVARRA]" c="NAVARRA"/>
              <i n="[Datos].[Region].&amp;[ORENSE]" c="ORENSE"/>
              <i n="[Datos].[Region].&amp;[ASTURIAS]" c="ASTURIAS"/>
              <i n="[Datos].[Region].&amp;[PALENCIA]" c="PALENCIA"/>
              <i n="[Datos].[Region].&amp;[PALMAS (LAS)]" c="PALMAS (LAS)"/>
              <i n="[Datos].[Region].&amp;[PONTEVEDRA]" c="PONTEVEDRA"/>
              <i n="[Datos].[Region].&amp;[SALAMANCA]" c="SALAMANCA"/>
              <i n="[Datos].[Region].&amp;[SANTA CRUZ TENERIFE]" c="SANTA CRUZ TENERIFE"/>
              <i n="[Datos].[Region].&amp;[CANTABRIA]" c="CANTABRIA"/>
              <i n="[Datos].[Region].&amp;[SEGOVIA]" c="SEGOVIA"/>
              <i n="[Datos].[Region].&amp;[SEVILLA]" c="SEVILLA"/>
              <i n="[Datos].[Region].&amp;[SORIA]" c="SORIA"/>
              <i n="[Datos].[Region].&amp;[TARRAGONA]" c="TARRAGONA"/>
              <i n="[Datos].[Region].&amp;[TERUEL]" c="TERUEL"/>
              <i n="[Datos].[Region].&amp;[TOLEDO]" c="TOLEDO"/>
              <i n="[Datos].[Region].&amp;[VALENCIA-VALÈNCIA]" c="VALENCIA-VALÈNCIA"/>
              <i n="[Datos].[Region].&amp;[VALLADOLID]" c="VALLADOLID"/>
              <i n="[Datos].[Region].&amp;[BIZKAIA]" c="BIZKAIA"/>
              <i n="[Datos].[Region].&amp;[ZAMORA]" c="ZAMORA"/>
              <i n="[Datos].[Region].&amp;[ZARAGOZA]" c="ZARAGOZA"/>
              <i n="[Datos].[Region].&amp;[CEUTA]" c="CEUTA"/>
              <i n="[Datos].[Region].&amp;[MELILLA]" c="MELILLA"/>
            </range>
          </ranges>
        </level>
      </levels>
      <selections count="1">
        <selection n="[Datos].[Regi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Datos].[Region].[Region]" count="0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" xr10:uid="{00000000-0014-0000-FFFF-FFFF01000000}" cache="SegmentaciónDeDatos_Region" caption="Region" level="1" rowHeight="234950"/>
</slicer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X9:Z21" totalsRowShown="0" tableBorderDxfId="12">
  <autoFilter ref="X9:Z21" xr:uid="{00000000-0009-0000-0100-000002000000}"/>
  <tableColumns count="3">
    <tableColumn id="1" xr3:uid="{00000000-0010-0000-0100-000001000000}" name="Columna1" dataDxfId="11"/>
    <tableColumn id="2" xr3:uid="{00000000-0010-0000-0100-000002000000}" name="Columna2" dataDxfId="10"/>
    <tableColumn id="3" xr3:uid="{00000000-0010-0000-0100-000003000000}" name="Ord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4" displayName="Tabla4" ref="AF8:AH62" totalsRowShown="0">
  <autoFilter ref="AF8:AH62" xr:uid="{00000000-0009-0000-0100-000004000000}"/>
  <sortState xmlns:xlrd2="http://schemas.microsoft.com/office/spreadsheetml/2017/richdata2" ref="AF9:AH62">
    <sortCondition ref="AH8:AH62"/>
  </sortState>
  <tableColumns count="3">
    <tableColumn id="1" xr3:uid="{00000000-0010-0000-0200-000001000000}" name="Provincia" dataDxfId="9"/>
    <tableColumn id="2" xr3:uid="{00000000-0010-0000-0200-000002000000}" name="Id_Provincia"/>
    <tableColumn id="3" xr3:uid="{00000000-0010-0000-0200-000003000000}" name="Cod_Prov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Datos_C" displayName="Datos_C" ref="A1:E3745" tableType="queryTable" totalsRowShown="0">
  <autoFilter ref="A1:E3745" xr:uid="{00000000-0009-0000-0100-000005000000}"/>
  <tableColumns count="5">
    <tableColumn id="1" xr3:uid="{00000000-0010-0000-0300-000001000000}" uniqueName="1" name="Provincia" queryTableFieldId="1" dataDxfId="7"/>
    <tableColumn id="2" xr3:uid="{00000000-0010-0000-0300-000002000000}" uniqueName="2" name="Tecnologia" queryTableFieldId="2" dataDxfId="6"/>
    <tableColumn id="3" xr3:uid="{00000000-0010-0000-0300-000003000000}" uniqueName="3" name="Mes" queryTableFieldId="3" dataDxfId="5"/>
    <tableColumn id="4" xr3:uid="{00000000-0010-0000-0300-000004000000}" uniqueName="4" name="P.Bornes" queryTableFieldId="4"/>
    <tableColumn id="5" xr3:uid="{00000000-0010-0000-0300-000005000000}" uniqueName="5" name="P.Neta" queryTableFieldId="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Datos" displayName="Datos" ref="A1:K3745" tableType="queryTable" totalsRowShown="0">
  <autoFilter ref="A1:K3745" xr:uid="{00000000-0009-0000-0100-000003000000}"/>
  <tableColumns count="11">
    <tableColumn id="1" xr3:uid="{00000000-0010-0000-0400-000001000000}" uniqueName="1" name="Region" queryTableFieldId="1" dataDxfId="4"/>
    <tableColumn id="2" xr3:uid="{00000000-0010-0000-0400-000002000000}" uniqueName="2" name="Tech" queryTableFieldId="2" dataDxfId="3"/>
    <tableColumn id="3" xr3:uid="{00000000-0010-0000-0400-000003000000}" uniqueName="3" name="Mes" queryTableFieldId="3" dataDxfId="2"/>
    <tableColumn id="4" xr3:uid="{00000000-0010-0000-0400-000004000000}" uniqueName="4" name="P.Bornes" queryTableFieldId="4"/>
    <tableColumn id="5" xr3:uid="{00000000-0010-0000-0400-000005000000}" uniqueName="5" name="P.Neta" queryTableFieldId="5"/>
    <tableColumn id="8" xr3:uid="{00000000-0010-0000-0400-000008000000}" uniqueName="8" name="Id_Provincia" queryTableFieldId="10"/>
    <tableColumn id="10" xr3:uid="{00000000-0010-0000-0400-00000A000000}" uniqueName="10" name="P.Bornes2" queryTableFieldId="11"/>
    <tableColumn id="11" xr3:uid="{00000000-0010-0000-0400-00000B000000}" uniqueName="11" name="P.Neta2" queryTableFieldId="12"/>
    <tableColumn id="6" xr3:uid="{00000000-0010-0000-0400-000006000000}" uniqueName="6" name="02" queryTableFieldId="6"/>
    <tableColumn id="7" xr3:uid="{00000000-0010-0000-0400-000007000000}" uniqueName="7" name="Fecha" queryTableFieldId="7" dataDxfId="1">
      <calculatedColumnFormula>VLOOKUP(Datos[[#This Row],[Mes]],$M$2:$N$13,2,FALSE)</calculatedColumnFormula>
    </tableColumn>
    <tableColumn id="9" xr3:uid="{00000000-0010-0000-0400-000009000000}" uniqueName="9" name="Provincia" queryTableFieldId="9" dataDxfId="0">
      <calculatedColumnFormula>VLOOKUP(Datos[[#This Row],[Region]],$P$7:$S$61,4,FALSE)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E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7CF9"/>
      </a:accent1>
      <a:accent2>
        <a:srgbClr val="464394"/>
      </a:accent2>
      <a:accent3>
        <a:srgbClr val="6FB114"/>
      </a:accent3>
      <a:accent4>
        <a:srgbClr val="E48500"/>
      </a:accent4>
      <a:accent5>
        <a:srgbClr val="FF0000"/>
      </a:accent5>
      <a:accent6>
        <a:srgbClr val="954F72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Relationship Id="rId6" Type="http://schemas.microsoft.com/office/2007/relationships/slicer" Target="../slicers/slicer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I30"/>
  <sheetViews>
    <sheetView showGridLines="0" tabSelected="1" zoomScale="90" zoomScaleNormal="90" workbookViewId="0">
      <selection activeCell="M18" sqref="M18"/>
    </sheetView>
  </sheetViews>
  <sheetFormatPr baseColWidth="10" defaultColWidth="10.85546875" defaultRowHeight="15" x14ac:dyDescent="0.25"/>
  <cols>
    <col min="1" max="1" width="2" style="1" customWidth="1"/>
    <col min="2" max="5" width="10.85546875" style="1"/>
    <col min="6" max="6" width="5" style="1" customWidth="1"/>
    <col min="7" max="16384" width="10.85546875" style="1"/>
  </cols>
  <sheetData>
    <row r="1" spans="2:9" customFormat="1" ht="8.25" customHeigh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2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1"/>
      <c r="H3" s="1"/>
      <c r="I3" s="1"/>
    </row>
    <row r="4" spans="2:9" customFormat="1" ht="25.5" customHeight="1" x14ac:dyDescent="0.25">
      <c r="B4" s="1"/>
      <c r="C4" s="1"/>
      <c r="D4" s="1"/>
      <c r="E4" s="1"/>
      <c r="F4" s="1"/>
      <c r="G4" s="57" t="s">
        <v>239</v>
      </c>
      <c r="H4" s="57"/>
      <c r="I4" s="57"/>
    </row>
    <row r="5" spans="2:9" customFormat="1" x14ac:dyDescent="0.25">
      <c r="B5" s="1"/>
      <c r="C5" s="1"/>
      <c r="D5" s="1"/>
      <c r="E5" s="1"/>
      <c r="F5" s="1"/>
      <c r="G5" s="3"/>
      <c r="H5" s="3"/>
      <c r="I5" s="3"/>
    </row>
    <row r="6" spans="2:9" customFormat="1" x14ac:dyDescent="0.25">
      <c r="B6" s="1"/>
      <c r="C6" s="1"/>
      <c r="D6" s="1"/>
      <c r="E6" s="1"/>
      <c r="F6" s="1"/>
      <c r="G6" s="1"/>
      <c r="H6" s="1"/>
      <c r="I6" s="1"/>
    </row>
    <row r="7" spans="2:9" customFormat="1" x14ac:dyDescent="0.25">
      <c r="B7" s="1"/>
      <c r="C7" s="1"/>
      <c r="D7" s="1"/>
      <c r="E7" s="1"/>
      <c r="F7" s="1"/>
      <c r="G7" s="55" t="s">
        <v>240</v>
      </c>
      <c r="H7" s="55"/>
      <c r="I7" s="55"/>
    </row>
    <row r="8" spans="2:9" customFormat="1" x14ac:dyDescent="0.25">
      <c r="B8" s="1"/>
      <c r="C8" s="1"/>
      <c r="D8" s="1"/>
      <c r="E8" s="1"/>
      <c r="F8" s="1"/>
      <c r="G8" s="55"/>
      <c r="H8" s="55"/>
      <c r="I8" s="55"/>
    </row>
    <row r="9" spans="2:9" customFormat="1" x14ac:dyDescent="0.25">
      <c r="B9" s="1"/>
      <c r="C9" s="1"/>
      <c r="D9" s="1"/>
      <c r="E9" s="1"/>
      <c r="F9" s="1"/>
      <c r="G9" s="55"/>
      <c r="H9" s="55"/>
      <c r="I9" s="55"/>
    </row>
    <row r="10" spans="2:9" customFormat="1" x14ac:dyDescent="0.25">
      <c r="B10" s="1"/>
      <c r="C10" s="1"/>
      <c r="D10" s="1"/>
      <c r="E10" s="1"/>
      <c r="F10" s="1"/>
      <c r="G10" s="55"/>
      <c r="H10" s="55"/>
      <c r="I10" s="55"/>
    </row>
    <row r="11" spans="2:9" customFormat="1" x14ac:dyDescent="0.25">
      <c r="B11" s="1"/>
      <c r="C11" s="1"/>
      <c r="D11" s="1"/>
      <c r="E11" s="1"/>
      <c r="F11" s="1"/>
      <c r="G11" s="1"/>
      <c r="H11" s="1"/>
      <c r="I11" s="1"/>
    </row>
    <row r="12" spans="2:9" customFormat="1" x14ac:dyDescent="0.25">
      <c r="B12" s="1"/>
      <c r="C12" s="1"/>
      <c r="D12" s="1"/>
      <c r="E12" s="1"/>
      <c r="F12" s="1"/>
      <c r="G12" s="4" t="s">
        <v>1</v>
      </c>
      <c r="H12" s="1"/>
      <c r="I12" s="1"/>
    </row>
    <row r="13" spans="2:9" customFormat="1" x14ac:dyDescent="0.25">
      <c r="B13" s="1"/>
      <c r="C13" s="1"/>
      <c r="D13" s="1"/>
      <c r="E13" s="1"/>
      <c r="F13" s="1"/>
      <c r="G13" s="4" t="s">
        <v>2</v>
      </c>
      <c r="H13" s="1"/>
      <c r="I13" s="1"/>
    </row>
    <row r="14" spans="2:9" customFormat="1" x14ac:dyDescent="0.25">
      <c r="B14" s="1"/>
      <c r="C14" s="1"/>
      <c r="D14" s="1"/>
      <c r="E14" s="1"/>
      <c r="F14" s="1"/>
      <c r="G14" s="1"/>
      <c r="H14" s="1"/>
      <c r="I14" s="1"/>
    </row>
    <row r="15" spans="2:9" customFormat="1" x14ac:dyDescent="0.25">
      <c r="B15" s="1"/>
      <c r="C15" s="1"/>
      <c r="D15" s="1"/>
      <c r="E15" s="1"/>
      <c r="F15" s="1"/>
      <c r="G15" s="1"/>
      <c r="H15" s="1"/>
      <c r="I15" s="1"/>
    </row>
    <row r="16" spans="2:9" customFormat="1" ht="18" customHeight="1" x14ac:dyDescent="0.25">
      <c r="B16" s="56" t="s">
        <v>241</v>
      </c>
      <c r="C16" s="56"/>
      <c r="D16" s="56"/>
      <c r="E16" s="56"/>
      <c r="F16" s="56"/>
      <c r="G16" s="56"/>
      <c r="H16" s="56"/>
      <c r="I16" s="56"/>
    </row>
    <row r="17" spans="2:9" customFormat="1" ht="18" customHeight="1" x14ac:dyDescent="0.25">
      <c r="B17" s="56"/>
      <c r="C17" s="56"/>
      <c r="D17" s="56"/>
      <c r="E17" s="56"/>
      <c r="F17" s="56"/>
      <c r="G17" s="56"/>
      <c r="H17" s="56"/>
      <c r="I17" s="56"/>
    </row>
    <row r="18" spans="2:9" customFormat="1" ht="18" customHeight="1" x14ac:dyDescent="0.25">
      <c r="B18" s="56"/>
      <c r="C18" s="56"/>
      <c r="D18" s="56"/>
      <c r="E18" s="56"/>
      <c r="F18" s="56"/>
      <c r="G18" s="56"/>
      <c r="H18" s="56"/>
      <c r="I18" s="56"/>
    </row>
    <row r="19" spans="2:9" customFormat="1" ht="18" customHeight="1" x14ac:dyDescent="0.25">
      <c r="B19" s="56"/>
      <c r="C19" s="56"/>
      <c r="D19" s="56"/>
      <c r="E19" s="56"/>
      <c r="F19" s="56"/>
      <c r="G19" s="56"/>
      <c r="H19" s="56"/>
      <c r="I19" s="56"/>
    </row>
    <row r="20" spans="2:9" customFormat="1" ht="18" customHeight="1" x14ac:dyDescent="0.25">
      <c r="B20" s="56"/>
      <c r="C20" s="56"/>
      <c r="D20" s="56"/>
      <c r="E20" s="56"/>
      <c r="F20" s="56"/>
      <c r="G20" s="56"/>
      <c r="H20" s="56"/>
      <c r="I20" s="56"/>
    </row>
    <row r="21" spans="2:9" customFormat="1" x14ac:dyDescent="0.25">
      <c r="B21" s="1"/>
      <c r="C21" s="1"/>
      <c r="D21" s="1"/>
      <c r="E21" s="1"/>
      <c r="F21" s="1"/>
      <c r="G21" s="1"/>
      <c r="H21" s="1"/>
      <c r="I21" s="1"/>
    </row>
    <row r="22" spans="2:9" customFormat="1" x14ac:dyDescent="0.25">
      <c r="B22" s="1"/>
      <c r="C22" s="1"/>
      <c r="D22" s="1"/>
      <c r="E22" s="1"/>
      <c r="F22" s="1"/>
      <c r="G22" s="1"/>
      <c r="H22" s="1"/>
      <c r="I22" s="1"/>
    </row>
    <row r="23" spans="2:9" customFormat="1" x14ac:dyDescent="0.25">
      <c r="B23" s="1"/>
      <c r="C23" s="1"/>
      <c r="D23" s="1"/>
      <c r="E23" s="1"/>
      <c r="F23" s="1"/>
      <c r="G23" s="1"/>
      <c r="H23" s="1"/>
      <c r="I23" s="1"/>
    </row>
    <row r="24" spans="2:9" customFormat="1" x14ac:dyDescent="0.25">
      <c r="B24" s="1"/>
      <c r="C24" s="1"/>
      <c r="D24" s="1"/>
      <c r="E24" s="1"/>
      <c r="F24" s="1"/>
      <c r="G24" s="1"/>
      <c r="H24" s="1"/>
      <c r="I24" s="1"/>
    </row>
    <row r="25" spans="2:9" customFormat="1" x14ac:dyDescent="0.25">
      <c r="B25" s="1"/>
      <c r="C25" s="1"/>
      <c r="D25" s="1"/>
      <c r="E25" s="1"/>
      <c r="F25" s="1"/>
      <c r="G25" s="1"/>
      <c r="H25" s="1"/>
      <c r="I25" s="1"/>
    </row>
    <row r="26" spans="2:9" customFormat="1" x14ac:dyDescent="0.25">
      <c r="B26" s="1"/>
      <c r="C26" s="1"/>
      <c r="D26" s="1"/>
      <c r="E26" s="1"/>
      <c r="F26" s="1"/>
      <c r="G26" s="1"/>
      <c r="H26" s="1"/>
      <c r="I26" s="1"/>
    </row>
    <row r="27" spans="2:9" customFormat="1" x14ac:dyDescent="0.25">
      <c r="B27" s="1"/>
      <c r="C27" s="1"/>
      <c r="D27" s="1"/>
      <c r="E27" s="1"/>
      <c r="F27" s="1"/>
      <c r="G27" s="1"/>
      <c r="H27" s="1"/>
      <c r="I27" s="1"/>
    </row>
    <row r="28" spans="2:9" customFormat="1" ht="15.75" x14ac:dyDescent="0.25">
      <c r="B28" s="5" t="s">
        <v>244</v>
      </c>
      <c r="C28" s="6"/>
      <c r="D28" s="6"/>
      <c r="E28" s="6"/>
      <c r="F28" s="1"/>
      <c r="G28" s="1"/>
      <c r="H28" s="1"/>
      <c r="I28" s="1"/>
    </row>
    <row r="29" spans="2:9" customFormat="1" x14ac:dyDescent="0.25">
      <c r="B29" s="1"/>
      <c r="C29" s="1"/>
      <c r="D29" s="1"/>
      <c r="E29" s="1"/>
      <c r="F29" s="1"/>
      <c r="G29" s="1"/>
      <c r="H29" s="1"/>
      <c r="I29" s="1"/>
    </row>
    <row r="30" spans="2:9" customFormat="1" x14ac:dyDescent="0.25">
      <c r="B30" s="7" t="s">
        <v>3</v>
      </c>
      <c r="C30" s="1"/>
      <c r="D30" s="1"/>
      <c r="E30" s="1"/>
      <c r="F30" s="1"/>
      <c r="G30" s="1"/>
      <c r="H30" s="1"/>
      <c r="I30" s="1"/>
    </row>
  </sheetData>
  <mergeCells count="3">
    <mergeCell ref="G7:I10"/>
    <mergeCell ref="B16:I20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L57"/>
  <sheetViews>
    <sheetView showGridLines="0" zoomScale="80" zoomScaleNormal="80" workbookViewId="0">
      <selection activeCell="B10" sqref="B10:O10"/>
    </sheetView>
  </sheetViews>
  <sheetFormatPr baseColWidth="10" defaultColWidth="146.42578125" defaultRowHeight="15" x14ac:dyDescent="0.25"/>
  <cols>
    <col min="1" max="1" width="24.28515625" customWidth="1"/>
    <col min="2" max="11" width="13.5703125" bestFit="1" customWidth="1"/>
    <col min="12" max="13" width="12.42578125" bestFit="1" customWidth="1"/>
    <col min="14" max="14" width="14.5703125" bestFit="1" customWidth="1"/>
    <col min="15" max="15" width="14.5703125" customWidth="1"/>
    <col min="16" max="16" width="2.28515625" customWidth="1"/>
    <col min="17" max="17" width="25.140625" hidden="1" customWidth="1"/>
    <col min="18" max="24" width="11.7109375" hidden="1" customWidth="1"/>
    <col min="25" max="25" width="16.140625" hidden="1" customWidth="1"/>
    <col min="26" max="26" width="9.85546875" style="15" hidden="1" customWidth="1"/>
    <col min="27" max="29" width="10.7109375" style="15" customWidth="1"/>
    <col min="30" max="57" width="10.7109375" hidden="1" customWidth="1"/>
    <col min="58" max="58" width="4" hidden="1" customWidth="1"/>
    <col min="59" max="69" width="10.7109375" customWidth="1"/>
  </cols>
  <sheetData>
    <row r="1" spans="1:60" ht="1.9" customHeight="1" x14ac:dyDescent="0.25"/>
    <row r="2" spans="1:60" x14ac:dyDescent="0.25">
      <c r="A2" s="14" t="s">
        <v>242</v>
      </c>
    </row>
    <row r="3" spans="1:60" ht="4.1500000000000004" customHeight="1" thickBot="1" x14ac:dyDescent="0.3"/>
    <row r="4" spans="1:60" ht="15" customHeight="1" thickBot="1" x14ac:dyDescent="0.3">
      <c r="B4" s="58" t="s">
        <v>18</v>
      </c>
      <c r="C4" s="59"/>
      <c r="D4" s="58" t="s">
        <v>19</v>
      </c>
      <c r="E4" s="59"/>
      <c r="F4" s="58" t="s">
        <v>20</v>
      </c>
      <c r="G4" s="59"/>
      <c r="H4" s="58" t="s">
        <v>21</v>
      </c>
      <c r="I4" s="59"/>
      <c r="J4" s="58" t="s">
        <v>22</v>
      </c>
      <c r="K4" s="59"/>
      <c r="L4" s="58" t="s">
        <v>23</v>
      </c>
      <c r="M4" s="59"/>
      <c r="N4" s="58" t="s">
        <v>24</v>
      </c>
      <c r="O4" s="59"/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43</v>
      </c>
      <c r="Y4" s="13" t="s">
        <v>243</v>
      </c>
    </row>
    <row r="5" spans="1:60" ht="15" customHeight="1" thickBot="1" x14ac:dyDescent="0.3">
      <c r="B5" s="11" t="s">
        <v>39</v>
      </c>
      <c r="C5" s="11" t="s">
        <v>40</v>
      </c>
      <c r="D5" s="11" t="s">
        <v>39</v>
      </c>
      <c r="E5" s="11" t="s">
        <v>40</v>
      </c>
      <c r="F5" s="11" t="s">
        <v>39</v>
      </c>
      <c r="G5" s="11" t="s">
        <v>40</v>
      </c>
      <c r="H5" s="11" t="s">
        <v>39</v>
      </c>
      <c r="I5" s="11" t="s">
        <v>40</v>
      </c>
      <c r="J5" s="11" t="s">
        <v>39</v>
      </c>
      <c r="K5" s="11" t="s">
        <v>40</v>
      </c>
      <c r="L5" s="11" t="s">
        <v>39</v>
      </c>
      <c r="M5" s="11" t="s">
        <v>40</v>
      </c>
      <c r="N5" s="11" t="s">
        <v>39</v>
      </c>
      <c r="O5" s="11" t="s">
        <v>40</v>
      </c>
      <c r="R5" s="13"/>
      <c r="S5" s="13"/>
      <c r="T5" s="13"/>
      <c r="U5" s="13"/>
      <c r="V5" s="13"/>
      <c r="W5" s="13"/>
      <c r="X5" s="13"/>
      <c r="Y5" s="13"/>
    </row>
    <row r="6" spans="1:60" ht="15" customHeight="1" thickBot="1" x14ac:dyDescent="0.3">
      <c r="A6" s="8" t="s">
        <v>25</v>
      </c>
      <c r="B6" s="46">
        <v>3672526.5100000016</v>
      </c>
      <c r="C6" s="46">
        <v>3636164.8399999994</v>
      </c>
      <c r="D6" s="46">
        <v>5444234</v>
      </c>
      <c r="E6" s="46">
        <v>5215740</v>
      </c>
      <c r="F6" s="46">
        <v>6959806.9399999995</v>
      </c>
      <c r="G6" s="46">
        <v>6708656.6999999983</v>
      </c>
      <c r="H6" s="46">
        <v>8406421.8400000017</v>
      </c>
      <c r="I6" s="46">
        <v>8257781.7899999991</v>
      </c>
      <c r="J6" s="46">
        <v>2313345.08</v>
      </c>
      <c r="K6" s="46">
        <v>2290440.6799999997</v>
      </c>
      <c r="L6" s="46">
        <v>38698.559999999998</v>
      </c>
      <c r="M6" s="46">
        <v>35180.51</v>
      </c>
      <c r="N6" s="46">
        <v>26835032.930000003</v>
      </c>
      <c r="O6" s="46">
        <v>26143964.520000007</v>
      </c>
      <c r="Q6" s="8" t="s">
        <v>25</v>
      </c>
      <c r="R6" s="9">
        <f>C6/1000</f>
        <v>3636.1648399999995</v>
      </c>
      <c r="S6" s="9">
        <f>E6/1000</f>
        <v>5215.74</v>
      </c>
      <c r="T6" s="9">
        <f>G6/1000</f>
        <v>6708.6566999999986</v>
      </c>
      <c r="U6" s="9">
        <f>I6/1000</f>
        <v>8257.7817899999991</v>
      </c>
      <c r="V6" s="9">
        <f>K6/1000</f>
        <v>2290.4406799999997</v>
      </c>
      <c r="W6" s="9">
        <f>M6/1000</f>
        <v>35.180510000000005</v>
      </c>
      <c r="X6" s="9">
        <f>O6/1000</f>
        <v>26143.964520000009</v>
      </c>
      <c r="Y6" s="9">
        <f>25084536.33/1000</f>
        <v>25084.536329999999</v>
      </c>
    </row>
    <row r="7" spans="1:60" ht="15" customHeight="1" thickTop="1" thickBot="1" x14ac:dyDescent="0.3">
      <c r="A7" s="8" t="s">
        <v>26</v>
      </c>
      <c r="B7" s="47">
        <v>4957784.92</v>
      </c>
      <c r="C7" s="47">
        <v>4908697.91</v>
      </c>
      <c r="D7" s="47">
        <v>4411019</v>
      </c>
      <c r="E7" s="47">
        <v>4231446</v>
      </c>
      <c r="F7" s="47">
        <v>4615654.16</v>
      </c>
      <c r="G7" s="47">
        <v>4426196.0999999987</v>
      </c>
      <c r="H7" s="47">
        <v>6447232.2199999988</v>
      </c>
      <c r="I7" s="47">
        <v>6333234.0199999986</v>
      </c>
      <c r="J7" s="47">
        <v>2598631.9700000002</v>
      </c>
      <c r="K7" s="47">
        <v>2572902.9200000004</v>
      </c>
      <c r="L7" s="47">
        <v>146164.79999999999</v>
      </c>
      <c r="M7" s="47">
        <v>132877.09999999998</v>
      </c>
      <c r="N7" s="47">
        <v>23176487.070000008</v>
      </c>
      <c r="O7" s="47">
        <v>22605354.049999993</v>
      </c>
      <c r="Q7" s="8" t="s">
        <v>26</v>
      </c>
      <c r="R7" s="9">
        <f t="shared" ref="R7:R17" si="0">C7/1000</f>
        <v>4908.6979099999999</v>
      </c>
      <c r="S7" s="9">
        <f t="shared" ref="S7:S17" si="1">E7/1000</f>
        <v>4231.4459999999999</v>
      </c>
      <c r="T7" s="9">
        <f t="shared" ref="T7:T17" si="2">G7/1000</f>
        <v>4426.1960999999983</v>
      </c>
      <c r="U7" s="9">
        <f t="shared" ref="U7:U17" si="3">I7/1000</f>
        <v>6333.234019999999</v>
      </c>
      <c r="V7" s="9">
        <f t="shared" ref="V7:V17" si="4">K7/1000</f>
        <v>2572.9029200000004</v>
      </c>
      <c r="W7" s="9">
        <f t="shared" ref="W7:W17" si="5">M7/1000</f>
        <v>132.87709999999998</v>
      </c>
      <c r="X7" s="9">
        <f t="shared" ref="X7:X17" si="6">O7/1000</f>
        <v>22605.354049999994</v>
      </c>
      <c r="Y7" s="10">
        <f>22207687.57/1000</f>
        <v>22207.687570000002</v>
      </c>
      <c r="AD7" s="37"/>
      <c r="AE7" s="43" t="s">
        <v>16</v>
      </c>
      <c r="AF7" s="43" t="s">
        <v>17</v>
      </c>
      <c r="AG7" s="43" t="s">
        <v>16</v>
      </c>
      <c r="AH7" s="43" t="s">
        <v>17</v>
      </c>
      <c r="AI7" s="43" t="s">
        <v>16</v>
      </c>
      <c r="AJ7" s="43" t="s">
        <v>17</v>
      </c>
      <c r="AK7" s="43" t="s">
        <v>16</v>
      </c>
      <c r="AL7" s="43" t="s">
        <v>17</v>
      </c>
      <c r="AM7" s="43" t="s">
        <v>16</v>
      </c>
      <c r="AN7" s="43" t="s">
        <v>17</v>
      </c>
      <c r="AO7" s="43" t="s">
        <v>16</v>
      </c>
      <c r="AP7" s="43" t="s">
        <v>17</v>
      </c>
      <c r="AQ7" s="43" t="s">
        <v>16</v>
      </c>
      <c r="AR7" s="43" t="s">
        <v>17</v>
      </c>
      <c r="AS7" s="43" t="s">
        <v>16</v>
      </c>
      <c r="AT7" s="43" t="s">
        <v>17</v>
      </c>
      <c r="AU7" s="43" t="s">
        <v>16</v>
      </c>
      <c r="AV7" s="43" t="s">
        <v>17</v>
      </c>
      <c r="AW7" s="43" t="s">
        <v>16</v>
      </c>
      <c r="AX7" s="43" t="s">
        <v>17</v>
      </c>
      <c r="AY7" s="43" t="s">
        <v>16</v>
      </c>
      <c r="AZ7" s="43" t="s">
        <v>17</v>
      </c>
      <c r="BA7" s="43" t="s">
        <v>16</v>
      </c>
      <c r="BB7" s="43" t="s">
        <v>17</v>
      </c>
      <c r="BC7" s="43" t="s">
        <v>16</v>
      </c>
      <c r="BD7" s="43" t="s">
        <v>17</v>
      </c>
      <c r="BE7" s="37"/>
      <c r="BF7" s="37"/>
      <c r="BG7" s="37"/>
      <c r="BH7" s="37"/>
    </row>
    <row r="8" spans="1:60" ht="15" customHeight="1" thickTop="1" thickBot="1" x14ac:dyDescent="0.3">
      <c r="A8" s="8" t="s">
        <v>27</v>
      </c>
      <c r="B8" s="46">
        <v>4945955.6000000006</v>
      </c>
      <c r="C8" s="46">
        <v>4896985.7200000007</v>
      </c>
      <c r="D8" s="46">
        <v>4055971</v>
      </c>
      <c r="E8" s="46">
        <v>3905407</v>
      </c>
      <c r="F8" s="46">
        <v>5417018.7799999993</v>
      </c>
      <c r="G8" s="46">
        <v>5192410.3099999987</v>
      </c>
      <c r="H8" s="46">
        <v>5339282.41</v>
      </c>
      <c r="I8" s="46">
        <v>5244874.6899999985</v>
      </c>
      <c r="J8" s="46">
        <v>4076225.1999999988</v>
      </c>
      <c r="K8" s="46">
        <v>4035866.5200000005</v>
      </c>
      <c r="L8" s="46">
        <v>354170.87</v>
      </c>
      <c r="M8" s="46">
        <v>321973.52</v>
      </c>
      <c r="N8" s="46">
        <v>24188623.860000007</v>
      </c>
      <c r="O8" s="46">
        <v>23597517.760000013</v>
      </c>
      <c r="Q8" s="8" t="s">
        <v>27</v>
      </c>
      <c r="R8" s="9">
        <f t="shared" si="0"/>
        <v>4896.9857200000006</v>
      </c>
      <c r="S8" s="9">
        <f t="shared" si="1"/>
        <v>3905.4070000000002</v>
      </c>
      <c r="T8" s="9">
        <f t="shared" si="2"/>
        <v>5192.4103099999984</v>
      </c>
      <c r="U8" s="9">
        <f t="shared" si="3"/>
        <v>5244.8746899999987</v>
      </c>
      <c r="V8" s="9">
        <f t="shared" si="4"/>
        <v>4035.8665200000005</v>
      </c>
      <c r="W8" s="9">
        <f t="shared" si="5"/>
        <v>321.97352000000001</v>
      </c>
      <c r="X8" s="9">
        <f t="shared" si="6"/>
        <v>23597.517760000013</v>
      </c>
      <c r="Y8" s="9">
        <f>24364945.94/1000</f>
        <v>24364.945940000001</v>
      </c>
      <c r="AD8" s="37"/>
      <c r="AE8" s="44">
        <v>25377902.27</v>
      </c>
      <c r="AF8" s="44">
        <v>24613939.170000002</v>
      </c>
      <c r="AG8" s="44">
        <v>22005581.449999999</v>
      </c>
      <c r="AH8" s="44">
        <v>21300547.850000001</v>
      </c>
      <c r="AI8" s="44">
        <v>23817795.050000001</v>
      </c>
      <c r="AJ8" s="44">
        <v>23048236.260000002</v>
      </c>
      <c r="AK8" s="44">
        <v>22726571.129999999</v>
      </c>
      <c r="AL8" s="44">
        <v>21963380.510000002</v>
      </c>
      <c r="AM8" s="44">
        <v>23108276.32</v>
      </c>
      <c r="AN8" s="44">
        <v>22388670.52</v>
      </c>
      <c r="AO8" s="44">
        <v>24203187.66</v>
      </c>
      <c r="AP8" s="44">
        <v>23445944.620000001</v>
      </c>
      <c r="AQ8" s="44">
        <v>27503935.77</v>
      </c>
      <c r="AR8" s="44">
        <v>26622662.84</v>
      </c>
      <c r="AS8" s="44">
        <v>26324712.329999998</v>
      </c>
      <c r="AT8" s="44">
        <v>25478046.98</v>
      </c>
      <c r="AU8" s="44">
        <v>24668778.59</v>
      </c>
      <c r="AV8" s="44">
        <v>23882484.5</v>
      </c>
      <c r="AW8" s="44">
        <v>22896978.690000001</v>
      </c>
      <c r="AX8" s="44">
        <v>22160553.600000001</v>
      </c>
      <c r="AY8" s="44">
        <v>22546529.809999999</v>
      </c>
      <c r="AZ8" s="44">
        <v>21817922.329999998</v>
      </c>
      <c r="BA8" s="44">
        <v>23192672.289999999</v>
      </c>
      <c r="BB8" s="44">
        <v>22447960.309999999</v>
      </c>
      <c r="BC8" s="45">
        <v>288372921.36000001</v>
      </c>
      <c r="BD8" s="45">
        <v>279170349.49000001</v>
      </c>
      <c r="BE8" s="37"/>
      <c r="BF8" s="37"/>
      <c r="BG8" s="37"/>
      <c r="BH8" s="37"/>
    </row>
    <row r="9" spans="1:60" ht="15" customHeight="1" thickBot="1" x14ac:dyDescent="0.3">
      <c r="A9" s="8" t="s">
        <v>28</v>
      </c>
      <c r="B9" s="47">
        <v>3209994.2199999997</v>
      </c>
      <c r="C9" s="47">
        <v>3178212.1000000006</v>
      </c>
      <c r="D9" s="47">
        <v>4038787</v>
      </c>
      <c r="E9" s="47">
        <v>3875427</v>
      </c>
      <c r="F9" s="47">
        <v>5181697.62</v>
      </c>
      <c r="G9" s="47">
        <v>4961889.6799999988</v>
      </c>
      <c r="H9" s="47">
        <v>3934339.7400000012</v>
      </c>
      <c r="I9" s="47">
        <v>3864773.81</v>
      </c>
      <c r="J9" s="47">
        <v>5088827.9099999983</v>
      </c>
      <c r="K9" s="47">
        <v>5038443.46</v>
      </c>
      <c r="L9" s="47">
        <v>403839.50999999995</v>
      </c>
      <c r="M9" s="47">
        <v>367126.81999999995</v>
      </c>
      <c r="N9" s="47">
        <v>21857486.000000011</v>
      </c>
      <c r="O9" s="47">
        <v>21285872.87000002</v>
      </c>
      <c r="Q9" s="8" t="s">
        <v>28</v>
      </c>
      <c r="R9" s="9">
        <f t="shared" si="0"/>
        <v>3178.2121000000006</v>
      </c>
      <c r="S9" s="9">
        <f t="shared" si="1"/>
        <v>3875.4270000000001</v>
      </c>
      <c r="T9" s="9">
        <f t="shared" si="2"/>
        <v>4961.8896799999984</v>
      </c>
      <c r="U9" s="9">
        <f t="shared" si="3"/>
        <v>3864.7738100000001</v>
      </c>
      <c r="V9" s="9">
        <f t="shared" si="4"/>
        <v>5038.4434600000004</v>
      </c>
      <c r="W9" s="9">
        <f t="shared" si="5"/>
        <v>367.12681999999995</v>
      </c>
      <c r="X9" s="9">
        <f t="shared" si="6"/>
        <v>21285.872870000021</v>
      </c>
      <c r="Y9" s="10">
        <f>20931932.79/1000</f>
        <v>20931.932789999999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</row>
    <row r="10" spans="1:60" ht="15" customHeight="1" thickTop="1" thickBot="1" x14ac:dyDescent="0.3">
      <c r="A10" s="8" t="s">
        <v>29</v>
      </c>
      <c r="B10" s="9">
        <v>3359321.67</v>
      </c>
      <c r="C10" s="9">
        <v>3326061.0599999996</v>
      </c>
      <c r="D10" s="9">
        <v>3919220</v>
      </c>
      <c r="E10" s="9">
        <v>3736637</v>
      </c>
      <c r="F10" s="9">
        <v>5911946.2099999981</v>
      </c>
      <c r="G10" s="9">
        <v>5672638.0700000012</v>
      </c>
      <c r="H10" s="9">
        <v>3402215.9700000007</v>
      </c>
      <c r="I10" s="9">
        <v>3342058.8899999997</v>
      </c>
      <c r="J10" s="9">
        <v>6265199.0399999991</v>
      </c>
      <c r="K10" s="9">
        <v>6203167.3699999992</v>
      </c>
      <c r="L10" s="9">
        <v>566491.04999999993</v>
      </c>
      <c r="M10" s="9">
        <v>514991.86999999994</v>
      </c>
      <c r="N10" s="9">
        <v>23424393.939999998</v>
      </c>
      <c r="O10" s="9">
        <v>22795554.260000005</v>
      </c>
      <c r="Q10" s="8" t="s">
        <v>29</v>
      </c>
      <c r="R10" s="9">
        <f t="shared" si="0"/>
        <v>3326.0610599999995</v>
      </c>
      <c r="S10" s="9">
        <f t="shared" si="1"/>
        <v>3736.6370000000002</v>
      </c>
      <c r="T10" s="9">
        <f t="shared" si="2"/>
        <v>5672.6380700000009</v>
      </c>
      <c r="U10" s="9">
        <f t="shared" si="3"/>
        <v>3342.0588899999998</v>
      </c>
      <c r="V10" s="9">
        <f t="shared" si="4"/>
        <v>6203.1673699999992</v>
      </c>
      <c r="W10" s="9">
        <f t="shared" si="5"/>
        <v>514.99186999999995</v>
      </c>
      <c r="X10" s="9">
        <f t="shared" si="6"/>
        <v>22795.554260000004</v>
      </c>
      <c r="Y10" s="9">
        <f>21594203.31/1000</f>
        <v>21594.203309999997</v>
      </c>
      <c r="AD10" s="37"/>
      <c r="AE10" s="44"/>
      <c r="AF10" s="43" t="s">
        <v>16</v>
      </c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</row>
    <row r="11" spans="1:60" ht="15" customHeight="1" thickTop="1" thickBot="1" x14ac:dyDescent="0.3">
      <c r="A11" s="8" t="s">
        <v>30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Q11" s="8" t="s">
        <v>30</v>
      </c>
      <c r="R11" s="9">
        <f t="shared" si="0"/>
        <v>0</v>
      </c>
      <c r="S11" s="9">
        <f t="shared" si="1"/>
        <v>0</v>
      </c>
      <c r="T11" s="9">
        <f t="shared" si="2"/>
        <v>0</v>
      </c>
      <c r="U11" s="9">
        <f t="shared" si="3"/>
        <v>0</v>
      </c>
      <c r="V11" s="9">
        <f t="shared" si="4"/>
        <v>0</v>
      </c>
      <c r="W11" s="9">
        <f t="shared" si="5"/>
        <v>0</v>
      </c>
      <c r="X11" s="9">
        <f t="shared" si="6"/>
        <v>0</v>
      </c>
      <c r="Y11" s="10">
        <f>24290066.39/1000</f>
        <v>24290.06639</v>
      </c>
      <c r="AD11" s="37"/>
      <c r="AE11" s="44">
        <v>24613939.170000002</v>
      </c>
      <c r="AF11" s="43" t="s">
        <v>17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</row>
    <row r="12" spans="1:60" ht="15" customHeight="1" thickTop="1" thickBot="1" x14ac:dyDescent="0.3">
      <c r="A12" s="8" t="s">
        <v>31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Q12" s="8" t="s">
        <v>31</v>
      </c>
      <c r="R12" s="9">
        <f t="shared" si="0"/>
        <v>0</v>
      </c>
      <c r="S12" s="9">
        <f t="shared" si="1"/>
        <v>0</v>
      </c>
      <c r="T12" s="9">
        <f t="shared" si="2"/>
        <v>0</v>
      </c>
      <c r="U12" s="9">
        <f t="shared" si="3"/>
        <v>0</v>
      </c>
      <c r="V12" s="9">
        <f t="shared" si="4"/>
        <v>0</v>
      </c>
      <c r="W12" s="9">
        <f t="shared" si="5"/>
        <v>0</v>
      </c>
      <c r="X12" s="9">
        <f t="shared" si="6"/>
        <v>0</v>
      </c>
      <c r="Y12" s="9">
        <f>25925808.5066667/1000</f>
        <v>25925.808506666701</v>
      </c>
      <c r="AD12" s="37"/>
      <c r="AE12" s="44"/>
      <c r="AF12" s="43" t="s">
        <v>16</v>
      </c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</row>
    <row r="13" spans="1:60" ht="15" customHeight="1" thickTop="1" thickBot="1" x14ac:dyDescent="0.3">
      <c r="A13" s="8" t="s">
        <v>32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Q13" s="8" t="s">
        <v>32</v>
      </c>
      <c r="R13" s="9">
        <f t="shared" si="0"/>
        <v>0</v>
      </c>
      <c r="S13" s="9">
        <f t="shared" si="1"/>
        <v>0</v>
      </c>
      <c r="T13" s="9">
        <f t="shared" si="2"/>
        <v>0</v>
      </c>
      <c r="U13" s="9">
        <f t="shared" si="3"/>
        <v>0</v>
      </c>
      <c r="V13" s="9">
        <f t="shared" si="4"/>
        <v>0</v>
      </c>
      <c r="W13" s="9">
        <f t="shared" si="5"/>
        <v>0</v>
      </c>
      <c r="X13" s="9">
        <f t="shared" si="6"/>
        <v>0</v>
      </c>
      <c r="Y13" s="9">
        <f>24243956.466/1000</f>
        <v>24243.956466</v>
      </c>
      <c r="AD13" s="37"/>
      <c r="AE13" s="44">
        <v>21300547.850000001</v>
      </c>
      <c r="AF13" s="43" t="s">
        <v>17</v>
      </c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</row>
    <row r="14" spans="1:60" ht="15" customHeight="1" thickTop="1" thickBot="1" x14ac:dyDescent="0.3">
      <c r="A14" s="8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Q14" s="8" t="s">
        <v>33</v>
      </c>
      <c r="R14" s="9">
        <f t="shared" si="0"/>
        <v>0</v>
      </c>
      <c r="S14" s="9">
        <f t="shared" si="1"/>
        <v>0</v>
      </c>
      <c r="T14" s="9">
        <f t="shared" si="2"/>
        <v>0</v>
      </c>
      <c r="U14" s="9">
        <f t="shared" si="3"/>
        <v>0</v>
      </c>
      <c r="V14" s="9">
        <f t="shared" si="4"/>
        <v>0</v>
      </c>
      <c r="W14" s="9">
        <f t="shared" si="5"/>
        <v>0</v>
      </c>
      <c r="X14" s="9">
        <f t="shared" si="6"/>
        <v>0</v>
      </c>
      <c r="Y14" s="10">
        <f>22459211.68/1000</f>
        <v>22459.21168</v>
      </c>
      <c r="AD14" s="37"/>
      <c r="AE14" s="44"/>
      <c r="AF14" s="43" t="s">
        <v>16</v>
      </c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</row>
    <row r="15" spans="1:60" ht="15" customHeight="1" thickTop="1" thickBot="1" x14ac:dyDescent="0.3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Q15" s="8" t="s">
        <v>34</v>
      </c>
      <c r="R15" s="9">
        <f t="shared" si="0"/>
        <v>0</v>
      </c>
      <c r="S15" s="9">
        <f t="shared" si="1"/>
        <v>0</v>
      </c>
      <c r="T15" s="9">
        <f t="shared" si="2"/>
        <v>0</v>
      </c>
      <c r="U15" s="9">
        <f t="shared" si="3"/>
        <v>0</v>
      </c>
      <c r="V15" s="9">
        <f t="shared" si="4"/>
        <v>0</v>
      </c>
      <c r="W15" s="9">
        <f t="shared" si="5"/>
        <v>0</v>
      </c>
      <c r="X15" s="9">
        <f t="shared" si="6"/>
        <v>0</v>
      </c>
      <c r="Y15" s="9">
        <f>22726321.33/1000</f>
        <v>22726.321329999999</v>
      </c>
      <c r="AD15" s="37"/>
      <c r="AE15" s="44">
        <v>23048236.260000002</v>
      </c>
      <c r="AF15" s="43" t="s">
        <v>17</v>
      </c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</row>
    <row r="16" spans="1:60" ht="15" customHeight="1" thickTop="1" thickBot="1" x14ac:dyDescent="0.3">
      <c r="A16" s="8" t="s">
        <v>35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Q16" s="8" t="s">
        <v>35</v>
      </c>
      <c r="R16" s="9">
        <f t="shared" si="0"/>
        <v>0</v>
      </c>
      <c r="S16" s="9">
        <f t="shared" si="1"/>
        <v>0</v>
      </c>
      <c r="T16" s="9">
        <f t="shared" si="2"/>
        <v>0</v>
      </c>
      <c r="U16" s="9">
        <f t="shared" si="3"/>
        <v>0</v>
      </c>
      <c r="V16" s="9">
        <f t="shared" si="4"/>
        <v>0</v>
      </c>
      <c r="W16" s="9">
        <f t="shared" si="5"/>
        <v>0</v>
      </c>
      <c r="X16" s="9">
        <f t="shared" si="6"/>
        <v>0</v>
      </c>
      <c r="Y16" s="10">
        <f>23204599.9/1000</f>
        <v>23204.599899999997</v>
      </c>
      <c r="AD16" s="37"/>
      <c r="AE16" s="44"/>
      <c r="AF16" s="43" t="s">
        <v>16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</row>
    <row r="17" spans="1:64" ht="15" customHeight="1" thickTop="1" thickBot="1" x14ac:dyDescent="0.3">
      <c r="A17" s="8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Q17" s="8" t="s">
        <v>36</v>
      </c>
      <c r="R17" s="9">
        <f t="shared" si="0"/>
        <v>0</v>
      </c>
      <c r="S17" s="9">
        <f t="shared" si="1"/>
        <v>0</v>
      </c>
      <c r="T17" s="9">
        <f t="shared" si="2"/>
        <v>0</v>
      </c>
      <c r="U17" s="9">
        <f t="shared" si="3"/>
        <v>0</v>
      </c>
      <c r="V17" s="9">
        <f t="shared" si="4"/>
        <v>0</v>
      </c>
      <c r="W17" s="9">
        <f t="shared" si="5"/>
        <v>0</v>
      </c>
      <c r="X17" s="9">
        <f t="shared" si="6"/>
        <v>0</v>
      </c>
      <c r="Y17" s="46">
        <f>23934723.12/1000</f>
        <v>23934.723120000002</v>
      </c>
      <c r="AD17" s="37"/>
      <c r="AE17" s="44">
        <v>21963380.510000002</v>
      </c>
      <c r="AF17" s="43" t="s">
        <v>17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</row>
    <row r="18" spans="1:64" ht="15" customHeight="1" thickTop="1" thickBot="1" x14ac:dyDescent="0.3">
      <c r="A18" s="8" t="s">
        <v>24</v>
      </c>
      <c r="B18" s="42">
        <f>SUM(B6:B17)</f>
        <v>20145582.920000002</v>
      </c>
      <c r="C18" s="42">
        <f t="shared" ref="C18:O18" si="7">SUM(C6:C17)</f>
        <v>19946121.629999999</v>
      </c>
      <c r="D18" s="42">
        <f t="shared" si="7"/>
        <v>21869231</v>
      </c>
      <c r="E18" s="42">
        <f t="shared" si="7"/>
        <v>20964657</v>
      </c>
      <c r="F18" s="42">
        <f t="shared" si="7"/>
        <v>28086123.709999997</v>
      </c>
      <c r="G18" s="42">
        <f t="shared" si="7"/>
        <v>26961790.859999996</v>
      </c>
      <c r="H18" s="42">
        <f t="shared" si="7"/>
        <v>27529492.18</v>
      </c>
      <c r="I18" s="42">
        <f t="shared" si="7"/>
        <v>27042723.199999996</v>
      </c>
      <c r="J18" s="42">
        <f t="shared" si="7"/>
        <v>20342229.199999996</v>
      </c>
      <c r="K18" s="42">
        <f t="shared" si="7"/>
        <v>20140820.950000003</v>
      </c>
      <c r="L18" s="42">
        <f t="shared" si="7"/>
        <v>1509364.79</v>
      </c>
      <c r="M18" s="42">
        <f t="shared" si="7"/>
        <v>1372149.8199999998</v>
      </c>
      <c r="N18" s="42">
        <f t="shared" si="7"/>
        <v>119482023.80000003</v>
      </c>
      <c r="O18" s="42">
        <f t="shared" si="7"/>
        <v>116428263.46000004</v>
      </c>
      <c r="Q18" s="8" t="s">
        <v>24</v>
      </c>
      <c r="R18" s="10">
        <f>SUM(R6:R17)</f>
        <v>19946.121630000001</v>
      </c>
      <c r="S18" s="10">
        <f>SUM(S6:S17)</f>
        <v>20964.656999999999</v>
      </c>
      <c r="T18" s="10">
        <f t="shared" ref="T18:X18" si="8">SUM(T6:T17)</f>
        <v>26961.790859999994</v>
      </c>
      <c r="U18" s="10">
        <f t="shared" si="8"/>
        <v>27042.723199999993</v>
      </c>
      <c r="V18" s="10">
        <f t="shared" si="8"/>
        <v>20140.820950000001</v>
      </c>
      <c r="W18" s="10">
        <f t="shared" si="8"/>
        <v>1372.1498199999999</v>
      </c>
      <c r="X18" s="10">
        <f t="shared" si="8"/>
        <v>116428.26346000005</v>
      </c>
      <c r="Y18" s="42">
        <f t="shared" ref="Y18" si="9">SUM(Y6:Y17)</f>
        <v>280967.99333266675</v>
      </c>
      <c r="AC18" s="41">
        <f>Y18*1000</f>
        <v>280967993.33266675</v>
      </c>
      <c r="AD18" s="37"/>
      <c r="AE18" s="44"/>
      <c r="AF18" s="43" t="s">
        <v>16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</row>
    <row r="19" spans="1:64" ht="15" customHeight="1" thickTop="1" thickBot="1" x14ac:dyDescent="0.3">
      <c r="AD19" s="37"/>
      <c r="AE19" s="44">
        <v>22388670.52</v>
      </c>
      <c r="AF19" s="43" t="s">
        <v>17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</row>
    <row r="20" spans="1:64" ht="21.6" customHeight="1" thickTop="1" thickBot="1" x14ac:dyDescent="0.3">
      <c r="A20" s="60" t="s">
        <v>54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Y20" s="37"/>
      <c r="AA20" s="15" t="s">
        <v>18</v>
      </c>
      <c r="AD20" s="37"/>
      <c r="AE20" s="44"/>
      <c r="AF20" s="43" t="s">
        <v>16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</row>
    <row r="21" spans="1:64" ht="15" customHeight="1" thickTop="1" thickBot="1" x14ac:dyDescent="0.3">
      <c r="Y21" s="37"/>
      <c r="Z21" s="15" t="s">
        <v>42</v>
      </c>
      <c r="AA21" s="15" t="s">
        <v>40</v>
      </c>
      <c r="AB21" s="15" t="s">
        <v>41</v>
      </c>
      <c r="AC21" s="15" t="s">
        <v>243</v>
      </c>
      <c r="AD21" s="37"/>
      <c r="AE21" s="44">
        <v>23445944.620000001</v>
      </c>
      <c r="AF21" s="43" t="s">
        <v>17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</row>
    <row r="22" spans="1:64" ht="15" customHeight="1" thickTop="1" thickBot="1" x14ac:dyDescent="0.3">
      <c r="Y22" s="37"/>
      <c r="Z22" s="15" t="s">
        <v>25</v>
      </c>
      <c r="AA22" s="15">
        <f>IF(X6&lt;&gt;0,X6,NA())</f>
        <v>26143.964520000009</v>
      </c>
      <c r="AB22" s="15">
        <f>AA22</f>
        <v>26143.964520000009</v>
      </c>
      <c r="AC22" s="15">
        <f>280967993.332667/1000</f>
        <v>280967.99333266699</v>
      </c>
      <c r="AD22" s="37"/>
      <c r="AE22" s="44"/>
      <c r="AF22" s="43" t="s">
        <v>16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</row>
    <row r="23" spans="1:64" ht="15" customHeight="1" thickTop="1" thickBot="1" x14ac:dyDescent="0.3">
      <c r="Y23" s="37"/>
      <c r="Z23" s="15" t="s">
        <v>26</v>
      </c>
      <c r="AA23" s="15">
        <f t="shared" ref="AA23:AA33" si="10">IF(X7&lt;&gt;0,X7,NA())</f>
        <v>22605.354049999994</v>
      </c>
      <c r="AB23" s="15">
        <f t="shared" ref="AB23:AB33" si="11">AA23+AB22</f>
        <v>48749.318570000003</v>
      </c>
      <c r="AC23" s="15">
        <f t="shared" ref="AC23:AC33" si="12">280967993.332667/1000</f>
        <v>280967.99333266699</v>
      </c>
      <c r="AD23" s="37"/>
      <c r="AE23" s="44">
        <v>26622662.84</v>
      </c>
      <c r="AF23" s="43" t="s">
        <v>17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</row>
    <row r="24" spans="1:64" ht="15" customHeight="1" thickTop="1" thickBot="1" x14ac:dyDescent="0.3">
      <c r="Y24" s="37"/>
      <c r="Z24" s="15" t="s">
        <v>27</v>
      </c>
      <c r="AA24" s="15">
        <f t="shared" si="10"/>
        <v>23597.517760000013</v>
      </c>
      <c r="AB24" s="15">
        <f t="shared" si="11"/>
        <v>72346.83633000002</v>
      </c>
      <c r="AC24" s="15">
        <f t="shared" si="12"/>
        <v>280967.99333266699</v>
      </c>
      <c r="AD24" s="37"/>
      <c r="AE24" s="44"/>
      <c r="AF24" s="43" t="s">
        <v>16</v>
      </c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</row>
    <row r="25" spans="1:64" ht="15" customHeight="1" thickTop="1" thickBot="1" x14ac:dyDescent="0.3">
      <c r="Y25" s="37"/>
      <c r="Z25" s="15" t="s">
        <v>28</v>
      </c>
      <c r="AA25" s="15">
        <f t="shared" si="10"/>
        <v>21285.872870000021</v>
      </c>
      <c r="AB25" s="15">
        <f t="shared" si="11"/>
        <v>93632.709200000041</v>
      </c>
      <c r="AC25" s="15">
        <f t="shared" si="12"/>
        <v>280967.99333266699</v>
      </c>
      <c r="AD25" s="37"/>
      <c r="AE25" s="44">
        <v>25478046.98</v>
      </c>
      <c r="AF25" s="43" t="s">
        <v>17</v>
      </c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</row>
    <row r="26" spans="1:64" ht="15" customHeight="1" thickTop="1" thickBot="1" x14ac:dyDescent="0.3">
      <c r="Y26" s="37"/>
      <c r="Z26" s="15" t="s">
        <v>29</v>
      </c>
      <c r="AA26" s="15">
        <f t="shared" si="10"/>
        <v>22795.554260000004</v>
      </c>
      <c r="AB26" s="15">
        <f t="shared" si="11"/>
        <v>116428.26346000005</v>
      </c>
      <c r="AC26" s="15">
        <f t="shared" si="12"/>
        <v>280967.99333266699</v>
      </c>
      <c r="AD26" s="37"/>
      <c r="AE26" s="44"/>
      <c r="AF26" s="43" t="s">
        <v>16</v>
      </c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</row>
    <row r="27" spans="1:64" ht="15" customHeight="1" thickTop="1" thickBot="1" x14ac:dyDescent="0.3">
      <c r="Y27" s="37"/>
      <c r="Z27" s="15" t="s">
        <v>30</v>
      </c>
      <c r="AA27" s="15" t="e">
        <f t="shared" si="10"/>
        <v>#N/A</v>
      </c>
      <c r="AB27" s="15" t="e">
        <f t="shared" si="11"/>
        <v>#N/A</v>
      </c>
      <c r="AC27" s="15">
        <f t="shared" si="12"/>
        <v>280967.99333266699</v>
      </c>
      <c r="AD27" s="37"/>
      <c r="AE27" s="44">
        <v>23882484.5</v>
      </c>
      <c r="AF27" s="43" t="s">
        <v>17</v>
      </c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</row>
    <row r="28" spans="1:64" ht="15" customHeight="1" thickTop="1" thickBot="1" x14ac:dyDescent="0.3">
      <c r="Y28" s="37"/>
      <c r="Z28" s="15" t="s">
        <v>31</v>
      </c>
      <c r="AA28" s="15" t="e">
        <f t="shared" si="10"/>
        <v>#N/A</v>
      </c>
      <c r="AB28" s="15" t="e">
        <f t="shared" si="11"/>
        <v>#N/A</v>
      </c>
      <c r="AC28" s="15">
        <f t="shared" si="12"/>
        <v>280967.99333266699</v>
      </c>
      <c r="AD28" s="37"/>
      <c r="AE28" s="44"/>
      <c r="AF28" s="43" t="s">
        <v>16</v>
      </c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</row>
    <row r="29" spans="1:64" ht="15" customHeight="1" thickTop="1" thickBot="1" x14ac:dyDescent="0.3">
      <c r="Y29" s="37"/>
      <c r="Z29" s="15" t="s">
        <v>32</v>
      </c>
      <c r="AA29" s="15" t="e">
        <f t="shared" si="10"/>
        <v>#N/A</v>
      </c>
      <c r="AB29" s="15" t="e">
        <f t="shared" si="11"/>
        <v>#N/A</v>
      </c>
      <c r="AC29" s="15">
        <f t="shared" si="12"/>
        <v>280967.99333266699</v>
      </c>
      <c r="AD29" s="37"/>
      <c r="AE29" s="44">
        <v>22160553.600000001</v>
      </c>
      <c r="AF29" s="43" t="s">
        <v>17</v>
      </c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</row>
    <row r="30" spans="1:64" ht="15" customHeight="1" thickTop="1" thickBot="1" x14ac:dyDescent="0.3">
      <c r="Y30" s="37"/>
      <c r="Z30" s="15" t="s">
        <v>33</v>
      </c>
      <c r="AA30" s="15" t="e">
        <f t="shared" si="10"/>
        <v>#N/A</v>
      </c>
      <c r="AB30" s="15" t="e">
        <f t="shared" si="11"/>
        <v>#N/A</v>
      </c>
      <c r="AC30" s="15">
        <f t="shared" si="12"/>
        <v>280967.99333266699</v>
      </c>
      <c r="AD30" s="37"/>
      <c r="AE30" s="44"/>
      <c r="AF30" s="43" t="s">
        <v>16</v>
      </c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</row>
    <row r="31" spans="1:64" ht="15" customHeight="1" thickTop="1" thickBot="1" x14ac:dyDescent="0.3">
      <c r="Y31" s="37"/>
      <c r="Z31" s="15" t="s">
        <v>34</v>
      </c>
      <c r="AA31" s="15" t="e">
        <f t="shared" si="10"/>
        <v>#N/A</v>
      </c>
      <c r="AB31" s="15" t="e">
        <f t="shared" si="11"/>
        <v>#N/A</v>
      </c>
      <c r="AC31" s="15">
        <f t="shared" si="12"/>
        <v>280967.99333266699</v>
      </c>
      <c r="AD31" s="37"/>
      <c r="AE31" s="44">
        <v>21817922.329999998</v>
      </c>
      <c r="AF31" s="43" t="s">
        <v>17</v>
      </c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</row>
    <row r="32" spans="1:64" ht="15" customHeight="1" thickTop="1" thickBot="1" x14ac:dyDescent="0.3">
      <c r="Y32" s="37"/>
      <c r="Z32" s="15" t="s">
        <v>35</v>
      </c>
      <c r="AA32" s="15" t="e">
        <f t="shared" si="10"/>
        <v>#N/A</v>
      </c>
      <c r="AB32" s="15" t="e">
        <f t="shared" si="11"/>
        <v>#N/A</v>
      </c>
      <c r="AC32" s="15">
        <f t="shared" si="12"/>
        <v>280967.99333266699</v>
      </c>
      <c r="AD32" s="37"/>
      <c r="AE32" s="44"/>
      <c r="AF32" s="43" t="s">
        <v>16</v>
      </c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25:64" ht="15" customHeight="1" thickTop="1" thickBot="1" x14ac:dyDescent="0.3">
      <c r="Y33" s="37"/>
      <c r="Z33" s="15" t="s">
        <v>36</v>
      </c>
      <c r="AA33" s="15" t="e">
        <f t="shared" si="10"/>
        <v>#N/A</v>
      </c>
      <c r="AB33" s="15" t="e">
        <f t="shared" si="11"/>
        <v>#N/A</v>
      </c>
      <c r="AC33" s="15">
        <f t="shared" si="12"/>
        <v>280967.99333266699</v>
      </c>
      <c r="AD33" s="37"/>
      <c r="AE33" s="44">
        <v>22447960.309999999</v>
      </c>
      <c r="AF33" s="43" t="s">
        <v>17</v>
      </c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4" spans="25:64" ht="15" customHeight="1" thickTop="1" thickBot="1" x14ac:dyDescent="0.3">
      <c r="Y34" s="37"/>
      <c r="Z34" s="37"/>
      <c r="AA34" s="37"/>
      <c r="AB34" s="37"/>
      <c r="AC34" s="37"/>
      <c r="AD34" s="37"/>
      <c r="AE34" s="45"/>
      <c r="AF34" s="43" t="s">
        <v>16</v>
      </c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</row>
    <row r="35" spans="25:64" ht="15" customHeight="1" thickTop="1" thickBot="1" x14ac:dyDescent="0.3">
      <c r="Y35" s="37"/>
      <c r="Z35" s="37"/>
      <c r="AA35" s="37"/>
      <c r="AB35" s="37"/>
      <c r="AC35" s="37"/>
      <c r="AD35" s="37"/>
      <c r="AE35" s="45">
        <v>279170349.49000001</v>
      </c>
      <c r="AF35" s="43" t="s">
        <v>17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</row>
    <row r="36" spans="25:64" ht="15" customHeight="1" x14ac:dyDescent="0.25"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</row>
    <row r="37" spans="25:64" ht="15" customHeight="1" x14ac:dyDescent="0.25"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</row>
    <row r="38" spans="25:64" ht="15" customHeight="1" x14ac:dyDescent="0.25"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</row>
    <row r="39" spans="25:64" ht="15" customHeight="1" x14ac:dyDescent="0.25"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</row>
    <row r="40" spans="25:64" ht="15" customHeight="1" thickBot="1" x14ac:dyDescent="0.3"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</row>
    <row r="41" spans="25:64" ht="15" customHeight="1" thickBot="1" x14ac:dyDescent="0.3">
      <c r="Y41" s="37"/>
      <c r="Z41" s="37"/>
      <c r="AA41" s="37"/>
      <c r="AB41" s="37"/>
      <c r="AC41" s="37"/>
      <c r="AD41" s="37"/>
      <c r="AE41" s="44">
        <v>24613939.170000002</v>
      </c>
      <c r="AF41" s="37">
        <f t="shared" ref="AF41:AF52" si="13">AE41/1000</f>
        <v>24613.939170000001</v>
      </c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</row>
    <row r="42" spans="25:64" ht="15" customHeight="1" thickBot="1" x14ac:dyDescent="0.3">
      <c r="Y42" s="37"/>
      <c r="Z42" s="37"/>
      <c r="AA42" s="37"/>
      <c r="AB42" s="37"/>
      <c r="AC42" s="37"/>
      <c r="AD42" s="37"/>
      <c r="AE42" s="44">
        <v>21300547.850000001</v>
      </c>
      <c r="AF42" s="37">
        <f t="shared" si="13"/>
        <v>21300.547850000003</v>
      </c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</row>
    <row r="43" spans="25:64" ht="15" customHeight="1" thickBot="1" x14ac:dyDescent="0.3">
      <c r="Y43" s="37"/>
      <c r="Z43" s="37"/>
      <c r="AA43" s="37"/>
      <c r="AB43" s="37"/>
      <c r="AC43" s="37"/>
      <c r="AD43" s="37"/>
      <c r="AE43" s="44">
        <v>23048236.260000002</v>
      </c>
      <c r="AF43" s="37">
        <f t="shared" si="13"/>
        <v>23048.236260000001</v>
      </c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</row>
    <row r="44" spans="25:64" ht="15" customHeight="1" thickBot="1" x14ac:dyDescent="0.3">
      <c r="AE44" s="38">
        <v>21963380.510000002</v>
      </c>
      <c r="AF44">
        <f t="shared" si="13"/>
        <v>21963.380510000003</v>
      </c>
    </row>
    <row r="45" spans="25:64" ht="15" customHeight="1" thickBot="1" x14ac:dyDescent="0.3">
      <c r="AE45" s="38">
        <v>22388670.52</v>
      </c>
      <c r="AF45">
        <f t="shared" si="13"/>
        <v>22388.67052</v>
      </c>
    </row>
    <row r="46" spans="25:64" ht="15" customHeight="1" thickBot="1" x14ac:dyDescent="0.3">
      <c r="AE46" s="38">
        <v>23445944.620000001</v>
      </c>
      <c r="AF46">
        <f t="shared" si="13"/>
        <v>23445.944620000002</v>
      </c>
    </row>
    <row r="47" spans="25:64" ht="15" customHeight="1" thickBot="1" x14ac:dyDescent="0.3">
      <c r="AE47" s="38">
        <v>26622662.84</v>
      </c>
      <c r="AF47">
        <f t="shared" si="13"/>
        <v>26622.662840000001</v>
      </c>
    </row>
    <row r="48" spans="25:64" ht="15" customHeight="1" thickBot="1" x14ac:dyDescent="0.3">
      <c r="AE48" s="38">
        <v>25478046.98</v>
      </c>
      <c r="AF48">
        <f t="shared" si="13"/>
        <v>25478.046979999999</v>
      </c>
    </row>
    <row r="49" spans="31:32" ht="15" customHeight="1" thickBot="1" x14ac:dyDescent="0.3">
      <c r="AE49" s="38">
        <v>23882484.5</v>
      </c>
      <c r="AF49">
        <f t="shared" si="13"/>
        <v>23882.484499999999</v>
      </c>
    </row>
    <row r="50" spans="31:32" ht="15" customHeight="1" thickBot="1" x14ac:dyDescent="0.3">
      <c r="AE50" s="38">
        <v>22160553.600000001</v>
      </c>
      <c r="AF50">
        <f t="shared" si="13"/>
        <v>22160.553600000003</v>
      </c>
    </row>
    <row r="51" spans="31:32" ht="15" customHeight="1" thickBot="1" x14ac:dyDescent="0.3">
      <c r="AE51" s="38">
        <v>21817922.329999998</v>
      </c>
      <c r="AF51">
        <f t="shared" si="13"/>
        <v>21817.922329999998</v>
      </c>
    </row>
    <row r="52" spans="31:32" ht="15" customHeight="1" thickBot="1" x14ac:dyDescent="0.3">
      <c r="AE52" s="38">
        <v>22447960.309999999</v>
      </c>
      <c r="AF52">
        <f t="shared" si="13"/>
        <v>22447.960309999999</v>
      </c>
    </row>
    <row r="53" spans="31:32" ht="15" customHeight="1" x14ac:dyDescent="0.25"/>
    <row r="54" spans="31:32" ht="15" customHeight="1" x14ac:dyDescent="0.25"/>
    <row r="55" spans="31:32" ht="15" customHeight="1" x14ac:dyDescent="0.25"/>
    <row r="56" spans="31:32" ht="15" customHeight="1" x14ac:dyDescent="0.25"/>
    <row r="57" spans="31:32" ht="15" customHeight="1" x14ac:dyDescent="0.25"/>
  </sheetData>
  <mergeCells count="8">
    <mergeCell ref="L4:M4"/>
    <mergeCell ref="N4:O4"/>
    <mergeCell ref="A20:O20"/>
    <mergeCell ref="B4:C4"/>
    <mergeCell ref="D4:E4"/>
    <mergeCell ref="F4:G4"/>
    <mergeCell ref="H4:I4"/>
    <mergeCell ref="J4:K4"/>
  </mergeCells>
  <pageMargins left="0.74803149606299213" right="0.74803149606299213" top="0.74803149606299213" bottom="0.51181102362204722" header="0.51181102362204722" footer="0.51181102362204722"/>
  <pageSetup paperSize="9" scale="65" orientation="landscape" r:id="rId1"/>
  <ignoredErrors>
    <ignoredError sqref="AB23:AB33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E37"/>
  <sheetViews>
    <sheetView showGridLines="0" zoomScale="80" zoomScaleNormal="80" workbookViewId="0">
      <selection activeCell="T20" sqref="T20"/>
    </sheetView>
  </sheetViews>
  <sheetFormatPr baseColWidth="10" defaultColWidth="12.85546875" defaultRowHeight="15" x14ac:dyDescent="0.25"/>
  <cols>
    <col min="1" max="1" width="24.28515625" customWidth="1"/>
    <col min="2" max="2" width="18.42578125" customWidth="1"/>
    <col min="3" max="11" width="13.5703125" bestFit="1" customWidth="1"/>
    <col min="12" max="13" width="12.85546875" customWidth="1"/>
    <col min="14" max="15" width="14.5703125" bestFit="1" customWidth="1"/>
    <col min="16" max="17" width="6.42578125" customWidth="1"/>
    <col min="18" max="67" width="12.85546875" customWidth="1"/>
    <col min="68" max="68" width="146.42578125" customWidth="1"/>
  </cols>
  <sheetData>
    <row r="1" spans="1:31" ht="1.9" customHeight="1" x14ac:dyDescent="0.25"/>
    <row r="2" spans="1:31" ht="12.75" customHeight="1" x14ac:dyDescent="0.25">
      <c r="A2" s="14" t="str">
        <f>"PRODUCCIÓN DE ENERGÍA ELECTRICA POR TECNOLOGIA (MWh). 2026."</f>
        <v>PRODUCCIÓN DE ENERGÍA ELECTRICA POR TECNOLOGIA (MWh). 2026.</v>
      </c>
    </row>
    <row r="3" spans="1:31" ht="4.1500000000000004" customHeight="1" thickBot="1" x14ac:dyDescent="0.3"/>
    <row r="4" spans="1:31" ht="16.5" thickTop="1" thickBot="1" x14ac:dyDescent="0.3">
      <c r="A4" s="50" t="s">
        <v>48</v>
      </c>
      <c r="B4" s="53" t="s" vm="1">
        <v>234</v>
      </c>
      <c r="AB4" s="37"/>
      <c r="AC4" s="37"/>
      <c r="AD4" s="37"/>
      <c r="AE4" s="37"/>
    </row>
    <row r="5" spans="1:31" ht="3" customHeight="1" thickTop="1" x14ac:dyDescent="0.25">
      <c r="AB5" s="37"/>
      <c r="AC5" s="37"/>
      <c r="AD5" s="37"/>
      <c r="AE5" s="37"/>
    </row>
    <row r="6" spans="1:31" ht="15" customHeight="1" thickBot="1" x14ac:dyDescent="0.3">
      <c r="A6" s="19"/>
      <c r="B6" s="20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AB6" s="37"/>
      <c r="AC6" s="37"/>
      <c r="AD6" s="37"/>
      <c r="AE6" s="37"/>
    </row>
    <row r="7" spans="1:31" ht="15.75" thickBot="1" x14ac:dyDescent="0.3">
      <c r="A7" s="21"/>
      <c r="B7" s="61" t="s">
        <v>18</v>
      </c>
      <c r="C7" s="62"/>
      <c r="D7" s="61" t="s">
        <v>19</v>
      </c>
      <c r="E7" s="62"/>
      <c r="F7" s="61" t="s">
        <v>20</v>
      </c>
      <c r="G7" s="62"/>
      <c r="H7" s="61" t="s">
        <v>21</v>
      </c>
      <c r="I7" s="62"/>
      <c r="J7" s="61" t="s">
        <v>22</v>
      </c>
      <c r="K7" s="62"/>
      <c r="L7" s="61" t="s">
        <v>23</v>
      </c>
      <c r="M7" s="62"/>
      <c r="N7" s="61" t="s">
        <v>49</v>
      </c>
      <c r="O7" s="61" t="s">
        <v>51</v>
      </c>
      <c r="AB7" s="37"/>
      <c r="AC7" s="37"/>
      <c r="AD7" s="37"/>
      <c r="AE7" s="37"/>
    </row>
    <row r="8" spans="1:31" ht="15.75" thickBot="1" x14ac:dyDescent="0.3">
      <c r="A8" s="48" t="s">
        <v>45</v>
      </c>
      <c r="B8" s="54" t="s">
        <v>50</v>
      </c>
      <c r="C8" s="54" t="s">
        <v>52</v>
      </c>
      <c r="D8" s="54" t="s">
        <v>50</v>
      </c>
      <c r="E8" s="54" t="s">
        <v>52</v>
      </c>
      <c r="F8" s="54" t="s">
        <v>50</v>
      </c>
      <c r="G8" s="54" t="s">
        <v>52</v>
      </c>
      <c r="H8" s="54" t="s">
        <v>50</v>
      </c>
      <c r="I8" s="54" t="s">
        <v>52</v>
      </c>
      <c r="J8" s="54" t="s">
        <v>50</v>
      </c>
      <c r="K8" s="54" t="s">
        <v>52</v>
      </c>
      <c r="L8" s="54" t="s">
        <v>50</v>
      </c>
      <c r="M8" s="54" t="s">
        <v>52</v>
      </c>
      <c r="N8" s="62"/>
      <c r="O8" s="62"/>
      <c r="AB8" s="37"/>
      <c r="AC8" s="37"/>
      <c r="AD8" s="37"/>
      <c r="AE8" s="37"/>
    </row>
    <row r="9" spans="1:31" x14ac:dyDescent="0.25">
      <c r="A9" s="49" t="s">
        <v>25</v>
      </c>
      <c r="B9" s="46">
        <v>3672526.5100000016</v>
      </c>
      <c r="C9" s="46">
        <v>3636164.8399999994</v>
      </c>
      <c r="D9" s="46">
        <v>5444234</v>
      </c>
      <c r="E9" s="46">
        <v>5215740</v>
      </c>
      <c r="F9" s="46">
        <v>6959806.9399999995</v>
      </c>
      <c r="G9" s="46">
        <v>6708656.6999999983</v>
      </c>
      <c r="H9" s="46">
        <v>8406421.8400000017</v>
      </c>
      <c r="I9" s="46">
        <v>8257781.7899999991</v>
      </c>
      <c r="J9" s="46">
        <v>2313345.08</v>
      </c>
      <c r="K9" s="46">
        <v>2290440.6799999997</v>
      </c>
      <c r="L9" s="46">
        <v>38698.559999999998</v>
      </c>
      <c r="M9" s="46">
        <v>35180.51</v>
      </c>
      <c r="N9" s="46">
        <v>26835032.930000003</v>
      </c>
      <c r="O9" s="46">
        <v>26143964.520000007</v>
      </c>
      <c r="AB9" s="37"/>
      <c r="AC9" s="37"/>
      <c r="AD9" s="37"/>
      <c r="AE9" s="37"/>
    </row>
    <row r="10" spans="1:31" x14ac:dyDescent="0.25">
      <c r="A10" s="49" t="s">
        <v>26</v>
      </c>
      <c r="B10" s="47">
        <v>4957784.92</v>
      </c>
      <c r="C10" s="47">
        <v>4908697.91</v>
      </c>
      <c r="D10" s="47">
        <v>4411019</v>
      </c>
      <c r="E10" s="47">
        <v>4231446</v>
      </c>
      <c r="F10" s="47">
        <v>4615654.16</v>
      </c>
      <c r="G10" s="47">
        <v>4426196.0999999987</v>
      </c>
      <c r="H10" s="47">
        <v>6447232.2199999988</v>
      </c>
      <c r="I10" s="47">
        <v>6333234.0199999986</v>
      </c>
      <c r="J10" s="47">
        <v>2598631.9700000002</v>
      </c>
      <c r="K10" s="47">
        <v>2572902.9200000004</v>
      </c>
      <c r="L10" s="47">
        <v>146164.79999999999</v>
      </c>
      <c r="M10" s="47">
        <v>132877.09999999998</v>
      </c>
      <c r="N10" s="47">
        <v>23176487.070000008</v>
      </c>
      <c r="O10" s="47">
        <v>22605354.049999993</v>
      </c>
      <c r="AB10" s="37"/>
      <c r="AC10" s="37"/>
      <c r="AD10" s="37"/>
      <c r="AE10" s="37"/>
    </row>
    <row r="11" spans="1:31" x14ac:dyDescent="0.25">
      <c r="A11" s="49" t="s">
        <v>27</v>
      </c>
      <c r="B11" s="46">
        <v>4945955.6000000006</v>
      </c>
      <c r="C11" s="46">
        <v>4896985.7200000007</v>
      </c>
      <c r="D11" s="46">
        <v>4055971</v>
      </c>
      <c r="E11" s="46">
        <v>3905407</v>
      </c>
      <c r="F11" s="46">
        <v>5417018.7799999993</v>
      </c>
      <c r="G11" s="46">
        <v>5192410.3099999987</v>
      </c>
      <c r="H11" s="46">
        <v>5339282.41</v>
      </c>
      <c r="I11" s="46">
        <v>5244874.6899999985</v>
      </c>
      <c r="J11" s="46">
        <v>4076225.1999999988</v>
      </c>
      <c r="K11" s="46">
        <v>4035866.5200000005</v>
      </c>
      <c r="L11" s="46">
        <v>354170.87</v>
      </c>
      <c r="M11" s="46">
        <v>321973.52</v>
      </c>
      <c r="N11" s="46">
        <v>24188623.860000007</v>
      </c>
      <c r="O11" s="46">
        <v>23597517.760000013</v>
      </c>
      <c r="AB11" s="37"/>
      <c r="AC11" s="37"/>
      <c r="AD11" s="37"/>
      <c r="AE11" s="37"/>
    </row>
    <row r="12" spans="1:31" x14ac:dyDescent="0.25">
      <c r="A12" s="49" t="s">
        <v>28</v>
      </c>
      <c r="B12" s="47">
        <v>3209994.2199999997</v>
      </c>
      <c r="C12" s="47">
        <v>3178212.1000000006</v>
      </c>
      <c r="D12" s="47">
        <v>4038787</v>
      </c>
      <c r="E12" s="47">
        <v>3875427</v>
      </c>
      <c r="F12" s="47">
        <v>5181697.62</v>
      </c>
      <c r="G12" s="47">
        <v>4961889.6799999988</v>
      </c>
      <c r="H12" s="47">
        <v>3934339.7400000012</v>
      </c>
      <c r="I12" s="47">
        <v>3864773.81</v>
      </c>
      <c r="J12" s="47">
        <v>5088827.9099999983</v>
      </c>
      <c r="K12" s="47">
        <v>5038443.46</v>
      </c>
      <c r="L12" s="47">
        <v>403839.50999999995</v>
      </c>
      <c r="M12" s="47">
        <v>367126.81999999995</v>
      </c>
      <c r="N12" s="47">
        <v>21857486.000000007</v>
      </c>
      <c r="O12" s="47">
        <v>21285872.87000002</v>
      </c>
      <c r="AB12" s="37"/>
      <c r="AC12" s="37"/>
      <c r="AD12" s="37"/>
      <c r="AE12" s="37"/>
    </row>
    <row r="13" spans="1:31" x14ac:dyDescent="0.25">
      <c r="A13" s="49" t="s">
        <v>29</v>
      </c>
      <c r="B13" s="46">
        <v>3359321.67</v>
      </c>
      <c r="C13" s="46">
        <v>3326061.0599999996</v>
      </c>
      <c r="D13" s="46">
        <v>3919220</v>
      </c>
      <c r="E13" s="46">
        <v>3736637</v>
      </c>
      <c r="F13" s="46">
        <v>5911946.2099999981</v>
      </c>
      <c r="G13" s="46">
        <v>5672638.0700000012</v>
      </c>
      <c r="H13" s="46">
        <v>3402215.9700000007</v>
      </c>
      <c r="I13" s="46">
        <v>3342058.8899999997</v>
      </c>
      <c r="J13" s="46">
        <v>6265199.0399999991</v>
      </c>
      <c r="K13" s="46">
        <v>6203167.3699999992</v>
      </c>
      <c r="L13" s="46">
        <v>566491.04999999993</v>
      </c>
      <c r="M13" s="46">
        <v>514991.86999999994</v>
      </c>
      <c r="N13" s="46">
        <v>23424393.939999998</v>
      </c>
      <c r="O13" s="46">
        <v>22795554.260000005</v>
      </c>
      <c r="AB13" s="37"/>
      <c r="AC13" s="37"/>
      <c r="AD13" s="37"/>
      <c r="AE13" s="37"/>
    </row>
    <row r="14" spans="1:31" x14ac:dyDescent="0.25">
      <c r="A14" s="49" t="s">
        <v>30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31" x14ac:dyDescent="0.25">
      <c r="A15" s="49" t="s">
        <v>31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31" x14ac:dyDescent="0.25">
      <c r="A16" s="49" t="s">
        <v>32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24" x14ac:dyDescent="0.25">
      <c r="A17" s="49" t="s">
        <v>33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24" x14ac:dyDescent="0.25">
      <c r="A18" s="49" t="s">
        <v>34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24" x14ac:dyDescent="0.25">
      <c r="A19" s="49" t="s">
        <v>35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24" x14ac:dyDescent="0.25">
      <c r="A20" s="49" t="s">
        <v>36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24" x14ac:dyDescent="0.25">
      <c r="A21" s="40" t="s">
        <v>46</v>
      </c>
      <c r="B21" s="51">
        <v>20145582.920000002</v>
      </c>
      <c r="C21" s="51">
        <v>19946121.629999999</v>
      </c>
      <c r="D21" s="51">
        <v>21869231</v>
      </c>
      <c r="E21" s="51">
        <v>20964657</v>
      </c>
      <c r="F21" s="51">
        <v>28086123.710000008</v>
      </c>
      <c r="G21" s="51">
        <v>26961790.859999996</v>
      </c>
      <c r="H21" s="51">
        <v>27529492.179999996</v>
      </c>
      <c r="I21" s="51">
        <v>27042723.199999996</v>
      </c>
      <c r="J21" s="51">
        <v>20342229.200000007</v>
      </c>
      <c r="K21" s="51">
        <v>20140820.95000001</v>
      </c>
      <c r="L21" s="51">
        <v>1509364.7900000005</v>
      </c>
      <c r="M21" s="51">
        <v>1372149.8199999998</v>
      </c>
      <c r="N21" s="51">
        <v>119482023.80000016</v>
      </c>
      <c r="O21" s="52">
        <v>116428263.45999999</v>
      </c>
    </row>
    <row r="22" spans="1:24" ht="4.9000000000000004" customHeight="1" x14ac:dyDescent="0.25">
      <c r="U22" s="15"/>
      <c r="V22" s="15"/>
      <c r="W22" s="15"/>
      <c r="X22" s="15"/>
    </row>
    <row r="23" spans="1:24" ht="22.15" customHeight="1" x14ac:dyDescent="0.25">
      <c r="A23" s="63" t="s">
        <v>54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U23" s="15"/>
      <c r="V23" s="15" t="s">
        <v>18</v>
      </c>
      <c r="W23" s="15"/>
      <c r="X23" s="15"/>
    </row>
    <row r="27" spans="1:24" x14ac:dyDescent="0.25">
      <c r="B27" s="18"/>
      <c r="C27" s="18"/>
    </row>
    <row r="28" spans="1:24" x14ac:dyDescent="0.25">
      <c r="B28" s="18"/>
      <c r="C28" s="18"/>
    </row>
    <row r="29" spans="1:24" x14ac:dyDescent="0.25">
      <c r="B29" s="18"/>
      <c r="C29" s="18"/>
    </row>
    <row r="30" spans="1:24" x14ac:dyDescent="0.25">
      <c r="B30" s="18"/>
      <c r="C30" s="18"/>
    </row>
    <row r="31" spans="1:24" x14ac:dyDescent="0.25">
      <c r="B31" s="18"/>
      <c r="C31" s="18"/>
    </row>
    <row r="32" spans="1:24" x14ac:dyDescent="0.25">
      <c r="B32" s="18"/>
      <c r="C32" s="18"/>
    </row>
    <row r="33" spans="2:3" x14ac:dyDescent="0.25">
      <c r="B33" s="18"/>
      <c r="C33" s="18"/>
    </row>
    <row r="34" spans="2:3" x14ac:dyDescent="0.25">
      <c r="B34" s="18"/>
      <c r="C34" s="18"/>
    </row>
    <row r="35" spans="2:3" x14ac:dyDescent="0.25">
      <c r="B35" s="18"/>
      <c r="C35" s="18"/>
    </row>
    <row r="36" spans="2:3" x14ac:dyDescent="0.25">
      <c r="B36" s="18"/>
      <c r="C36" s="18"/>
    </row>
    <row r="37" spans="2:3" x14ac:dyDescent="0.25">
      <c r="B37" s="18"/>
      <c r="C37" s="18"/>
    </row>
  </sheetData>
  <mergeCells count="9">
    <mergeCell ref="O7:O8"/>
    <mergeCell ref="A23:O23"/>
    <mergeCell ref="B7:C7"/>
    <mergeCell ref="D7:E7"/>
    <mergeCell ref="F7:G7"/>
    <mergeCell ref="H7:I7"/>
    <mergeCell ref="J7:K7"/>
    <mergeCell ref="L7:M7"/>
    <mergeCell ref="N7:N8"/>
  </mergeCells>
  <phoneticPr fontId="15" type="noConversion"/>
  <pageMargins left="0.75000000000000011" right="0.75000000000000011" top="0.75" bottom="0.5" header="0.5" footer="0.5"/>
  <pageSetup paperSize="9" fitToWidth="0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2:AH62"/>
  <sheetViews>
    <sheetView topLeftCell="Y1" workbookViewId="0">
      <selection activeCell="AC21" sqref="AC21"/>
    </sheetView>
  </sheetViews>
  <sheetFormatPr baseColWidth="10" defaultRowHeight="15" x14ac:dyDescent="0.25"/>
  <cols>
    <col min="2" max="2" width="17.5703125" bestFit="1" customWidth="1"/>
    <col min="3" max="3" width="22.42578125" bestFit="1" customWidth="1"/>
    <col min="4" max="4" width="8.140625" bestFit="1" customWidth="1"/>
    <col min="5" max="5" width="9.85546875" bestFit="1" customWidth="1"/>
    <col min="6" max="6" width="8.140625" bestFit="1" customWidth="1"/>
    <col min="7" max="7" width="16.5703125" bestFit="1" customWidth="1"/>
    <col min="8" max="9" width="12.5703125" bestFit="1" customWidth="1"/>
    <col min="10" max="10" width="6.42578125" customWidth="1"/>
    <col min="11" max="11" width="10.28515625" customWidth="1"/>
    <col min="12" max="12" width="12.140625" customWidth="1"/>
    <col min="13" max="13" width="8" customWidth="1"/>
    <col min="14" max="14" width="9.28515625" customWidth="1"/>
    <col min="15" max="15" width="8" customWidth="1"/>
    <col min="16" max="16" width="15.5703125" customWidth="1"/>
    <col min="17" max="17" width="11.7109375" customWidth="1"/>
    <col min="18" max="18" width="11.85546875" customWidth="1"/>
    <col min="19" max="20" width="6.42578125" customWidth="1"/>
    <col min="21" max="21" width="7.7109375" customWidth="1"/>
    <col min="22" max="22" width="8.42578125" customWidth="1"/>
    <col min="23" max="23" width="8" customWidth="1"/>
    <col min="24" max="24" width="25.140625" customWidth="1"/>
    <col min="25" max="25" width="49.7109375" customWidth="1"/>
    <col min="26" max="26" width="25.140625" customWidth="1"/>
    <col min="27" max="27" width="49.7109375" customWidth="1"/>
    <col min="28" max="28" width="25.140625" customWidth="1"/>
    <col min="29" max="29" width="49.7109375" customWidth="1"/>
    <col min="30" max="30" width="25.140625" customWidth="1"/>
    <col min="31" max="31" width="33.5703125" customWidth="1"/>
    <col min="32" max="32" width="35.28515625" customWidth="1"/>
    <col min="33" max="33" width="30.7109375" customWidth="1"/>
    <col min="34" max="34" width="23" bestFit="1" customWidth="1"/>
  </cols>
  <sheetData>
    <row r="2" spans="2:34" x14ac:dyDescent="0.25">
      <c r="X2" t="s">
        <v>44</v>
      </c>
    </row>
    <row r="5" spans="2:34" x14ac:dyDescent="0.25">
      <c r="B5" s="16" t="s">
        <v>48</v>
      </c>
      <c r="C5" t="s" vm="1">
        <v>234</v>
      </c>
    </row>
    <row r="7" spans="2:34" x14ac:dyDescent="0.25">
      <c r="B7" s="16" t="s">
        <v>53</v>
      </c>
      <c r="C7" s="16" t="s">
        <v>47</v>
      </c>
    </row>
    <row r="8" spans="2:34" x14ac:dyDescent="0.25">
      <c r="B8" s="16" t="s">
        <v>45</v>
      </c>
      <c r="C8" t="s">
        <v>20</v>
      </c>
      <c r="D8" t="s">
        <v>21</v>
      </c>
      <c r="E8" t="s">
        <v>18</v>
      </c>
      <c r="F8" t="s">
        <v>19</v>
      </c>
      <c r="G8" t="s">
        <v>22</v>
      </c>
      <c r="H8" t="s">
        <v>23</v>
      </c>
      <c r="I8" t="s">
        <v>46</v>
      </c>
      <c r="L8" t="str">
        <f t="shared" ref="L8:R8" si="0">C8</f>
        <v>Combustibles</v>
      </c>
      <c r="M8" t="str">
        <f t="shared" si="0"/>
        <v>Eólica</v>
      </c>
      <c r="N8" t="str">
        <f t="shared" si="0"/>
        <v>Hidraúlica</v>
      </c>
      <c r="O8" t="str">
        <f t="shared" si="0"/>
        <v>Nuclear</v>
      </c>
      <c r="P8" t="str">
        <f t="shared" si="0"/>
        <v>Solar fotovoltaica</v>
      </c>
      <c r="Q8" t="str">
        <f t="shared" si="0"/>
        <v>Solar térmica</v>
      </c>
      <c r="R8" t="str">
        <f t="shared" si="0"/>
        <v>Total general</v>
      </c>
      <c r="AF8" t="s">
        <v>111</v>
      </c>
      <c r="AG8" t="s">
        <v>112</v>
      </c>
      <c r="AH8" t="s">
        <v>180</v>
      </c>
    </row>
    <row r="9" spans="2:34" x14ac:dyDescent="0.25">
      <c r="B9" s="17" t="s">
        <v>25</v>
      </c>
      <c r="C9" s="18">
        <v>6708.6566999999986</v>
      </c>
      <c r="D9" s="18">
        <v>8257.7817899999991</v>
      </c>
      <c r="E9" s="18">
        <v>3636.1648399999995</v>
      </c>
      <c r="F9" s="18">
        <v>5215.74</v>
      </c>
      <c r="G9" s="18">
        <v>2290.4406799999997</v>
      </c>
      <c r="H9" s="18">
        <v>35.180510000000005</v>
      </c>
      <c r="I9" s="18">
        <v>26143.964520000009</v>
      </c>
      <c r="K9" t="str">
        <f t="shared" ref="K9:K20" si="1">B9</f>
        <v>Enero</v>
      </c>
      <c r="L9" s="18">
        <f>IF(C9=0,NA(),C9)</f>
        <v>6708.6566999999986</v>
      </c>
      <c r="M9" s="18">
        <f t="shared" ref="M9:M20" si="2">IF(D9=0,NA(),D9)</f>
        <v>8257.7817899999991</v>
      </c>
      <c r="N9" s="18">
        <f t="shared" ref="N9:N20" si="3">IF(E9=0,NA(),E9)</f>
        <v>3636.1648399999995</v>
      </c>
      <c r="O9" s="18">
        <f t="shared" ref="O9:O20" si="4">IF(F9=0,NA(),F9)</f>
        <v>5215.74</v>
      </c>
      <c r="P9" s="18">
        <f t="shared" ref="P9:P20" si="5">IF(G9=0,NA(),G9)</f>
        <v>2290.4406799999997</v>
      </c>
      <c r="Q9" s="18">
        <f t="shared" ref="Q9:R20" si="6">IF(H9=0,NA(),H9)</f>
        <v>35.180510000000005</v>
      </c>
      <c r="R9" s="18">
        <f t="shared" si="6"/>
        <v>26143.964520000009</v>
      </c>
      <c r="S9" s="18"/>
      <c r="X9" s="17" t="s">
        <v>37</v>
      </c>
      <c r="Y9" s="22" t="s">
        <v>38</v>
      </c>
      <c r="Z9" t="s">
        <v>64</v>
      </c>
      <c r="AB9" t="s">
        <v>55</v>
      </c>
      <c r="AC9" t="str">
        <f>"Evolución de la produccion neta por tecnología 2026 (GWh)"&amp;IF($C$5 = "All","",". "&amp;$C$5)</f>
        <v>Evolución de la produccion neta por tecnología 2026 (GWh)</v>
      </c>
      <c r="AF9" s="24" t="s">
        <v>69</v>
      </c>
      <c r="AG9">
        <v>1</v>
      </c>
      <c r="AH9" t="s">
        <v>186</v>
      </c>
    </row>
    <row r="10" spans="2:34" x14ac:dyDescent="0.25">
      <c r="B10" s="17" t="s">
        <v>26</v>
      </c>
      <c r="C10" s="18">
        <v>4426.1960999999983</v>
      </c>
      <c r="D10" s="18">
        <v>6333.234019999999</v>
      </c>
      <c r="E10" s="18">
        <v>4908.6979099999999</v>
      </c>
      <c r="F10" s="18">
        <v>4231.4459999999999</v>
      </c>
      <c r="G10" s="18">
        <v>2572.9029200000004</v>
      </c>
      <c r="H10" s="18">
        <v>132.87709999999998</v>
      </c>
      <c r="I10" s="18">
        <v>22605.354049999994</v>
      </c>
      <c r="K10" t="str">
        <f t="shared" si="1"/>
        <v>Febrero</v>
      </c>
      <c r="L10" s="18">
        <f t="shared" ref="L10:L20" si="7">IF(C10=0,NA(),C10)</f>
        <v>4426.1960999999983</v>
      </c>
      <c r="M10" s="18">
        <f t="shared" si="2"/>
        <v>6333.234019999999</v>
      </c>
      <c r="N10" s="18">
        <f t="shared" si="3"/>
        <v>4908.6979099999999</v>
      </c>
      <c r="O10" s="18">
        <f t="shared" si="4"/>
        <v>4231.4459999999999</v>
      </c>
      <c r="P10" s="18">
        <f t="shared" si="5"/>
        <v>2572.9029200000004</v>
      </c>
      <c r="Q10" s="18">
        <f t="shared" si="6"/>
        <v>132.87709999999998</v>
      </c>
      <c r="R10" s="18">
        <f t="shared" si="6"/>
        <v>22605.354049999994</v>
      </c>
      <c r="S10" s="18"/>
      <c r="X10" s="17" t="s">
        <v>4</v>
      </c>
      <c r="Y10" s="22" t="s">
        <v>25</v>
      </c>
      <c r="Z10">
        <v>1</v>
      </c>
      <c r="AC10" t="str">
        <f>"Energia neta acumulada 2026 (GWh)"&amp;IF($C$5 = "All","",". "&amp;$C$5)</f>
        <v>Energia neta acumulada 2026 (GWh)</v>
      </c>
      <c r="AF10" s="24" t="s">
        <v>63</v>
      </c>
      <c r="AG10">
        <v>2</v>
      </c>
      <c r="AH10" t="s">
        <v>183</v>
      </c>
    </row>
    <row r="11" spans="2:34" x14ac:dyDescent="0.25">
      <c r="B11" s="17" t="s">
        <v>27</v>
      </c>
      <c r="C11" s="18">
        <v>5192.4103099999984</v>
      </c>
      <c r="D11" s="18">
        <v>5244.8746899999987</v>
      </c>
      <c r="E11" s="18">
        <v>4896.9857200000006</v>
      </c>
      <c r="F11" s="18">
        <v>3905.4070000000002</v>
      </c>
      <c r="G11" s="18">
        <v>4035.8665200000005</v>
      </c>
      <c r="H11" s="18">
        <v>321.97352000000001</v>
      </c>
      <c r="I11" s="18">
        <v>23597.517760000013</v>
      </c>
      <c r="K11" t="str">
        <f t="shared" si="1"/>
        <v>Marzo</v>
      </c>
      <c r="L11" s="18">
        <f t="shared" si="7"/>
        <v>5192.4103099999984</v>
      </c>
      <c r="M11" s="18">
        <f t="shared" si="2"/>
        <v>5244.8746899999987</v>
      </c>
      <c r="N11" s="18">
        <f t="shared" si="3"/>
        <v>4896.9857200000006</v>
      </c>
      <c r="O11" s="18">
        <f t="shared" si="4"/>
        <v>3905.4070000000002</v>
      </c>
      <c r="P11" s="18">
        <f t="shared" si="5"/>
        <v>4035.8665200000005</v>
      </c>
      <c r="Q11" s="18">
        <f t="shared" si="6"/>
        <v>321.97352000000001</v>
      </c>
      <c r="R11" s="18">
        <f t="shared" si="6"/>
        <v>23597.517760000013</v>
      </c>
      <c r="S11" s="18"/>
      <c r="X11" s="17" t="s">
        <v>5</v>
      </c>
      <c r="Y11" s="22" t="s">
        <v>26</v>
      </c>
      <c r="Z11">
        <v>2</v>
      </c>
      <c r="AC11" t="str">
        <f>"Energia neta acumulada 2026. Combustibles (GWh)"&amp;IF($C$5 = "All","",". "&amp;$C$5)</f>
        <v>Energia neta acumulada 2026. Combustibles (GWh)</v>
      </c>
      <c r="AF11" s="24" t="s">
        <v>68</v>
      </c>
      <c r="AG11">
        <v>3</v>
      </c>
      <c r="AH11" t="s">
        <v>184</v>
      </c>
    </row>
    <row r="12" spans="2:34" x14ac:dyDescent="0.25">
      <c r="B12" s="17" t="s">
        <v>28</v>
      </c>
      <c r="C12" s="18">
        <v>4961.8896799999984</v>
      </c>
      <c r="D12" s="18">
        <v>3864.7738100000001</v>
      </c>
      <c r="E12" s="18">
        <v>3178.2121000000006</v>
      </c>
      <c r="F12" s="18">
        <v>3875.4270000000001</v>
      </c>
      <c r="G12" s="18">
        <v>5038.4434600000004</v>
      </c>
      <c r="H12" s="18">
        <v>367.12681999999995</v>
      </c>
      <c r="I12" s="18">
        <v>21285.872870000021</v>
      </c>
      <c r="K12" t="str">
        <f t="shared" si="1"/>
        <v>Abril</v>
      </c>
      <c r="L12" s="18">
        <f t="shared" si="7"/>
        <v>4961.8896799999984</v>
      </c>
      <c r="M12" s="18">
        <f t="shared" si="2"/>
        <v>3864.7738100000001</v>
      </c>
      <c r="N12" s="18">
        <f t="shared" si="3"/>
        <v>3178.2121000000006</v>
      </c>
      <c r="O12" s="18">
        <f t="shared" si="4"/>
        <v>3875.4270000000001</v>
      </c>
      <c r="P12" s="18">
        <f t="shared" si="5"/>
        <v>5038.4434600000004</v>
      </c>
      <c r="Q12" s="18">
        <f t="shared" si="6"/>
        <v>367.12681999999995</v>
      </c>
      <c r="R12" s="18">
        <f t="shared" si="6"/>
        <v>21285.872870000021</v>
      </c>
      <c r="S12" s="18"/>
      <c r="X12" s="17" t="s">
        <v>6</v>
      </c>
      <c r="Y12" s="22" t="s">
        <v>27</v>
      </c>
      <c r="Z12">
        <v>3</v>
      </c>
      <c r="AC12" t="str">
        <f>"Energia neta acumulada 2026. Eólica (GWh)"&amp;IF($C$5 = "All","",". "&amp;$C$5)</f>
        <v>Energia neta acumulada 2026. Eólica (GWh)</v>
      </c>
      <c r="AF12" s="23" t="s">
        <v>65</v>
      </c>
      <c r="AG12">
        <v>4</v>
      </c>
      <c r="AH12" t="s">
        <v>185</v>
      </c>
    </row>
    <row r="13" spans="2:34" x14ac:dyDescent="0.25">
      <c r="B13" s="17" t="s">
        <v>29</v>
      </c>
      <c r="C13" s="18">
        <v>5672.6380700000009</v>
      </c>
      <c r="D13" s="18">
        <v>3342.0588899999998</v>
      </c>
      <c r="E13" s="18">
        <v>3326.0610599999995</v>
      </c>
      <c r="F13" s="18">
        <v>3736.6370000000002</v>
      </c>
      <c r="G13" s="18">
        <v>6203.1673699999992</v>
      </c>
      <c r="H13" s="18">
        <v>514.99186999999995</v>
      </c>
      <c r="I13" s="18">
        <v>22795.554260000004</v>
      </c>
      <c r="K13" t="str">
        <f t="shared" si="1"/>
        <v>Mayo</v>
      </c>
      <c r="L13" s="18">
        <f t="shared" si="7"/>
        <v>5672.6380700000009</v>
      </c>
      <c r="M13" s="18">
        <f t="shared" si="2"/>
        <v>3342.0588899999998</v>
      </c>
      <c r="N13" s="18">
        <f t="shared" si="3"/>
        <v>3326.0610599999995</v>
      </c>
      <c r="O13" s="18">
        <f t="shared" si="4"/>
        <v>3736.6370000000002</v>
      </c>
      <c r="P13" s="18">
        <f t="shared" si="5"/>
        <v>6203.1673699999992</v>
      </c>
      <c r="Q13" s="18">
        <f t="shared" si="6"/>
        <v>514.99186999999995</v>
      </c>
      <c r="R13" s="18">
        <f t="shared" si="6"/>
        <v>22795.554260000004</v>
      </c>
      <c r="S13" s="18"/>
      <c r="X13" s="17" t="s">
        <v>7</v>
      </c>
      <c r="Y13" s="22" t="s">
        <v>28</v>
      </c>
      <c r="Z13">
        <v>4</v>
      </c>
      <c r="AC13" t="str">
        <f>"Energia neta acumulada 2026. Hidraúlica (GWh)"&amp;IF($C$5 = "All","",". "&amp;$C$5)</f>
        <v>Energia neta acumulada 2026. Hidraúlica (GWh)</v>
      </c>
      <c r="AF13" s="24" t="s">
        <v>74</v>
      </c>
      <c r="AG13">
        <v>5</v>
      </c>
      <c r="AH13" t="s">
        <v>188</v>
      </c>
    </row>
    <row r="14" spans="2:34" x14ac:dyDescent="0.25">
      <c r="B14" s="17" t="s">
        <v>30</v>
      </c>
      <c r="C14" s="18"/>
      <c r="D14" s="18"/>
      <c r="E14" s="18"/>
      <c r="F14" s="18"/>
      <c r="G14" s="18"/>
      <c r="H14" s="18"/>
      <c r="I14" s="18"/>
      <c r="K14" t="str">
        <f t="shared" si="1"/>
        <v>Junio</v>
      </c>
      <c r="L14" s="18" t="e">
        <f t="shared" si="7"/>
        <v>#N/A</v>
      </c>
      <c r="M14" s="18" t="e">
        <f t="shared" si="2"/>
        <v>#N/A</v>
      </c>
      <c r="N14" s="18" t="e">
        <f t="shared" si="3"/>
        <v>#N/A</v>
      </c>
      <c r="O14" s="18" t="e">
        <f t="shared" si="4"/>
        <v>#N/A</v>
      </c>
      <c r="P14" s="18" t="e">
        <f t="shared" si="5"/>
        <v>#N/A</v>
      </c>
      <c r="Q14" s="18" t="e">
        <f t="shared" si="6"/>
        <v>#N/A</v>
      </c>
      <c r="R14" s="18" t="e">
        <f t="shared" si="6"/>
        <v>#N/A</v>
      </c>
      <c r="S14" s="18"/>
      <c r="X14" s="17" t="s">
        <v>8</v>
      </c>
      <c r="Y14" s="22" t="s">
        <v>29</v>
      </c>
      <c r="Z14">
        <v>5</v>
      </c>
      <c r="AC14" t="str">
        <f>"Energia neta acumulada 2026. Nuclear (GWh)"&amp;IF($C$5 = "All","",". "&amp;$C$5)</f>
        <v>Energia neta acumulada 2026. Nuclear (GWh)</v>
      </c>
      <c r="AF14" s="23" t="s">
        <v>178</v>
      </c>
      <c r="AG14">
        <v>6</v>
      </c>
      <c r="AH14" t="s">
        <v>237</v>
      </c>
    </row>
    <row r="15" spans="2:34" x14ac:dyDescent="0.25">
      <c r="B15" s="17" t="s">
        <v>31</v>
      </c>
      <c r="C15" s="18"/>
      <c r="D15" s="18"/>
      <c r="E15" s="18"/>
      <c r="F15" s="18"/>
      <c r="G15" s="18"/>
      <c r="H15" s="18"/>
      <c r="I15" s="18"/>
      <c r="K15" t="str">
        <f t="shared" si="1"/>
        <v>Julio</v>
      </c>
      <c r="L15" s="18" t="e">
        <f t="shared" si="7"/>
        <v>#N/A</v>
      </c>
      <c r="M15" s="18" t="e">
        <f t="shared" si="2"/>
        <v>#N/A</v>
      </c>
      <c r="N15" s="18" t="e">
        <f t="shared" si="3"/>
        <v>#N/A</v>
      </c>
      <c r="O15" s="18" t="e">
        <f t="shared" si="4"/>
        <v>#N/A</v>
      </c>
      <c r="P15" s="18" t="e">
        <f t="shared" si="5"/>
        <v>#N/A</v>
      </c>
      <c r="Q15" s="18" t="e">
        <f t="shared" si="6"/>
        <v>#N/A</v>
      </c>
      <c r="R15" s="18" t="e">
        <f t="shared" si="6"/>
        <v>#N/A</v>
      </c>
      <c r="S15" s="18"/>
      <c r="X15" s="17" t="s">
        <v>9</v>
      </c>
      <c r="Y15" s="22" t="s">
        <v>30</v>
      </c>
      <c r="Z15">
        <v>6</v>
      </c>
      <c r="AC15" t="str">
        <f>"Energia neta acumulada 2026. Fotovoltaica (GWh)"&amp;IF($C$5 = "All","",". "&amp;$C$5)</f>
        <v>Energia neta acumulada 2026. Fotovoltaica (GWh)</v>
      </c>
      <c r="AF15" s="23" t="s">
        <v>71</v>
      </c>
      <c r="AG15">
        <v>7</v>
      </c>
      <c r="AH15" t="s">
        <v>189</v>
      </c>
    </row>
    <row r="16" spans="2:34" x14ac:dyDescent="0.25">
      <c r="B16" s="17" t="s">
        <v>32</v>
      </c>
      <c r="C16" s="18"/>
      <c r="D16" s="18"/>
      <c r="E16" s="18"/>
      <c r="F16" s="18"/>
      <c r="G16" s="18"/>
      <c r="H16" s="18"/>
      <c r="I16" s="18"/>
      <c r="K16" t="str">
        <f t="shared" si="1"/>
        <v>Agosto</v>
      </c>
      <c r="L16" s="18" t="e">
        <f t="shared" si="7"/>
        <v>#N/A</v>
      </c>
      <c r="M16" s="18" t="e">
        <f t="shared" si="2"/>
        <v>#N/A</v>
      </c>
      <c r="N16" s="18" t="e">
        <f t="shared" si="3"/>
        <v>#N/A</v>
      </c>
      <c r="O16" s="18" t="e">
        <f t="shared" si="4"/>
        <v>#N/A</v>
      </c>
      <c r="P16" s="18" t="e">
        <f t="shared" si="5"/>
        <v>#N/A</v>
      </c>
      <c r="Q16" s="18" t="e">
        <f t="shared" si="6"/>
        <v>#N/A</v>
      </c>
      <c r="R16" s="18" t="e">
        <f t="shared" si="6"/>
        <v>#N/A</v>
      </c>
      <c r="S16" s="18"/>
      <c r="X16" s="17" t="s">
        <v>10</v>
      </c>
      <c r="Y16" s="22" t="s">
        <v>31</v>
      </c>
      <c r="Z16">
        <v>7</v>
      </c>
      <c r="AC16" t="str">
        <f>"Energia neta acumulada 2026. Solar Térmica (GWh)"&amp;IF($C$5 = "All","",". "&amp;$C$5)</f>
        <v>Energia neta acumulada 2026. Solar Térmica (GWh)</v>
      </c>
      <c r="AF16" s="24" t="s">
        <v>72</v>
      </c>
      <c r="AG16">
        <v>8</v>
      </c>
      <c r="AH16" t="s">
        <v>190</v>
      </c>
    </row>
    <row r="17" spans="2:34" x14ac:dyDescent="0.25">
      <c r="B17" s="17" t="s">
        <v>33</v>
      </c>
      <c r="C17" s="18"/>
      <c r="D17" s="18"/>
      <c r="E17" s="18"/>
      <c r="F17" s="18"/>
      <c r="G17" s="18"/>
      <c r="H17" s="18"/>
      <c r="I17" s="18"/>
      <c r="K17" t="str">
        <f t="shared" si="1"/>
        <v>Septiembre</v>
      </c>
      <c r="L17" s="18" t="e">
        <f t="shared" si="7"/>
        <v>#N/A</v>
      </c>
      <c r="M17" s="18" t="e">
        <f t="shared" si="2"/>
        <v>#N/A</v>
      </c>
      <c r="N17" s="18" t="e">
        <f t="shared" si="3"/>
        <v>#N/A</v>
      </c>
      <c r="O17" s="18" t="e">
        <f t="shared" si="4"/>
        <v>#N/A</v>
      </c>
      <c r="P17" s="18" t="e">
        <f t="shared" si="5"/>
        <v>#N/A</v>
      </c>
      <c r="Q17" s="18" t="e">
        <f t="shared" si="6"/>
        <v>#N/A</v>
      </c>
      <c r="R17" s="18" t="e">
        <f t="shared" si="6"/>
        <v>#N/A</v>
      </c>
      <c r="S17" s="18"/>
      <c r="X17" s="17" t="s">
        <v>11</v>
      </c>
      <c r="Y17" s="22" t="s">
        <v>32</v>
      </c>
      <c r="Z17">
        <v>8</v>
      </c>
      <c r="AF17" s="23" t="s">
        <v>76</v>
      </c>
      <c r="AG17">
        <v>9</v>
      </c>
      <c r="AH17" t="s">
        <v>192</v>
      </c>
    </row>
    <row r="18" spans="2:34" x14ac:dyDescent="0.25">
      <c r="B18" s="17" t="s">
        <v>34</v>
      </c>
      <c r="C18" s="18"/>
      <c r="D18" s="18"/>
      <c r="E18" s="18"/>
      <c r="F18" s="18"/>
      <c r="G18" s="18"/>
      <c r="H18" s="18"/>
      <c r="I18" s="18"/>
      <c r="K18" t="str">
        <f t="shared" si="1"/>
        <v>Octubre</v>
      </c>
      <c r="L18" s="18" t="e">
        <f t="shared" si="7"/>
        <v>#N/A</v>
      </c>
      <c r="M18" s="18" t="e">
        <f t="shared" si="2"/>
        <v>#N/A</v>
      </c>
      <c r="N18" s="18" t="e">
        <f t="shared" si="3"/>
        <v>#N/A</v>
      </c>
      <c r="O18" s="18" t="e">
        <f t="shared" si="4"/>
        <v>#N/A</v>
      </c>
      <c r="P18" s="18" t="e">
        <f t="shared" si="5"/>
        <v>#N/A</v>
      </c>
      <c r="Q18" s="18" t="e">
        <f t="shared" si="6"/>
        <v>#N/A</v>
      </c>
      <c r="R18" s="18" t="e">
        <f t="shared" si="6"/>
        <v>#N/A</v>
      </c>
      <c r="S18" s="18"/>
      <c r="X18" s="17" t="s">
        <v>12</v>
      </c>
      <c r="Y18" s="22" t="s">
        <v>33</v>
      </c>
      <c r="Z18">
        <v>9</v>
      </c>
      <c r="AF18" s="24" t="s">
        <v>109</v>
      </c>
      <c r="AG18">
        <v>10</v>
      </c>
      <c r="AH18" t="s">
        <v>193</v>
      </c>
    </row>
    <row r="19" spans="2:34" x14ac:dyDescent="0.25">
      <c r="B19" s="17" t="s">
        <v>35</v>
      </c>
      <c r="C19" s="18"/>
      <c r="D19" s="18"/>
      <c r="E19" s="18"/>
      <c r="F19" s="18"/>
      <c r="G19" s="18"/>
      <c r="H19" s="18"/>
      <c r="I19" s="18"/>
      <c r="K19" t="str">
        <f t="shared" si="1"/>
        <v>Noviembre</v>
      </c>
      <c r="L19" s="18" t="e">
        <f t="shared" si="7"/>
        <v>#N/A</v>
      </c>
      <c r="M19" s="18" t="e">
        <f t="shared" si="2"/>
        <v>#N/A</v>
      </c>
      <c r="N19" s="18" t="e">
        <f t="shared" si="3"/>
        <v>#N/A</v>
      </c>
      <c r="O19" s="18" t="e">
        <f t="shared" si="4"/>
        <v>#N/A</v>
      </c>
      <c r="P19" s="18" t="e">
        <f t="shared" si="5"/>
        <v>#N/A</v>
      </c>
      <c r="Q19" s="18" t="e">
        <f t="shared" si="6"/>
        <v>#N/A</v>
      </c>
      <c r="R19" s="18" t="e">
        <f t="shared" si="6"/>
        <v>#N/A</v>
      </c>
      <c r="S19" s="18"/>
      <c r="X19" s="17" t="s">
        <v>13</v>
      </c>
      <c r="Y19" s="22" t="s">
        <v>34</v>
      </c>
      <c r="Z19">
        <v>10</v>
      </c>
      <c r="AF19" s="23" t="s">
        <v>77</v>
      </c>
      <c r="AG19">
        <v>11</v>
      </c>
      <c r="AH19" t="s">
        <v>194</v>
      </c>
    </row>
    <row r="20" spans="2:34" x14ac:dyDescent="0.25">
      <c r="B20" s="17" t="s">
        <v>36</v>
      </c>
      <c r="C20" s="18"/>
      <c r="D20" s="18"/>
      <c r="E20" s="18"/>
      <c r="F20" s="18"/>
      <c r="G20" s="18"/>
      <c r="H20" s="18"/>
      <c r="I20" s="18"/>
      <c r="K20" t="str">
        <f t="shared" si="1"/>
        <v>Diciembre</v>
      </c>
      <c r="L20" s="18" t="e">
        <f t="shared" si="7"/>
        <v>#N/A</v>
      </c>
      <c r="M20" s="18" t="e">
        <f t="shared" si="2"/>
        <v>#N/A</v>
      </c>
      <c r="N20" s="18" t="e">
        <f t="shared" si="3"/>
        <v>#N/A</v>
      </c>
      <c r="O20" s="18" t="e">
        <f t="shared" si="4"/>
        <v>#N/A</v>
      </c>
      <c r="P20" s="18" t="e">
        <f t="shared" si="5"/>
        <v>#N/A</v>
      </c>
      <c r="Q20" s="18" t="e">
        <f t="shared" si="6"/>
        <v>#N/A</v>
      </c>
      <c r="R20" s="18" t="e">
        <f t="shared" si="6"/>
        <v>#N/A</v>
      </c>
      <c r="S20" s="18"/>
      <c r="X20" s="17" t="s">
        <v>14</v>
      </c>
      <c r="Y20" s="22" t="s">
        <v>35</v>
      </c>
      <c r="Z20">
        <v>11</v>
      </c>
      <c r="AF20" s="24" t="s">
        <v>79</v>
      </c>
      <c r="AG20">
        <v>12</v>
      </c>
      <c r="AH20" t="s">
        <v>196</v>
      </c>
    </row>
    <row r="21" spans="2:34" x14ac:dyDescent="0.25">
      <c r="B21" s="17" t="s">
        <v>46</v>
      </c>
      <c r="C21" s="18">
        <v>26961.790859999997</v>
      </c>
      <c r="D21" s="18">
        <v>27042.723199999997</v>
      </c>
      <c r="E21" s="18">
        <v>19946.121629999998</v>
      </c>
      <c r="F21" s="18">
        <v>20964.656999999999</v>
      </c>
      <c r="G21" s="18">
        <v>20140.820950000012</v>
      </c>
      <c r="H21" s="18">
        <v>1372.1498199999999</v>
      </c>
      <c r="I21" s="18">
        <v>116428.26345999999</v>
      </c>
      <c r="X21" s="17" t="s">
        <v>15</v>
      </c>
      <c r="Y21" s="22" t="s">
        <v>36</v>
      </c>
      <c r="Z21">
        <v>12</v>
      </c>
      <c r="AF21" s="23" t="s">
        <v>67</v>
      </c>
      <c r="AG21">
        <v>13</v>
      </c>
      <c r="AH21" t="s">
        <v>198</v>
      </c>
    </row>
    <row r="22" spans="2:34" x14ac:dyDescent="0.25">
      <c r="AF22" s="24" t="s">
        <v>80</v>
      </c>
      <c r="AG22">
        <v>14</v>
      </c>
      <c r="AH22" t="s">
        <v>199</v>
      </c>
    </row>
    <row r="23" spans="2:34" x14ac:dyDescent="0.25">
      <c r="AF23" s="23" t="s">
        <v>81</v>
      </c>
      <c r="AG23">
        <v>15</v>
      </c>
      <c r="AH23" t="s">
        <v>200</v>
      </c>
    </row>
    <row r="24" spans="2:34" x14ac:dyDescent="0.25">
      <c r="AF24" s="24" t="s">
        <v>82</v>
      </c>
      <c r="AG24">
        <v>16</v>
      </c>
      <c r="AH24" t="s">
        <v>201</v>
      </c>
    </row>
    <row r="25" spans="2:34" x14ac:dyDescent="0.25">
      <c r="AF25" s="24" t="s">
        <v>105</v>
      </c>
      <c r="AG25">
        <v>17</v>
      </c>
      <c r="AH25" t="s">
        <v>203</v>
      </c>
    </row>
    <row r="26" spans="2:34" x14ac:dyDescent="0.25">
      <c r="AF26" s="23" t="s">
        <v>103</v>
      </c>
      <c r="AG26">
        <v>18</v>
      </c>
      <c r="AH26" t="s">
        <v>204</v>
      </c>
    </row>
    <row r="27" spans="2:34" x14ac:dyDescent="0.25">
      <c r="AF27" s="23" t="s">
        <v>107</v>
      </c>
      <c r="AG27">
        <v>19</v>
      </c>
      <c r="AH27" t="s">
        <v>205</v>
      </c>
    </row>
    <row r="28" spans="2:34" x14ac:dyDescent="0.25">
      <c r="AF28" s="24" t="s">
        <v>104</v>
      </c>
      <c r="AG28">
        <v>20</v>
      </c>
      <c r="AH28" t="s">
        <v>202</v>
      </c>
    </row>
    <row r="29" spans="2:34" x14ac:dyDescent="0.25">
      <c r="AF29" s="24" t="s">
        <v>102</v>
      </c>
      <c r="AG29">
        <v>21</v>
      </c>
      <c r="AH29" t="s">
        <v>206</v>
      </c>
    </row>
    <row r="30" spans="2:34" x14ac:dyDescent="0.25">
      <c r="AF30" s="23" t="s">
        <v>101</v>
      </c>
      <c r="AG30">
        <v>22</v>
      </c>
      <c r="AH30" t="s">
        <v>207</v>
      </c>
    </row>
    <row r="31" spans="2:34" x14ac:dyDescent="0.25">
      <c r="AF31" s="23" t="s">
        <v>56</v>
      </c>
      <c r="AG31">
        <v>23</v>
      </c>
      <c r="AH31" t="s">
        <v>208</v>
      </c>
    </row>
    <row r="32" spans="2:34" x14ac:dyDescent="0.25">
      <c r="AF32" s="24" t="s">
        <v>100</v>
      </c>
      <c r="AG32">
        <v>24</v>
      </c>
      <c r="AH32" t="s">
        <v>209</v>
      </c>
    </row>
    <row r="33" spans="32:34" x14ac:dyDescent="0.25">
      <c r="AF33" s="23" t="s">
        <v>99</v>
      </c>
      <c r="AG33">
        <v>25</v>
      </c>
      <c r="AH33" t="s">
        <v>210</v>
      </c>
    </row>
    <row r="34" spans="32:34" x14ac:dyDescent="0.25">
      <c r="AF34" s="23" t="s">
        <v>91</v>
      </c>
      <c r="AG34">
        <v>26</v>
      </c>
      <c r="AH34" t="s">
        <v>221</v>
      </c>
    </row>
    <row r="35" spans="32:34" x14ac:dyDescent="0.25">
      <c r="AF35" s="24" t="s">
        <v>57</v>
      </c>
      <c r="AG35">
        <v>27</v>
      </c>
      <c r="AH35" t="s">
        <v>211</v>
      </c>
    </row>
    <row r="36" spans="32:34" x14ac:dyDescent="0.25">
      <c r="AF36" s="23" t="s">
        <v>98</v>
      </c>
      <c r="AG36">
        <v>28</v>
      </c>
      <c r="AH36" t="s">
        <v>212</v>
      </c>
    </row>
    <row r="37" spans="32:34" x14ac:dyDescent="0.25">
      <c r="AF37" s="24" t="s">
        <v>97</v>
      </c>
      <c r="AG37">
        <v>29</v>
      </c>
      <c r="AH37" t="s">
        <v>213</v>
      </c>
    </row>
    <row r="38" spans="32:34" x14ac:dyDescent="0.25">
      <c r="AF38" s="23" t="s">
        <v>59</v>
      </c>
      <c r="AG38">
        <v>30</v>
      </c>
      <c r="AH38" t="s">
        <v>215</v>
      </c>
    </row>
    <row r="39" spans="32:34" x14ac:dyDescent="0.25">
      <c r="AF39" s="24" t="s">
        <v>95</v>
      </c>
      <c r="AG39">
        <v>31</v>
      </c>
      <c r="AH39" t="s">
        <v>216</v>
      </c>
    </row>
    <row r="40" spans="32:34" x14ac:dyDescent="0.25">
      <c r="AF40" s="23" t="s">
        <v>94</v>
      </c>
      <c r="AG40">
        <v>32</v>
      </c>
      <c r="AH40" t="s">
        <v>217</v>
      </c>
    </row>
    <row r="41" spans="32:34" x14ac:dyDescent="0.25">
      <c r="AF41" s="23" t="s">
        <v>70</v>
      </c>
      <c r="AG41">
        <v>33</v>
      </c>
      <c r="AH41" t="s">
        <v>187</v>
      </c>
    </row>
    <row r="42" spans="32:34" x14ac:dyDescent="0.25">
      <c r="AF42" s="24" t="s">
        <v>93</v>
      </c>
      <c r="AG42">
        <v>34</v>
      </c>
      <c r="AH42" t="s">
        <v>218</v>
      </c>
    </row>
    <row r="43" spans="32:34" x14ac:dyDescent="0.25">
      <c r="AF43" s="23" t="s">
        <v>92</v>
      </c>
      <c r="AG43">
        <v>35</v>
      </c>
      <c r="AH43" t="s">
        <v>219</v>
      </c>
    </row>
    <row r="44" spans="32:34" x14ac:dyDescent="0.25">
      <c r="AF44" s="24" t="s">
        <v>60</v>
      </c>
      <c r="AG44">
        <v>36</v>
      </c>
      <c r="AH44" t="s">
        <v>220</v>
      </c>
    </row>
    <row r="45" spans="32:34" x14ac:dyDescent="0.25">
      <c r="AF45" s="24" t="s">
        <v>90</v>
      </c>
      <c r="AG45">
        <v>37</v>
      </c>
      <c r="AH45" t="s">
        <v>222</v>
      </c>
    </row>
    <row r="46" spans="32:34" x14ac:dyDescent="0.25">
      <c r="AF46" s="23" t="s">
        <v>89</v>
      </c>
      <c r="AG46">
        <v>38</v>
      </c>
      <c r="AH46" t="s">
        <v>223</v>
      </c>
    </row>
    <row r="47" spans="32:34" x14ac:dyDescent="0.25">
      <c r="AF47" s="24" t="s">
        <v>78</v>
      </c>
      <c r="AG47">
        <v>39</v>
      </c>
      <c r="AH47" t="s">
        <v>195</v>
      </c>
    </row>
    <row r="48" spans="32:34" x14ac:dyDescent="0.25">
      <c r="AF48" s="23" t="s">
        <v>96</v>
      </c>
      <c r="AG48">
        <v>40</v>
      </c>
      <c r="AH48" t="s">
        <v>224</v>
      </c>
    </row>
    <row r="49" spans="32:34" x14ac:dyDescent="0.25">
      <c r="AF49" s="24" t="s">
        <v>61</v>
      </c>
      <c r="AG49">
        <v>41</v>
      </c>
      <c r="AH49" t="s">
        <v>225</v>
      </c>
    </row>
    <row r="50" spans="32:34" x14ac:dyDescent="0.25">
      <c r="AF50" s="23" t="s">
        <v>88</v>
      </c>
      <c r="AG50">
        <v>42</v>
      </c>
      <c r="AH50" t="s">
        <v>226</v>
      </c>
    </row>
    <row r="51" spans="32:34" x14ac:dyDescent="0.25">
      <c r="AF51" s="23" t="s">
        <v>106</v>
      </c>
      <c r="AG51">
        <v>43</v>
      </c>
      <c r="AH51" t="s">
        <v>227</v>
      </c>
    </row>
    <row r="52" spans="32:34" x14ac:dyDescent="0.25">
      <c r="AF52" s="24" t="s">
        <v>87</v>
      </c>
      <c r="AG52">
        <v>44</v>
      </c>
      <c r="AH52" t="s">
        <v>228</v>
      </c>
    </row>
    <row r="53" spans="32:34" x14ac:dyDescent="0.25">
      <c r="AF53" s="23" t="s">
        <v>86</v>
      </c>
      <c r="AG53">
        <v>45</v>
      </c>
      <c r="AH53" t="s">
        <v>229</v>
      </c>
    </row>
    <row r="54" spans="32:34" x14ac:dyDescent="0.25">
      <c r="AF54" s="23" t="s">
        <v>110</v>
      </c>
      <c r="AG54">
        <v>46</v>
      </c>
      <c r="AH54" t="s">
        <v>230</v>
      </c>
    </row>
    <row r="55" spans="32:34" x14ac:dyDescent="0.25">
      <c r="AF55" s="24" t="s">
        <v>85</v>
      </c>
      <c r="AG55">
        <v>47</v>
      </c>
      <c r="AH55" t="s">
        <v>231</v>
      </c>
    </row>
    <row r="56" spans="32:34" x14ac:dyDescent="0.25">
      <c r="AF56" s="24" t="s">
        <v>73</v>
      </c>
      <c r="AG56">
        <v>48</v>
      </c>
      <c r="AH56" t="s">
        <v>191</v>
      </c>
    </row>
    <row r="57" spans="32:34" x14ac:dyDescent="0.25">
      <c r="AF57" s="23" t="s">
        <v>84</v>
      </c>
      <c r="AG57">
        <v>49</v>
      </c>
      <c r="AH57" t="s">
        <v>232</v>
      </c>
    </row>
    <row r="58" spans="32:34" x14ac:dyDescent="0.25">
      <c r="AF58" s="24" t="s">
        <v>62</v>
      </c>
      <c r="AG58">
        <v>50</v>
      </c>
      <c r="AH58" t="s">
        <v>233</v>
      </c>
    </row>
    <row r="59" spans="32:34" x14ac:dyDescent="0.25">
      <c r="AF59" s="23" t="s">
        <v>66</v>
      </c>
      <c r="AG59">
        <v>51</v>
      </c>
      <c r="AH59" t="s">
        <v>197</v>
      </c>
    </row>
    <row r="60" spans="32:34" x14ac:dyDescent="0.25">
      <c r="AF60" s="24" t="s">
        <v>58</v>
      </c>
      <c r="AG60">
        <v>52</v>
      </c>
      <c r="AH60" t="s">
        <v>214</v>
      </c>
    </row>
    <row r="61" spans="32:34" x14ac:dyDescent="0.25">
      <c r="AF61" s="23" t="s">
        <v>83</v>
      </c>
      <c r="AG61">
        <v>53</v>
      </c>
      <c r="AH61" t="s">
        <v>182</v>
      </c>
    </row>
    <row r="62" spans="32:34" x14ac:dyDescent="0.25">
      <c r="AF62" s="39" t="s">
        <v>108</v>
      </c>
      <c r="AG62">
        <v>54</v>
      </c>
      <c r="AH62" t="s">
        <v>181</v>
      </c>
    </row>
  </sheetData>
  <pageMargins left="0.7" right="0.7" top="0.75" bottom="0.75" header="0.3" footer="0.3"/>
  <pageSetup paperSize="9" orientation="portrait" r:id="rId2"/>
  <drawing r:id="rId3"/>
  <tableParts count="2">
    <tablePart r:id="rId4"/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3745"/>
  <sheetViews>
    <sheetView showGridLines="0" topLeftCell="A274" workbookViewId="0">
      <selection activeCell="I299" sqref="I299"/>
    </sheetView>
  </sheetViews>
  <sheetFormatPr baseColWidth="10" defaultRowHeight="15" x14ac:dyDescent="0.25"/>
  <cols>
    <col min="1" max="1" width="24.7109375" bestFit="1" customWidth="1"/>
    <col min="2" max="2" width="16.5703125" bestFit="1" customWidth="1"/>
    <col min="3" max="3" width="11.42578125" bestFit="1" customWidth="1"/>
    <col min="4" max="4" width="11.140625" bestFit="1" customWidth="1"/>
    <col min="5" max="5" width="11" bestFit="1" customWidth="1"/>
  </cols>
  <sheetData>
    <row r="1" spans="1:5" x14ac:dyDescent="0.25">
      <c r="A1" t="s">
        <v>111</v>
      </c>
      <c r="B1" t="s">
        <v>238</v>
      </c>
      <c r="C1" t="s">
        <v>42</v>
      </c>
      <c r="D1" t="s">
        <v>39</v>
      </c>
      <c r="E1" t="s">
        <v>40</v>
      </c>
    </row>
    <row r="2" spans="1:5" x14ac:dyDescent="0.25">
      <c r="A2" t="s">
        <v>186</v>
      </c>
      <c r="B2" t="s">
        <v>18</v>
      </c>
      <c r="C2" t="s">
        <v>25</v>
      </c>
      <c r="D2">
        <v>11074.82</v>
      </c>
      <c r="E2">
        <v>10965.17</v>
      </c>
    </row>
    <row r="3" spans="1:5" x14ac:dyDescent="0.25">
      <c r="A3" t="s">
        <v>186</v>
      </c>
      <c r="B3" t="s">
        <v>21</v>
      </c>
      <c r="C3" t="s">
        <v>25</v>
      </c>
      <c r="D3">
        <v>21932.98</v>
      </c>
      <c r="E3">
        <v>21545.17</v>
      </c>
    </row>
    <row r="4" spans="1:5" x14ac:dyDescent="0.25">
      <c r="A4" t="s">
        <v>186</v>
      </c>
      <c r="B4" t="s">
        <v>23</v>
      </c>
      <c r="C4" t="s">
        <v>25</v>
      </c>
      <c r="D4">
        <v>0</v>
      </c>
      <c r="E4">
        <v>0</v>
      </c>
    </row>
    <row r="5" spans="1:5" x14ac:dyDescent="0.25">
      <c r="A5" t="s">
        <v>186</v>
      </c>
      <c r="B5" t="s">
        <v>22</v>
      </c>
      <c r="C5" t="s">
        <v>25</v>
      </c>
      <c r="D5">
        <v>1589.66</v>
      </c>
      <c r="E5">
        <v>1573.92</v>
      </c>
    </row>
    <row r="6" spans="1:5" x14ac:dyDescent="0.25">
      <c r="A6" t="s">
        <v>186</v>
      </c>
      <c r="B6" t="s">
        <v>20</v>
      </c>
      <c r="C6" t="s">
        <v>25</v>
      </c>
      <c r="D6">
        <v>16950.210000000003</v>
      </c>
      <c r="E6">
        <v>16150.16</v>
      </c>
    </row>
    <row r="7" spans="1:5" x14ac:dyDescent="0.25">
      <c r="A7" t="s">
        <v>186</v>
      </c>
      <c r="B7" t="s">
        <v>19</v>
      </c>
      <c r="C7" t="s">
        <v>25</v>
      </c>
      <c r="D7">
        <v>0</v>
      </c>
      <c r="E7">
        <v>0</v>
      </c>
    </row>
    <row r="8" spans="1:5" x14ac:dyDescent="0.25">
      <c r="A8" t="s">
        <v>186</v>
      </c>
      <c r="B8" t="s">
        <v>23</v>
      </c>
      <c r="C8" t="s">
        <v>26</v>
      </c>
      <c r="D8">
        <v>0</v>
      </c>
      <c r="E8">
        <v>0</v>
      </c>
    </row>
    <row r="9" spans="1:5" x14ac:dyDescent="0.25">
      <c r="A9" t="s">
        <v>186</v>
      </c>
      <c r="B9" t="s">
        <v>18</v>
      </c>
      <c r="C9" t="s">
        <v>26</v>
      </c>
      <c r="D9">
        <v>17248.599999999999</v>
      </c>
      <c r="E9">
        <v>17077.82</v>
      </c>
    </row>
    <row r="10" spans="1:5" x14ac:dyDescent="0.25">
      <c r="A10" t="s">
        <v>186</v>
      </c>
      <c r="B10" t="s">
        <v>22</v>
      </c>
      <c r="C10" t="s">
        <v>26</v>
      </c>
      <c r="D10">
        <v>2289.34</v>
      </c>
      <c r="E10">
        <v>2266.67</v>
      </c>
    </row>
    <row r="11" spans="1:5" x14ac:dyDescent="0.25">
      <c r="A11" t="s">
        <v>186</v>
      </c>
      <c r="B11" t="s">
        <v>20</v>
      </c>
      <c r="C11" t="s">
        <v>26</v>
      </c>
      <c r="D11">
        <v>73.8</v>
      </c>
      <c r="E11">
        <v>73.8</v>
      </c>
    </row>
    <row r="12" spans="1:5" x14ac:dyDescent="0.25">
      <c r="A12" t="s">
        <v>186</v>
      </c>
      <c r="B12" t="s">
        <v>21</v>
      </c>
      <c r="C12" t="s">
        <v>26</v>
      </c>
      <c r="D12">
        <v>10252.290000000001</v>
      </c>
      <c r="E12">
        <v>10071.01</v>
      </c>
    </row>
    <row r="13" spans="1:5" x14ac:dyDescent="0.25">
      <c r="A13" t="s">
        <v>186</v>
      </c>
      <c r="B13" t="s">
        <v>19</v>
      </c>
      <c r="C13" t="s">
        <v>26</v>
      </c>
      <c r="D13">
        <v>0</v>
      </c>
      <c r="E13">
        <v>0</v>
      </c>
    </row>
    <row r="14" spans="1:5" x14ac:dyDescent="0.25">
      <c r="A14" t="s">
        <v>186</v>
      </c>
      <c r="B14" t="s">
        <v>20</v>
      </c>
      <c r="C14" t="s">
        <v>27</v>
      </c>
      <c r="D14">
        <v>2584.4699999999998</v>
      </c>
      <c r="E14">
        <v>2465.0500000000002</v>
      </c>
    </row>
    <row r="15" spans="1:5" x14ac:dyDescent="0.25">
      <c r="A15" t="s">
        <v>186</v>
      </c>
      <c r="B15" t="s">
        <v>19</v>
      </c>
      <c r="C15" t="s">
        <v>27</v>
      </c>
      <c r="D15">
        <v>0</v>
      </c>
      <c r="E15">
        <v>0</v>
      </c>
    </row>
    <row r="16" spans="1:5" x14ac:dyDescent="0.25">
      <c r="A16" t="s">
        <v>186</v>
      </c>
      <c r="B16" t="s">
        <v>21</v>
      </c>
      <c r="C16" t="s">
        <v>27</v>
      </c>
      <c r="D16">
        <v>18320.79</v>
      </c>
      <c r="E16">
        <v>17996.849999999999</v>
      </c>
    </row>
    <row r="17" spans="1:5" x14ac:dyDescent="0.25">
      <c r="A17" t="s">
        <v>186</v>
      </c>
      <c r="B17" t="s">
        <v>22</v>
      </c>
      <c r="C17" t="s">
        <v>27</v>
      </c>
      <c r="D17">
        <v>3353.15</v>
      </c>
      <c r="E17">
        <v>3319.95</v>
      </c>
    </row>
    <row r="18" spans="1:5" x14ac:dyDescent="0.25">
      <c r="A18" t="s">
        <v>186</v>
      </c>
      <c r="B18" t="s">
        <v>23</v>
      </c>
      <c r="C18" t="s">
        <v>27</v>
      </c>
      <c r="D18">
        <v>0</v>
      </c>
      <c r="E18">
        <v>0</v>
      </c>
    </row>
    <row r="19" spans="1:5" x14ac:dyDescent="0.25">
      <c r="A19" t="s">
        <v>186</v>
      </c>
      <c r="B19" t="s">
        <v>18</v>
      </c>
      <c r="C19" t="s">
        <v>27</v>
      </c>
      <c r="D19">
        <v>16219.63</v>
      </c>
      <c r="E19">
        <v>16059.04</v>
      </c>
    </row>
    <row r="20" spans="1:5" x14ac:dyDescent="0.25">
      <c r="A20" t="s">
        <v>186</v>
      </c>
      <c r="B20" t="s">
        <v>21</v>
      </c>
      <c r="C20" t="s">
        <v>28</v>
      </c>
      <c r="D20">
        <v>11535.97</v>
      </c>
      <c r="E20">
        <v>11331.99</v>
      </c>
    </row>
    <row r="21" spans="1:5" x14ac:dyDescent="0.25">
      <c r="A21" t="s">
        <v>186</v>
      </c>
      <c r="B21" t="s">
        <v>20</v>
      </c>
      <c r="C21" t="s">
        <v>28</v>
      </c>
      <c r="D21">
        <v>17862.05</v>
      </c>
      <c r="E21">
        <v>16998.559999999998</v>
      </c>
    </row>
    <row r="22" spans="1:5" x14ac:dyDescent="0.25">
      <c r="A22" t="s">
        <v>186</v>
      </c>
      <c r="B22" t="s">
        <v>23</v>
      </c>
      <c r="C22" t="s">
        <v>28</v>
      </c>
      <c r="D22">
        <v>0</v>
      </c>
      <c r="E22">
        <v>0</v>
      </c>
    </row>
    <row r="23" spans="1:5" x14ac:dyDescent="0.25">
      <c r="A23" t="s">
        <v>186</v>
      </c>
      <c r="B23" t="s">
        <v>22</v>
      </c>
      <c r="C23" t="s">
        <v>28</v>
      </c>
      <c r="D23">
        <v>5344.03</v>
      </c>
      <c r="E23">
        <v>5291.12</v>
      </c>
    </row>
    <row r="24" spans="1:5" x14ac:dyDescent="0.25">
      <c r="A24" t="s">
        <v>186</v>
      </c>
      <c r="B24" t="s">
        <v>18</v>
      </c>
      <c r="C24" t="s">
        <v>28</v>
      </c>
      <c r="D24">
        <v>9739.5300000000007</v>
      </c>
      <c r="E24">
        <v>9643.1</v>
      </c>
    </row>
    <row r="25" spans="1:5" x14ac:dyDescent="0.25">
      <c r="A25" t="s">
        <v>186</v>
      </c>
      <c r="B25" t="s">
        <v>19</v>
      </c>
      <c r="C25" t="s">
        <v>28</v>
      </c>
      <c r="D25">
        <v>0</v>
      </c>
      <c r="E25">
        <v>0</v>
      </c>
    </row>
    <row r="26" spans="1:5" x14ac:dyDescent="0.25">
      <c r="A26" t="s">
        <v>186</v>
      </c>
      <c r="B26" t="s">
        <v>18</v>
      </c>
      <c r="C26" t="s">
        <v>29</v>
      </c>
      <c r="D26">
        <v>12338.03</v>
      </c>
      <c r="E26">
        <v>12215.87</v>
      </c>
    </row>
    <row r="27" spans="1:5" x14ac:dyDescent="0.25">
      <c r="A27" t="s">
        <v>186</v>
      </c>
      <c r="B27" t="s">
        <v>22</v>
      </c>
      <c r="C27" t="s">
        <v>29</v>
      </c>
      <c r="D27">
        <v>6466.14</v>
      </c>
      <c r="E27">
        <v>6402.12</v>
      </c>
    </row>
    <row r="28" spans="1:5" x14ac:dyDescent="0.25">
      <c r="A28" t="s">
        <v>186</v>
      </c>
      <c r="B28" t="s">
        <v>23</v>
      </c>
      <c r="C28" t="s">
        <v>29</v>
      </c>
      <c r="D28">
        <v>0</v>
      </c>
      <c r="E28">
        <v>0</v>
      </c>
    </row>
    <row r="29" spans="1:5" x14ac:dyDescent="0.25">
      <c r="A29" t="s">
        <v>186</v>
      </c>
      <c r="B29" t="s">
        <v>20</v>
      </c>
      <c r="C29" t="s">
        <v>29</v>
      </c>
      <c r="D29">
        <v>29096.53</v>
      </c>
      <c r="E29">
        <v>27640.53</v>
      </c>
    </row>
    <row r="30" spans="1:5" x14ac:dyDescent="0.25">
      <c r="A30" t="s">
        <v>186</v>
      </c>
      <c r="B30" t="s">
        <v>21</v>
      </c>
      <c r="C30" t="s">
        <v>29</v>
      </c>
      <c r="D30">
        <v>10577.96</v>
      </c>
      <c r="E30">
        <v>10390.92</v>
      </c>
    </row>
    <row r="31" spans="1:5" x14ac:dyDescent="0.25">
      <c r="A31" t="s">
        <v>186</v>
      </c>
      <c r="B31" t="s">
        <v>19</v>
      </c>
      <c r="C31" t="s">
        <v>29</v>
      </c>
      <c r="D31">
        <v>0</v>
      </c>
      <c r="E31">
        <v>0</v>
      </c>
    </row>
    <row r="32" spans="1:5" x14ac:dyDescent="0.25">
      <c r="A32" t="s">
        <v>186</v>
      </c>
      <c r="B32" t="s">
        <v>22</v>
      </c>
      <c r="C32" t="s">
        <v>30</v>
      </c>
      <c r="D32">
        <v>0</v>
      </c>
      <c r="E32">
        <v>0</v>
      </c>
    </row>
    <row r="33" spans="1:5" x14ac:dyDescent="0.25">
      <c r="A33" t="s">
        <v>186</v>
      </c>
      <c r="B33" t="s">
        <v>23</v>
      </c>
      <c r="C33" t="s">
        <v>30</v>
      </c>
      <c r="D33">
        <v>0</v>
      </c>
      <c r="E33">
        <v>0</v>
      </c>
    </row>
    <row r="34" spans="1:5" x14ac:dyDescent="0.25">
      <c r="A34" t="s">
        <v>186</v>
      </c>
      <c r="B34" t="s">
        <v>18</v>
      </c>
      <c r="C34" t="s">
        <v>30</v>
      </c>
      <c r="D34">
        <v>0</v>
      </c>
      <c r="E34">
        <v>0</v>
      </c>
    </row>
    <row r="35" spans="1:5" x14ac:dyDescent="0.25">
      <c r="A35" t="s">
        <v>186</v>
      </c>
      <c r="B35" t="s">
        <v>21</v>
      </c>
      <c r="C35" t="s">
        <v>30</v>
      </c>
      <c r="D35">
        <v>0</v>
      </c>
      <c r="E35">
        <v>0</v>
      </c>
    </row>
    <row r="36" spans="1:5" x14ac:dyDescent="0.25">
      <c r="A36" t="s">
        <v>186</v>
      </c>
      <c r="B36" t="s">
        <v>19</v>
      </c>
      <c r="C36" t="s">
        <v>30</v>
      </c>
      <c r="D36">
        <v>0</v>
      </c>
      <c r="E36">
        <v>0</v>
      </c>
    </row>
    <row r="37" spans="1:5" x14ac:dyDescent="0.25">
      <c r="A37" t="s">
        <v>186</v>
      </c>
      <c r="B37" t="s">
        <v>20</v>
      </c>
      <c r="C37" t="s">
        <v>30</v>
      </c>
      <c r="D37">
        <v>0</v>
      </c>
      <c r="E37">
        <v>0</v>
      </c>
    </row>
    <row r="38" spans="1:5" x14ac:dyDescent="0.25">
      <c r="A38" t="s">
        <v>186</v>
      </c>
      <c r="B38" t="s">
        <v>19</v>
      </c>
      <c r="C38" t="s">
        <v>31</v>
      </c>
      <c r="D38">
        <v>0</v>
      </c>
      <c r="E38">
        <v>0</v>
      </c>
    </row>
    <row r="39" spans="1:5" x14ac:dyDescent="0.25">
      <c r="A39" t="s">
        <v>186</v>
      </c>
      <c r="B39" t="s">
        <v>22</v>
      </c>
      <c r="C39" t="s">
        <v>31</v>
      </c>
      <c r="D39">
        <v>0</v>
      </c>
      <c r="E39">
        <v>0</v>
      </c>
    </row>
    <row r="40" spans="1:5" x14ac:dyDescent="0.25">
      <c r="A40" t="s">
        <v>186</v>
      </c>
      <c r="B40" t="s">
        <v>21</v>
      </c>
      <c r="C40" t="s">
        <v>31</v>
      </c>
      <c r="D40">
        <v>0</v>
      </c>
      <c r="E40">
        <v>0</v>
      </c>
    </row>
    <row r="41" spans="1:5" x14ac:dyDescent="0.25">
      <c r="A41" t="s">
        <v>186</v>
      </c>
      <c r="B41" t="s">
        <v>20</v>
      </c>
      <c r="C41" t="s">
        <v>31</v>
      </c>
      <c r="D41">
        <v>0</v>
      </c>
      <c r="E41">
        <v>0</v>
      </c>
    </row>
    <row r="42" spans="1:5" x14ac:dyDescent="0.25">
      <c r="A42" t="s">
        <v>186</v>
      </c>
      <c r="B42" t="s">
        <v>18</v>
      </c>
      <c r="C42" t="s">
        <v>31</v>
      </c>
      <c r="D42">
        <v>0</v>
      </c>
      <c r="E42">
        <v>0</v>
      </c>
    </row>
    <row r="43" spans="1:5" x14ac:dyDescent="0.25">
      <c r="A43" t="s">
        <v>186</v>
      </c>
      <c r="B43" t="s">
        <v>23</v>
      </c>
      <c r="C43" t="s">
        <v>31</v>
      </c>
      <c r="D43">
        <v>0</v>
      </c>
      <c r="E43">
        <v>0</v>
      </c>
    </row>
    <row r="44" spans="1:5" x14ac:dyDescent="0.25">
      <c r="A44" t="s">
        <v>186</v>
      </c>
      <c r="B44" t="s">
        <v>23</v>
      </c>
      <c r="C44" t="s">
        <v>32</v>
      </c>
      <c r="D44">
        <v>0</v>
      </c>
      <c r="E44">
        <v>0</v>
      </c>
    </row>
    <row r="45" spans="1:5" x14ac:dyDescent="0.25">
      <c r="A45" t="s">
        <v>186</v>
      </c>
      <c r="B45" t="s">
        <v>22</v>
      </c>
      <c r="C45" t="s">
        <v>32</v>
      </c>
      <c r="D45">
        <v>0</v>
      </c>
      <c r="E45">
        <v>0</v>
      </c>
    </row>
    <row r="46" spans="1:5" x14ac:dyDescent="0.25">
      <c r="A46" t="s">
        <v>186</v>
      </c>
      <c r="B46" t="s">
        <v>19</v>
      </c>
      <c r="C46" t="s">
        <v>32</v>
      </c>
      <c r="D46">
        <v>0</v>
      </c>
      <c r="E46">
        <v>0</v>
      </c>
    </row>
    <row r="47" spans="1:5" x14ac:dyDescent="0.25">
      <c r="A47" t="s">
        <v>186</v>
      </c>
      <c r="B47" t="s">
        <v>18</v>
      </c>
      <c r="C47" t="s">
        <v>32</v>
      </c>
      <c r="D47">
        <v>0</v>
      </c>
      <c r="E47">
        <v>0</v>
      </c>
    </row>
    <row r="48" spans="1:5" x14ac:dyDescent="0.25">
      <c r="A48" t="s">
        <v>186</v>
      </c>
      <c r="B48" t="s">
        <v>21</v>
      </c>
      <c r="C48" t="s">
        <v>32</v>
      </c>
      <c r="D48">
        <v>0</v>
      </c>
      <c r="E48">
        <v>0</v>
      </c>
    </row>
    <row r="49" spans="1:5" x14ac:dyDescent="0.25">
      <c r="A49" t="s">
        <v>186</v>
      </c>
      <c r="B49" t="s">
        <v>20</v>
      </c>
      <c r="C49" t="s">
        <v>32</v>
      </c>
      <c r="D49">
        <v>0</v>
      </c>
      <c r="E49">
        <v>0</v>
      </c>
    </row>
    <row r="50" spans="1:5" x14ac:dyDescent="0.25">
      <c r="A50" t="s">
        <v>186</v>
      </c>
      <c r="B50" t="s">
        <v>20</v>
      </c>
      <c r="C50" t="s">
        <v>33</v>
      </c>
      <c r="D50">
        <v>0</v>
      </c>
      <c r="E50">
        <v>0</v>
      </c>
    </row>
    <row r="51" spans="1:5" x14ac:dyDescent="0.25">
      <c r="A51" t="s">
        <v>186</v>
      </c>
      <c r="B51" t="s">
        <v>18</v>
      </c>
      <c r="C51" t="s">
        <v>33</v>
      </c>
      <c r="D51">
        <v>0</v>
      </c>
      <c r="E51">
        <v>0</v>
      </c>
    </row>
    <row r="52" spans="1:5" x14ac:dyDescent="0.25">
      <c r="A52" t="s">
        <v>186</v>
      </c>
      <c r="B52" t="s">
        <v>21</v>
      </c>
      <c r="C52" t="s">
        <v>33</v>
      </c>
      <c r="D52">
        <v>0</v>
      </c>
      <c r="E52">
        <v>0</v>
      </c>
    </row>
    <row r="53" spans="1:5" x14ac:dyDescent="0.25">
      <c r="A53" t="s">
        <v>186</v>
      </c>
      <c r="B53" t="s">
        <v>19</v>
      </c>
      <c r="C53" t="s">
        <v>33</v>
      </c>
      <c r="D53">
        <v>0</v>
      </c>
      <c r="E53">
        <v>0</v>
      </c>
    </row>
    <row r="54" spans="1:5" x14ac:dyDescent="0.25">
      <c r="A54" t="s">
        <v>186</v>
      </c>
      <c r="B54" t="s">
        <v>23</v>
      </c>
      <c r="C54" t="s">
        <v>33</v>
      </c>
      <c r="D54">
        <v>0</v>
      </c>
      <c r="E54">
        <v>0</v>
      </c>
    </row>
    <row r="55" spans="1:5" x14ac:dyDescent="0.25">
      <c r="A55" t="s">
        <v>186</v>
      </c>
      <c r="B55" t="s">
        <v>22</v>
      </c>
      <c r="C55" t="s">
        <v>33</v>
      </c>
      <c r="D55">
        <v>0</v>
      </c>
      <c r="E55">
        <v>0</v>
      </c>
    </row>
    <row r="56" spans="1:5" x14ac:dyDescent="0.25">
      <c r="A56" t="s">
        <v>186</v>
      </c>
      <c r="B56" t="s">
        <v>20</v>
      </c>
      <c r="C56" t="s">
        <v>34</v>
      </c>
      <c r="D56">
        <v>0</v>
      </c>
      <c r="E56">
        <v>0</v>
      </c>
    </row>
    <row r="57" spans="1:5" x14ac:dyDescent="0.25">
      <c r="A57" t="s">
        <v>186</v>
      </c>
      <c r="B57" t="s">
        <v>18</v>
      </c>
      <c r="C57" t="s">
        <v>34</v>
      </c>
      <c r="D57">
        <v>0</v>
      </c>
      <c r="E57">
        <v>0</v>
      </c>
    </row>
    <row r="58" spans="1:5" x14ac:dyDescent="0.25">
      <c r="A58" t="s">
        <v>186</v>
      </c>
      <c r="B58" t="s">
        <v>22</v>
      </c>
      <c r="C58" t="s">
        <v>34</v>
      </c>
      <c r="D58">
        <v>0</v>
      </c>
      <c r="E58">
        <v>0</v>
      </c>
    </row>
    <row r="59" spans="1:5" x14ac:dyDescent="0.25">
      <c r="A59" t="s">
        <v>186</v>
      </c>
      <c r="B59" t="s">
        <v>19</v>
      </c>
      <c r="C59" t="s">
        <v>34</v>
      </c>
      <c r="D59">
        <v>0</v>
      </c>
      <c r="E59">
        <v>0</v>
      </c>
    </row>
    <row r="60" spans="1:5" x14ac:dyDescent="0.25">
      <c r="A60" t="s">
        <v>186</v>
      </c>
      <c r="B60" t="s">
        <v>21</v>
      </c>
      <c r="C60" t="s">
        <v>34</v>
      </c>
      <c r="D60">
        <v>0</v>
      </c>
      <c r="E60">
        <v>0</v>
      </c>
    </row>
    <row r="61" spans="1:5" x14ac:dyDescent="0.25">
      <c r="A61" t="s">
        <v>186</v>
      </c>
      <c r="B61" t="s">
        <v>23</v>
      </c>
      <c r="C61" t="s">
        <v>34</v>
      </c>
      <c r="D61">
        <v>0</v>
      </c>
      <c r="E61">
        <v>0</v>
      </c>
    </row>
    <row r="62" spans="1:5" x14ac:dyDescent="0.25">
      <c r="A62" t="s">
        <v>186</v>
      </c>
      <c r="B62" t="s">
        <v>23</v>
      </c>
      <c r="C62" t="s">
        <v>35</v>
      </c>
      <c r="D62">
        <v>0</v>
      </c>
      <c r="E62">
        <v>0</v>
      </c>
    </row>
    <row r="63" spans="1:5" x14ac:dyDescent="0.25">
      <c r="A63" t="s">
        <v>186</v>
      </c>
      <c r="B63" t="s">
        <v>19</v>
      </c>
      <c r="C63" t="s">
        <v>35</v>
      </c>
      <c r="D63">
        <v>0</v>
      </c>
      <c r="E63">
        <v>0</v>
      </c>
    </row>
    <row r="64" spans="1:5" x14ac:dyDescent="0.25">
      <c r="A64" t="s">
        <v>186</v>
      </c>
      <c r="B64" t="s">
        <v>22</v>
      </c>
      <c r="C64" t="s">
        <v>35</v>
      </c>
      <c r="D64">
        <v>0</v>
      </c>
      <c r="E64">
        <v>0</v>
      </c>
    </row>
    <row r="65" spans="1:5" x14ac:dyDescent="0.25">
      <c r="A65" t="s">
        <v>186</v>
      </c>
      <c r="B65" t="s">
        <v>21</v>
      </c>
      <c r="C65" t="s">
        <v>35</v>
      </c>
      <c r="D65">
        <v>0</v>
      </c>
      <c r="E65">
        <v>0</v>
      </c>
    </row>
    <row r="66" spans="1:5" x14ac:dyDescent="0.25">
      <c r="A66" t="s">
        <v>186</v>
      </c>
      <c r="B66" t="s">
        <v>18</v>
      </c>
      <c r="C66" t="s">
        <v>35</v>
      </c>
      <c r="D66">
        <v>0</v>
      </c>
      <c r="E66">
        <v>0</v>
      </c>
    </row>
    <row r="67" spans="1:5" x14ac:dyDescent="0.25">
      <c r="A67" t="s">
        <v>186</v>
      </c>
      <c r="B67" t="s">
        <v>20</v>
      </c>
      <c r="C67" t="s">
        <v>35</v>
      </c>
      <c r="D67">
        <v>0</v>
      </c>
      <c r="E67">
        <v>0</v>
      </c>
    </row>
    <row r="68" spans="1:5" x14ac:dyDescent="0.25">
      <c r="A68" t="s">
        <v>186</v>
      </c>
      <c r="B68" t="s">
        <v>21</v>
      </c>
      <c r="C68" t="s">
        <v>36</v>
      </c>
      <c r="D68">
        <v>0</v>
      </c>
      <c r="E68">
        <v>0</v>
      </c>
    </row>
    <row r="69" spans="1:5" x14ac:dyDescent="0.25">
      <c r="A69" t="s">
        <v>186</v>
      </c>
      <c r="B69" t="s">
        <v>18</v>
      </c>
      <c r="C69" t="s">
        <v>36</v>
      </c>
      <c r="D69">
        <v>0</v>
      </c>
      <c r="E69">
        <v>0</v>
      </c>
    </row>
    <row r="70" spans="1:5" x14ac:dyDescent="0.25">
      <c r="A70" t="s">
        <v>186</v>
      </c>
      <c r="B70" t="s">
        <v>20</v>
      </c>
      <c r="C70" t="s">
        <v>36</v>
      </c>
      <c r="D70">
        <v>0</v>
      </c>
      <c r="E70">
        <v>0</v>
      </c>
    </row>
    <row r="71" spans="1:5" x14ac:dyDescent="0.25">
      <c r="A71" t="s">
        <v>186</v>
      </c>
      <c r="B71" t="s">
        <v>19</v>
      </c>
      <c r="C71" t="s">
        <v>36</v>
      </c>
      <c r="D71">
        <v>0</v>
      </c>
      <c r="E71">
        <v>0</v>
      </c>
    </row>
    <row r="72" spans="1:5" x14ac:dyDescent="0.25">
      <c r="A72" t="s">
        <v>186</v>
      </c>
      <c r="B72" t="s">
        <v>23</v>
      </c>
      <c r="C72" t="s">
        <v>36</v>
      </c>
      <c r="D72">
        <v>0</v>
      </c>
      <c r="E72">
        <v>0</v>
      </c>
    </row>
    <row r="73" spans="1:5" x14ac:dyDescent="0.25">
      <c r="A73" t="s">
        <v>186</v>
      </c>
      <c r="B73" t="s">
        <v>22</v>
      </c>
      <c r="C73" t="s">
        <v>36</v>
      </c>
      <c r="D73">
        <v>0</v>
      </c>
      <c r="E73">
        <v>0</v>
      </c>
    </row>
    <row r="74" spans="1:5" x14ac:dyDescent="0.25">
      <c r="A74" t="s">
        <v>183</v>
      </c>
      <c r="B74" t="s">
        <v>20</v>
      </c>
      <c r="C74" t="s">
        <v>25</v>
      </c>
      <c r="D74">
        <v>2577.2399999999998</v>
      </c>
      <c r="E74">
        <v>2530.2399999999998</v>
      </c>
    </row>
    <row r="75" spans="1:5" x14ac:dyDescent="0.25">
      <c r="A75" t="s">
        <v>183</v>
      </c>
      <c r="B75" t="s">
        <v>22</v>
      </c>
      <c r="C75" t="s">
        <v>25</v>
      </c>
      <c r="D75">
        <v>79554.41</v>
      </c>
      <c r="E75">
        <v>78766.740000000005</v>
      </c>
    </row>
    <row r="76" spans="1:5" x14ac:dyDescent="0.25">
      <c r="A76" t="s">
        <v>183</v>
      </c>
      <c r="B76" t="s">
        <v>19</v>
      </c>
      <c r="C76" t="s">
        <v>25</v>
      </c>
      <c r="D76">
        <v>0</v>
      </c>
      <c r="E76">
        <v>0</v>
      </c>
    </row>
    <row r="77" spans="1:5" x14ac:dyDescent="0.25">
      <c r="A77" t="s">
        <v>183</v>
      </c>
      <c r="B77" t="s">
        <v>23</v>
      </c>
      <c r="C77" t="s">
        <v>25</v>
      </c>
      <c r="D77">
        <v>0</v>
      </c>
      <c r="E77">
        <v>0</v>
      </c>
    </row>
    <row r="78" spans="1:5" x14ac:dyDescent="0.25">
      <c r="A78" t="s">
        <v>183</v>
      </c>
      <c r="B78" t="s">
        <v>21</v>
      </c>
      <c r="C78" t="s">
        <v>25</v>
      </c>
      <c r="D78">
        <v>634284.69999999995</v>
      </c>
      <c r="E78">
        <v>623069.44999999995</v>
      </c>
    </row>
    <row r="79" spans="1:5" x14ac:dyDescent="0.25">
      <c r="A79" t="s">
        <v>183</v>
      </c>
      <c r="B79" t="s">
        <v>18</v>
      </c>
      <c r="C79" t="s">
        <v>25</v>
      </c>
      <c r="D79">
        <v>2960.56</v>
      </c>
      <c r="E79">
        <v>2931.25</v>
      </c>
    </row>
    <row r="80" spans="1:5" x14ac:dyDescent="0.25">
      <c r="A80" t="s">
        <v>183</v>
      </c>
      <c r="B80" t="s">
        <v>20</v>
      </c>
      <c r="C80" t="s">
        <v>26</v>
      </c>
      <c r="D80">
        <v>2018.56</v>
      </c>
      <c r="E80">
        <v>1964.56</v>
      </c>
    </row>
    <row r="81" spans="1:5" x14ac:dyDescent="0.25">
      <c r="A81" t="s">
        <v>183</v>
      </c>
      <c r="B81" t="s">
        <v>22</v>
      </c>
      <c r="C81" t="s">
        <v>26</v>
      </c>
      <c r="D81">
        <v>80088.429999999993</v>
      </c>
      <c r="E81">
        <v>79295.48</v>
      </c>
    </row>
    <row r="82" spans="1:5" x14ac:dyDescent="0.25">
      <c r="A82" t="s">
        <v>183</v>
      </c>
      <c r="B82" t="s">
        <v>19</v>
      </c>
      <c r="C82" t="s">
        <v>26</v>
      </c>
      <c r="D82">
        <v>0</v>
      </c>
      <c r="E82">
        <v>0</v>
      </c>
    </row>
    <row r="83" spans="1:5" x14ac:dyDescent="0.25">
      <c r="A83" t="s">
        <v>183</v>
      </c>
      <c r="B83" t="s">
        <v>18</v>
      </c>
      <c r="C83" t="s">
        <v>26</v>
      </c>
      <c r="D83">
        <v>8222.68</v>
      </c>
      <c r="E83">
        <v>8141.27</v>
      </c>
    </row>
    <row r="84" spans="1:5" x14ac:dyDescent="0.25">
      <c r="A84" t="s">
        <v>183</v>
      </c>
      <c r="B84" t="s">
        <v>21</v>
      </c>
      <c r="C84" t="s">
        <v>26</v>
      </c>
      <c r="D84">
        <v>468133.69</v>
      </c>
      <c r="E84">
        <v>459856.28</v>
      </c>
    </row>
    <row r="85" spans="1:5" x14ac:dyDescent="0.25">
      <c r="A85" t="s">
        <v>183</v>
      </c>
      <c r="B85" t="s">
        <v>23</v>
      </c>
      <c r="C85" t="s">
        <v>26</v>
      </c>
      <c r="D85">
        <v>0</v>
      </c>
      <c r="E85">
        <v>0</v>
      </c>
    </row>
    <row r="86" spans="1:5" x14ac:dyDescent="0.25">
      <c r="A86" t="s">
        <v>183</v>
      </c>
      <c r="B86" t="s">
        <v>23</v>
      </c>
      <c r="C86" t="s">
        <v>27</v>
      </c>
      <c r="D86">
        <v>0</v>
      </c>
      <c r="E86">
        <v>0</v>
      </c>
    </row>
    <row r="87" spans="1:5" x14ac:dyDescent="0.25">
      <c r="A87" t="s">
        <v>183</v>
      </c>
      <c r="B87" t="s">
        <v>20</v>
      </c>
      <c r="C87" t="s">
        <v>27</v>
      </c>
      <c r="D87">
        <v>1970.1599999999999</v>
      </c>
      <c r="E87">
        <v>1932.1599999999999</v>
      </c>
    </row>
    <row r="88" spans="1:5" x14ac:dyDescent="0.25">
      <c r="A88" t="s">
        <v>183</v>
      </c>
      <c r="B88" t="s">
        <v>22</v>
      </c>
      <c r="C88" t="s">
        <v>27</v>
      </c>
      <c r="D88">
        <v>91551.27</v>
      </c>
      <c r="E88">
        <v>90644.82</v>
      </c>
    </row>
    <row r="89" spans="1:5" x14ac:dyDescent="0.25">
      <c r="A89" t="s">
        <v>183</v>
      </c>
      <c r="B89" t="s">
        <v>21</v>
      </c>
      <c r="C89" t="s">
        <v>27</v>
      </c>
      <c r="D89">
        <v>332658.02</v>
      </c>
      <c r="E89">
        <v>326776.05</v>
      </c>
    </row>
    <row r="90" spans="1:5" x14ac:dyDescent="0.25">
      <c r="A90" t="s">
        <v>183</v>
      </c>
      <c r="B90" t="s">
        <v>18</v>
      </c>
      <c r="C90" t="s">
        <v>27</v>
      </c>
      <c r="D90">
        <v>25899.8</v>
      </c>
      <c r="E90">
        <v>25643.37</v>
      </c>
    </row>
    <row r="91" spans="1:5" x14ac:dyDescent="0.25">
      <c r="A91" t="s">
        <v>183</v>
      </c>
      <c r="B91" t="s">
        <v>19</v>
      </c>
      <c r="C91" t="s">
        <v>27</v>
      </c>
      <c r="D91">
        <v>0</v>
      </c>
      <c r="E91">
        <v>0</v>
      </c>
    </row>
    <row r="92" spans="1:5" x14ac:dyDescent="0.25">
      <c r="A92" t="s">
        <v>183</v>
      </c>
      <c r="B92" t="s">
        <v>20</v>
      </c>
      <c r="C92" t="s">
        <v>28</v>
      </c>
      <c r="D92">
        <v>2822.61</v>
      </c>
      <c r="E92">
        <v>2758.61</v>
      </c>
    </row>
    <row r="93" spans="1:5" x14ac:dyDescent="0.25">
      <c r="A93" t="s">
        <v>183</v>
      </c>
      <c r="B93" t="s">
        <v>21</v>
      </c>
      <c r="C93" t="s">
        <v>28</v>
      </c>
      <c r="D93">
        <v>268402.74</v>
      </c>
      <c r="E93">
        <v>263656.92</v>
      </c>
    </row>
    <row r="94" spans="1:5" x14ac:dyDescent="0.25">
      <c r="A94" t="s">
        <v>183</v>
      </c>
      <c r="B94" t="s">
        <v>19</v>
      </c>
      <c r="C94" t="s">
        <v>28</v>
      </c>
      <c r="D94">
        <v>0</v>
      </c>
      <c r="E94">
        <v>0</v>
      </c>
    </row>
    <row r="95" spans="1:5" x14ac:dyDescent="0.25">
      <c r="A95" t="s">
        <v>183</v>
      </c>
      <c r="B95" t="s">
        <v>18</v>
      </c>
      <c r="C95" t="s">
        <v>28</v>
      </c>
      <c r="D95">
        <v>28792.1</v>
      </c>
      <c r="E95">
        <v>28507.03</v>
      </c>
    </row>
    <row r="96" spans="1:5" x14ac:dyDescent="0.25">
      <c r="A96" t="s">
        <v>183</v>
      </c>
      <c r="B96" t="s">
        <v>22</v>
      </c>
      <c r="C96" t="s">
        <v>28</v>
      </c>
      <c r="D96">
        <v>170056.97</v>
      </c>
      <c r="E96">
        <v>168373.24</v>
      </c>
    </row>
    <row r="97" spans="1:5" x14ac:dyDescent="0.25">
      <c r="A97" t="s">
        <v>183</v>
      </c>
      <c r="B97" t="s">
        <v>23</v>
      </c>
      <c r="C97" t="s">
        <v>28</v>
      </c>
      <c r="D97">
        <v>0</v>
      </c>
      <c r="E97">
        <v>0</v>
      </c>
    </row>
    <row r="98" spans="1:5" x14ac:dyDescent="0.25">
      <c r="A98" t="s">
        <v>183</v>
      </c>
      <c r="B98" t="s">
        <v>20</v>
      </c>
      <c r="C98" t="s">
        <v>29</v>
      </c>
      <c r="D98">
        <v>3005.9</v>
      </c>
      <c r="E98">
        <v>2932.9</v>
      </c>
    </row>
    <row r="99" spans="1:5" x14ac:dyDescent="0.25">
      <c r="A99" t="s">
        <v>183</v>
      </c>
      <c r="B99" t="s">
        <v>22</v>
      </c>
      <c r="C99" t="s">
        <v>29</v>
      </c>
      <c r="D99">
        <v>201047.78</v>
      </c>
      <c r="E99">
        <v>199057.21</v>
      </c>
    </row>
    <row r="100" spans="1:5" x14ac:dyDescent="0.25">
      <c r="A100" t="s">
        <v>183</v>
      </c>
      <c r="B100" t="s">
        <v>19</v>
      </c>
      <c r="C100" t="s">
        <v>29</v>
      </c>
      <c r="D100">
        <v>0</v>
      </c>
      <c r="E100">
        <v>0</v>
      </c>
    </row>
    <row r="101" spans="1:5" x14ac:dyDescent="0.25">
      <c r="A101" t="s">
        <v>183</v>
      </c>
      <c r="B101" t="s">
        <v>23</v>
      </c>
      <c r="C101" t="s">
        <v>29</v>
      </c>
      <c r="D101">
        <v>0</v>
      </c>
      <c r="E101">
        <v>0</v>
      </c>
    </row>
    <row r="102" spans="1:5" x14ac:dyDescent="0.25">
      <c r="A102" t="s">
        <v>183</v>
      </c>
      <c r="B102" t="s">
        <v>21</v>
      </c>
      <c r="C102" t="s">
        <v>29</v>
      </c>
      <c r="D102">
        <v>256075.06</v>
      </c>
      <c r="E102">
        <v>251547.21</v>
      </c>
    </row>
    <row r="103" spans="1:5" x14ac:dyDescent="0.25">
      <c r="A103" t="s">
        <v>183</v>
      </c>
      <c r="B103" t="s">
        <v>18</v>
      </c>
      <c r="C103" t="s">
        <v>29</v>
      </c>
      <c r="D103">
        <v>29123.39</v>
      </c>
      <c r="E103">
        <v>28835.040000000001</v>
      </c>
    </row>
    <row r="104" spans="1:5" x14ac:dyDescent="0.25">
      <c r="A104" t="s">
        <v>183</v>
      </c>
      <c r="B104" t="s">
        <v>22</v>
      </c>
      <c r="C104" t="s">
        <v>30</v>
      </c>
      <c r="D104">
        <v>0</v>
      </c>
      <c r="E104">
        <v>0</v>
      </c>
    </row>
    <row r="105" spans="1:5" x14ac:dyDescent="0.25">
      <c r="A105" t="s">
        <v>183</v>
      </c>
      <c r="B105" t="s">
        <v>23</v>
      </c>
      <c r="C105" t="s">
        <v>30</v>
      </c>
      <c r="D105">
        <v>0</v>
      </c>
      <c r="E105">
        <v>0</v>
      </c>
    </row>
    <row r="106" spans="1:5" x14ac:dyDescent="0.25">
      <c r="A106" t="s">
        <v>183</v>
      </c>
      <c r="B106" t="s">
        <v>21</v>
      </c>
      <c r="C106" t="s">
        <v>30</v>
      </c>
      <c r="D106">
        <v>0</v>
      </c>
      <c r="E106">
        <v>0</v>
      </c>
    </row>
    <row r="107" spans="1:5" x14ac:dyDescent="0.25">
      <c r="A107" t="s">
        <v>183</v>
      </c>
      <c r="B107" t="s">
        <v>19</v>
      </c>
      <c r="C107" t="s">
        <v>30</v>
      </c>
      <c r="D107">
        <v>0</v>
      </c>
      <c r="E107">
        <v>0</v>
      </c>
    </row>
    <row r="108" spans="1:5" x14ac:dyDescent="0.25">
      <c r="A108" t="s">
        <v>183</v>
      </c>
      <c r="B108" t="s">
        <v>20</v>
      </c>
      <c r="C108" t="s">
        <v>30</v>
      </c>
      <c r="D108">
        <v>0</v>
      </c>
      <c r="E108">
        <v>0</v>
      </c>
    </row>
    <row r="109" spans="1:5" x14ac:dyDescent="0.25">
      <c r="A109" t="s">
        <v>183</v>
      </c>
      <c r="B109" t="s">
        <v>18</v>
      </c>
      <c r="C109" t="s">
        <v>30</v>
      </c>
      <c r="D109">
        <v>0</v>
      </c>
      <c r="E109">
        <v>0</v>
      </c>
    </row>
    <row r="110" spans="1:5" x14ac:dyDescent="0.25">
      <c r="A110" t="s">
        <v>183</v>
      </c>
      <c r="B110" t="s">
        <v>22</v>
      </c>
      <c r="C110" t="s">
        <v>31</v>
      </c>
      <c r="D110">
        <v>0</v>
      </c>
      <c r="E110">
        <v>0</v>
      </c>
    </row>
    <row r="111" spans="1:5" x14ac:dyDescent="0.25">
      <c r="A111" t="s">
        <v>183</v>
      </c>
      <c r="B111" t="s">
        <v>20</v>
      </c>
      <c r="C111" t="s">
        <v>31</v>
      </c>
      <c r="D111">
        <v>0</v>
      </c>
      <c r="E111">
        <v>0</v>
      </c>
    </row>
    <row r="112" spans="1:5" x14ac:dyDescent="0.25">
      <c r="A112" t="s">
        <v>183</v>
      </c>
      <c r="B112" t="s">
        <v>19</v>
      </c>
      <c r="C112" t="s">
        <v>31</v>
      </c>
      <c r="D112">
        <v>0</v>
      </c>
      <c r="E112">
        <v>0</v>
      </c>
    </row>
    <row r="113" spans="1:5" x14ac:dyDescent="0.25">
      <c r="A113" t="s">
        <v>183</v>
      </c>
      <c r="B113" t="s">
        <v>23</v>
      </c>
      <c r="C113" t="s">
        <v>31</v>
      </c>
      <c r="D113">
        <v>0</v>
      </c>
      <c r="E113">
        <v>0</v>
      </c>
    </row>
    <row r="114" spans="1:5" x14ac:dyDescent="0.25">
      <c r="A114" t="s">
        <v>183</v>
      </c>
      <c r="B114" t="s">
        <v>21</v>
      </c>
      <c r="C114" t="s">
        <v>31</v>
      </c>
      <c r="D114">
        <v>0</v>
      </c>
      <c r="E114">
        <v>0</v>
      </c>
    </row>
    <row r="115" spans="1:5" x14ac:dyDescent="0.25">
      <c r="A115" t="s">
        <v>183</v>
      </c>
      <c r="B115" t="s">
        <v>18</v>
      </c>
      <c r="C115" t="s">
        <v>31</v>
      </c>
      <c r="D115">
        <v>0</v>
      </c>
      <c r="E115">
        <v>0</v>
      </c>
    </row>
    <row r="116" spans="1:5" x14ac:dyDescent="0.25">
      <c r="A116" t="s">
        <v>183</v>
      </c>
      <c r="B116" t="s">
        <v>20</v>
      </c>
      <c r="C116" t="s">
        <v>32</v>
      </c>
      <c r="D116">
        <v>0</v>
      </c>
      <c r="E116">
        <v>0</v>
      </c>
    </row>
    <row r="117" spans="1:5" x14ac:dyDescent="0.25">
      <c r="A117" t="s">
        <v>183</v>
      </c>
      <c r="B117" t="s">
        <v>23</v>
      </c>
      <c r="C117" t="s">
        <v>32</v>
      </c>
      <c r="D117">
        <v>0</v>
      </c>
      <c r="E117">
        <v>0</v>
      </c>
    </row>
    <row r="118" spans="1:5" x14ac:dyDescent="0.25">
      <c r="A118" t="s">
        <v>183</v>
      </c>
      <c r="B118" t="s">
        <v>21</v>
      </c>
      <c r="C118" t="s">
        <v>32</v>
      </c>
      <c r="D118">
        <v>0</v>
      </c>
      <c r="E118">
        <v>0</v>
      </c>
    </row>
    <row r="119" spans="1:5" x14ac:dyDescent="0.25">
      <c r="A119" t="s">
        <v>183</v>
      </c>
      <c r="B119" t="s">
        <v>22</v>
      </c>
      <c r="C119" t="s">
        <v>32</v>
      </c>
      <c r="D119">
        <v>0</v>
      </c>
      <c r="E119">
        <v>0</v>
      </c>
    </row>
    <row r="120" spans="1:5" x14ac:dyDescent="0.25">
      <c r="A120" t="s">
        <v>183</v>
      </c>
      <c r="B120" t="s">
        <v>18</v>
      </c>
      <c r="C120" t="s">
        <v>32</v>
      </c>
      <c r="D120">
        <v>0</v>
      </c>
      <c r="E120">
        <v>0</v>
      </c>
    </row>
    <row r="121" spans="1:5" x14ac:dyDescent="0.25">
      <c r="A121" t="s">
        <v>183</v>
      </c>
      <c r="B121" t="s">
        <v>19</v>
      </c>
      <c r="C121" t="s">
        <v>32</v>
      </c>
      <c r="D121">
        <v>0</v>
      </c>
      <c r="E121">
        <v>0</v>
      </c>
    </row>
    <row r="122" spans="1:5" x14ac:dyDescent="0.25">
      <c r="A122" t="s">
        <v>183</v>
      </c>
      <c r="B122" t="s">
        <v>21</v>
      </c>
      <c r="C122" t="s">
        <v>33</v>
      </c>
      <c r="D122">
        <v>0</v>
      </c>
      <c r="E122">
        <v>0</v>
      </c>
    </row>
    <row r="123" spans="1:5" x14ac:dyDescent="0.25">
      <c r="A123" t="s">
        <v>183</v>
      </c>
      <c r="B123" t="s">
        <v>22</v>
      </c>
      <c r="C123" t="s">
        <v>33</v>
      </c>
      <c r="D123">
        <v>0</v>
      </c>
      <c r="E123">
        <v>0</v>
      </c>
    </row>
    <row r="124" spans="1:5" x14ac:dyDescent="0.25">
      <c r="A124" t="s">
        <v>183</v>
      </c>
      <c r="B124" t="s">
        <v>18</v>
      </c>
      <c r="C124" t="s">
        <v>33</v>
      </c>
      <c r="D124">
        <v>0</v>
      </c>
      <c r="E124">
        <v>0</v>
      </c>
    </row>
    <row r="125" spans="1:5" x14ac:dyDescent="0.25">
      <c r="A125" t="s">
        <v>183</v>
      </c>
      <c r="B125" t="s">
        <v>23</v>
      </c>
      <c r="C125" t="s">
        <v>33</v>
      </c>
      <c r="D125">
        <v>0</v>
      </c>
      <c r="E125">
        <v>0</v>
      </c>
    </row>
    <row r="126" spans="1:5" x14ac:dyDescent="0.25">
      <c r="A126" t="s">
        <v>183</v>
      </c>
      <c r="B126" t="s">
        <v>20</v>
      </c>
      <c r="C126" t="s">
        <v>33</v>
      </c>
      <c r="D126">
        <v>0</v>
      </c>
      <c r="E126">
        <v>0</v>
      </c>
    </row>
    <row r="127" spans="1:5" x14ac:dyDescent="0.25">
      <c r="A127" t="s">
        <v>183</v>
      </c>
      <c r="B127" t="s">
        <v>19</v>
      </c>
      <c r="C127" t="s">
        <v>33</v>
      </c>
      <c r="D127">
        <v>0</v>
      </c>
      <c r="E127">
        <v>0</v>
      </c>
    </row>
    <row r="128" spans="1:5" x14ac:dyDescent="0.25">
      <c r="A128" t="s">
        <v>183</v>
      </c>
      <c r="B128" t="s">
        <v>23</v>
      </c>
      <c r="C128" t="s">
        <v>34</v>
      </c>
      <c r="D128">
        <v>0</v>
      </c>
      <c r="E128">
        <v>0</v>
      </c>
    </row>
    <row r="129" spans="1:5" x14ac:dyDescent="0.25">
      <c r="A129" t="s">
        <v>183</v>
      </c>
      <c r="B129" t="s">
        <v>18</v>
      </c>
      <c r="C129" t="s">
        <v>34</v>
      </c>
      <c r="D129">
        <v>0</v>
      </c>
      <c r="E129">
        <v>0</v>
      </c>
    </row>
    <row r="130" spans="1:5" x14ac:dyDescent="0.25">
      <c r="A130" t="s">
        <v>183</v>
      </c>
      <c r="B130" t="s">
        <v>20</v>
      </c>
      <c r="C130" t="s">
        <v>34</v>
      </c>
      <c r="D130">
        <v>0</v>
      </c>
      <c r="E130">
        <v>0</v>
      </c>
    </row>
    <row r="131" spans="1:5" x14ac:dyDescent="0.25">
      <c r="A131" t="s">
        <v>183</v>
      </c>
      <c r="B131" t="s">
        <v>22</v>
      </c>
      <c r="C131" t="s">
        <v>34</v>
      </c>
      <c r="D131">
        <v>0</v>
      </c>
      <c r="E131">
        <v>0</v>
      </c>
    </row>
    <row r="132" spans="1:5" x14ac:dyDescent="0.25">
      <c r="A132" t="s">
        <v>183</v>
      </c>
      <c r="B132" t="s">
        <v>21</v>
      </c>
      <c r="C132" t="s">
        <v>34</v>
      </c>
      <c r="D132">
        <v>0</v>
      </c>
      <c r="E132">
        <v>0</v>
      </c>
    </row>
    <row r="133" spans="1:5" x14ac:dyDescent="0.25">
      <c r="A133" t="s">
        <v>183</v>
      </c>
      <c r="B133" t="s">
        <v>19</v>
      </c>
      <c r="C133" t="s">
        <v>34</v>
      </c>
      <c r="D133">
        <v>0</v>
      </c>
      <c r="E133">
        <v>0</v>
      </c>
    </row>
    <row r="134" spans="1:5" x14ac:dyDescent="0.25">
      <c r="A134" t="s">
        <v>183</v>
      </c>
      <c r="B134" t="s">
        <v>22</v>
      </c>
      <c r="C134" t="s">
        <v>35</v>
      </c>
      <c r="D134">
        <v>0</v>
      </c>
      <c r="E134">
        <v>0</v>
      </c>
    </row>
    <row r="135" spans="1:5" x14ac:dyDescent="0.25">
      <c r="A135" t="s">
        <v>183</v>
      </c>
      <c r="B135" t="s">
        <v>20</v>
      </c>
      <c r="C135" t="s">
        <v>35</v>
      </c>
      <c r="D135">
        <v>0</v>
      </c>
      <c r="E135">
        <v>0</v>
      </c>
    </row>
    <row r="136" spans="1:5" x14ac:dyDescent="0.25">
      <c r="A136" t="s">
        <v>183</v>
      </c>
      <c r="B136" t="s">
        <v>19</v>
      </c>
      <c r="C136" t="s">
        <v>35</v>
      </c>
      <c r="D136">
        <v>0</v>
      </c>
      <c r="E136">
        <v>0</v>
      </c>
    </row>
    <row r="137" spans="1:5" x14ac:dyDescent="0.25">
      <c r="A137" t="s">
        <v>183</v>
      </c>
      <c r="B137" t="s">
        <v>21</v>
      </c>
      <c r="C137" t="s">
        <v>35</v>
      </c>
      <c r="D137">
        <v>0</v>
      </c>
      <c r="E137">
        <v>0</v>
      </c>
    </row>
    <row r="138" spans="1:5" x14ac:dyDescent="0.25">
      <c r="A138" t="s">
        <v>183</v>
      </c>
      <c r="B138" t="s">
        <v>23</v>
      </c>
      <c r="C138" t="s">
        <v>35</v>
      </c>
      <c r="D138">
        <v>0</v>
      </c>
      <c r="E138">
        <v>0</v>
      </c>
    </row>
    <row r="139" spans="1:5" x14ac:dyDescent="0.25">
      <c r="A139" t="s">
        <v>183</v>
      </c>
      <c r="B139" t="s">
        <v>18</v>
      </c>
      <c r="C139" t="s">
        <v>35</v>
      </c>
      <c r="D139">
        <v>0</v>
      </c>
      <c r="E139">
        <v>0</v>
      </c>
    </row>
    <row r="140" spans="1:5" x14ac:dyDescent="0.25">
      <c r="A140" t="s">
        <v>183</v>
      </c>
      <c r="B140" t="s">
        <v>18</v>
      </c>
      <c r="C140" t="s">
        <v>36</v>
      </c>
      <c r="D140">
        <v>0</v>
      </c>
      <c r="E140">
        <v>0</v>
      </c>
    </row>
    <row r="141" spans="1:5" x14ac:dyDescent="0.25">
      <c r="A141" t="s">
        <v>183</v>
      </c>
      <c r="B141" t="s">
        <v>19</v>
      </c>
      <c r="C141" t="s">
        <v>36</v>
      </c>
      <c r="D141">
        <v>0</v>
      </c>
      <c r="E141">
        <v>0</v>
      </c>
    </row>
    <row r="142" spans="1:5" x14ac:dyDescent="0.25">
      <c r="A142" t="s">
        <v>183</v>
      </c>
      <c r="B142" t="s">
        <v>20</v>
      </c>
      <c r="C142" t="s">
        <v>36</v>
      </c>
      <c r="D142">
        <v>0</v>
      </c>
      <c r="E142">
        <v>0</v>
      </c>
    </row>
    <row r="143" spans="1:5" x14ac:dyDescent="0.25">
      <c r="A143" t="s">
        <v>183</v>
      </c>
      <c r="B143" t="s">
        <v>22</v>
      </c>
      <c r="C143" t="s">
        <v>36</v>
      </c>
      <c r="D143">
        <v>0</v>
      </c>
      <c r="E143">
        <v>0</v>
      </c>
    </row>
    <row r="144" spans="1:5" x14ac:dyDescent="0.25">
      <c r="A144" t="s">
        <v>183</v>
      </c>
      <c r="B144" t="s">
        <v>23</v>
      </c>
      <c r="C144" t="s">
        <v>36</v>
      </c>
      <c r="D144">
        <v>0</v>
      </c>
      <c r="E144">
        <v>0</v>
      </c>
    </row>
    <row r="145" spans="1:5" x14ac:dyDescent="0.25">
      <c r="A145" t="s">
        <v>183</v>
      </c>
      <c r="B145" t="s">
        <v>21</v>
      </c>
      <c r="C145" t="s">
        <v>36</v>
      </c>
      <c r="D145">
        <v>0</v>
      </c>
      <c r="E145">
        <v>0</v>
      </c>
    </row>
    <row r="146" spans="1:5" x14ac:dyDescent="0.25">
      <c r="A146" t="s">
        <v>184</v>
      </c>
      <c r="B146" t="s">
        <v>22</v>
      </c>
      <c r="C146" t="s">
        <v>25</v>
      </c>
      <c r="D146">
        <v>18014.189999999999</v>
      </c>
      <c r="E146">
        <v>17835.830000000002</v>
      </c>
    </row>
    <row r="147" spans="1:5" x14ac:dyDescent="0.25">
      <c r="A147" t="s">
        <v>184</v>
      </c>
      <c r="B147" t="s">
        <v>20</v>
      </c>
      <c r="C147" t="s">
        <v>25</v>
      </c>
      <c r="D147">
        <v>5038.78</v>
      </c>
      <c r="E147">
        <v>4834.53</v>
      </c>
    </row>
    <row r="148" spans="1:5" x14ac:dyDescent="0.25">
      <c r="A148" t="s">
        <v>184</v>
      </c>
      <c r="B148" t="s">
        <v>23</v>
      </c>
      <c r="C148" t="s">
        <v>25</v>
      </c>
      <c r="D148">
        <v>1587.01</v>
      </c>
      <c r="E148">
        <v>1442.74</v>
      </c>
    </row>
    <row r="149" spans="1:5" x14ac:dyDescent="0.25">
      <c r="A149" t="s">
        <v>184</v>
      </c>
      <c r="B149" t="s">
        <v>21</v>
      </c>
      <c r="C149" t="s">
        <v>25</v>
      </c>
      <c r="D149">
        <v>0</v>
      </c>
      <c r="E149">
        <v>0</v>
      </c>
    </row>
    <row r="150" spans="1:5" x14ac:dyDescent="0.25">
      <c r="A150" t="s">
        <v>184</v>
      </c>
      <c r="B150" t="s">
        <v>18</v>
      </c>
      <c r="C150" t="s">
        <v>25</v>
      </c>
      <c r="D150">
        <v>50.58</v>
      </c>
      <c r="E150">
        <v>50.08</v>
      </c>
    </row>
    <row r="151" spans="1:5" x14ac:dyDescent="0.25">
      <c r="A151" t="s">
        <v>184</v>
      </c>
      <c r="B151" t="s">
        <v>19</v>
      </c>
      <c r="C151" t="s">
        <v>25</v>
      </c>
      <c r="D151">
        <v>0</v>
      </c>
      <c r="E151">
        <v>0</v>
      </c>
    </row>
    <row r="152" spans="1:5" x14ac:dyDescent="0.25">
      <c r="A152" t="s">
        <v>184</v>
      </c>
      <c r="B152" t="s">
        <v>20</v>
      </c>
      <c r="C152" t="s">
        <v>26</v>
      </c>
      <c r="D152">
        <v>1591.01</v>
      </c>
      <c r="E152">
        <v>1541.51</v>
      </c>
    </row>
    <row r="153" spans="1:5" x14ac:dyDescent="0.25">
      <c r="A153" t="s">
        <v>184</v>
      </c>
      <c r="B153" t="s">
        <v>19</v>
      </c>
      <c r="C153" t="s">
        <v>26</v>
      </c>
      <c r="D153">
        <v>0</v>
      </c>
      <c r="E153">
        <v>0</v>
      </c>
    </row>
    <row r="154" spans="1:5" x14ac:dyDescent="0.25">
      <c r="A154" t="s">
        <v>184</v>
      </c>
      <c r="B154" t="s">
        <v>21</v>
      </c>
      <c r="C154" t="s">
        <v>26</v>
      </c>
      <c r="D154">
        <v>0</v>
      </c>
      <c r="E154">
        <v>0</v>
      </c>
    </row>
    <row r="155" spans="1:5" x14ac:dyDescent="0.25">
      <c r="A155" t="s">
        <v>184</v>
      </c>
      <c r="B155" t="s">
        <v>22</v>
      </c>
      <c r="C155" t="s">
        <v>26</v>
      </c>
      <c r="D155">
        <v>20913.59</v>
      </c>
      <c r="E155">
        <v>20706.52</v>
      </c>
    </row>
    <row r="156" spans="1:5" x14ac:dyDescent="0.25">
      <c r="A156" t="s">
        <v>184</v>
      </c>
      <c r="B156" t="s">
        <v>23</v>
      </c>
      <c r="C156" t="s">
        <v>26</v>
      </c>
      <c r="D156">
        <v>4199.96</v>
      </c>
      <c r="E156">
        <v>3818.15</v>
      </c>
    </row>
    <row r="157" spans="1:5" x14ac:dyDescent="0.25">
      <c r="A157" t="s">
        <v>184</v>
      </c>
      <c r="B157" t="s">
        <v>18</v>
      </c>
      <c r="C157" t="s">
        <v>26</v>
      </c>
      <c r="D157">
        <v>37.96</v>
      </c>
      <c r="E157">
        <v>37.58</v>
      </c>
    </row>
    <row r="158" spans="1:5" x14ac:dyDescent="0.25">
      <c r="A158" t="s">
        <v>184</v>
      </c>
      <c r="B158" t="s">
        <v>22</v>
      </c>
      <c r="C158" t="s">
        <v>27</v>
      </c>
      <c r="D158">
        <v>17589.330000000002</v>
      </c>
      <c r="E158">
        <v>17415.18</v>
      </c>
    </row>
    <row r="159" spans="1:5" x14ac:dyDescent="0.25">
      <c r="A159" t="s">
        <v>184</v>
      </c>
      <c r="B159" t="s">
        <v>19</v>
      </c>
      <c r="C159" t="s">
        <v>27</v>
      </c>
      <c r="D159">
        <v>0</v>
      </c>
      <c r="E159">
        <v>0</v>
      </c>
    </row>
    <row r="160" spans="1:5" x14ac:dyDescent="0.25">
      <c r="A160" t="s">
        <v>184</v>
      </c>
      <c r="B160" t="s">
        <v>21</v>
      </c>
      <c r="C160" t="s">
        <v>27</v>
      </c>
      <c r="D160">
        <v>0</v>
      </c>
      <c r="E160">
        <v>0</v>
      </c>
    </row>
    <row r="161" spans="1:5" x14ac:dyDescent="0.25">
      <c r="A161" t="s">
        <v>184</v>
      </c>
      <c r="B161" t="s">
        <v>18</v>
      </c>
      <c r="C161" t="s">
        <v>27</v>
      </c>
      <c r="D161">
        <v>26.64</v>
      </c>
      <c r="E161">
        <v>26.38</v>
      </c>
    </row>
    <row r="162" spans="1:5" x14ac:dyDescent="0.25">
      <c r="A162" t="s">
        <v>184</v>
      </c>
      <c r="B162" t="s">
        <v>23</v>
      </c>
      <c r="C162" t="s">
        <v>27</v>
      </c>
      <c r="D162">
        <v>6544.19</v>
      </c>
      <c r="E162">
        <v>5949.26</v>
      </c>
    </row>
    <row r="163" spans="1:5" x14ac:dyDescent="0.25">
      <c r="A163" t="s">
        <v>184</v>
      </c>
      <c r="B163" t="s">
        <v>20</v>
      </c>
      <c r="C163" t="s">
        <v>27</v>
      </c>
      <c r="D163">
        <v>2352.41</v>
      </c>
      <c r="E163">
        <v>2264.9900000000002</v>
      </c>
    </row>
    <row r="164" spans="1:5" x14ac:dyDescent="0.25">
      <c r="A164" t="s">
        <v>184</v>
      </c>
      <c r="B164" t="s">
        <v>21</v>
      </c>
      <c r="C164" t="s">
        <v>28</v>
      </c>
      <c r="D164">
        <v>0</v>
      </c>
      <c r="E164">
        <v>0</v>
      </c>
    </row>
    <row r="165" spans="1:5" x14ac:dyDescent="0.25">
      <c r="A165" t="s">
        <v>184</v>
      </c>
      <c r="B165" t="s">
        <v>23</v>
      </c>
      <c r="C165" t="s">
        <v>28</v>
      </c>
      <c r="D165">
        <v>10378.92</v>
      </c>
      <c r="E165">
        <v>9435.3799999999992</v>
      </c>
    </row>
    <row r="166" spans="1:5" x14ac:dyDescent="0.25">
      <c r="A166" t="s">
        <v>184</v>
      </c>
      <c r="B166" t="s">
        <v>18</v>
      </c>
      <c r="C166" t="s">
        <v>28</v>
      </c>
      <c r="D166">
        <v>30.43</v>
      </c>
      <c r="E166">
        <v>30.13</v>
      </c>
    </row>
    <row r="167" spans="1:5" x14ac:dyDescent="0.25">
      <c r="A167" t="s">
        <v>184</v>
      </c>
      <c r="B167" t="s">
        <v>20</v>
      </c>
      <c r="C167" t="s">
        <v>28</v>
      </c>
      <c r="D167">
        <v>3049.72</v>
      </c>
      <c r="E167">
        <v>2896.19</v>
      </c>
    </row>
    <row r="168" spans="1:5" x14ac:dyDescent="0.25">
      <c r="A168" t="s">
        <v>184</v>
      </c>
      <c r="B168" t="s">
        <v>22</v>
      </c>
      <c r="C168" t="s">
        <v>28</v>
      </c>
      <c r="D168">
        <v>32458.2</v>
      </c>
      <c r="E168">
        <v>32136.83</v>
      </c>
    </row>
    <row r="169" spans="1:5" x14ac:dyDescent="0.25">
      <c r="A169" t="s">
        <v>184</v>
      </c>
      <c r="B169" t="s">
        <v>19</v>
      </c>
      <c r="C169" t="s">
        <v>28</v>
      </c>
      <c r="D169">
        <v>0</v>
      </c>
      <c r="E169">
        <v>0</v>
      </c>
    </row>
    <row r="170" spans="1:5" x14ac:dyDescent="0.25">
      <c r="A170" t="s">
        <v>184</v>
      </c>
      <c r="B170" t="s">
        <v>23</v>
      </c>
      <c r="C170" t="s">
        <v>29</v>
      </c>
      <c r="D170">
        <v>12018.93</v>
      </c>
      <c r="E170">
        <v>10926.3</v>
      </c>
    </row>
    <row r="171" spans="1:5" x14ac:dyDescent="0.25">
      <c r="A171" t="s">
        <v>184</v>
      </c>
      <c r="B171" t="s">
        <v>18</v>
      </c>
      <c r="C171" t="s">
        <v>29</v>
      </c>
      <c r="D171">
        <v>38</v>
      </c>
      <c r="E171">
        <v>37.619999999999997</v>
      </c>
    </row>
    <row r="172" spans="1:5" x14ac:dyDescent="0.25">
      <c r="A172" t="s">
        <v>184</v>
      </c>
      <c r="B172" t="s">
        <v>22</v>
      </c>
      <c r="C172" t="s">
        <v>29</v>
      </c>
      <c r="D172">
        <v>37514.31</v>
      </c>
      <c r="E172">
        <v>37142.879999999997</v>
      </c>
    </row>
    <row r="173" spans="1:5" x14ac:dyDescent="0.25">
      <c r="A173" t="s">
        <v>184</v>
      </c>
      <c r="B173" t="s">
        <v>21</v>
      </c>
      <c r="C173" t="s">
        <v>29</v>
      </c>
      <c r="D173">
        <v>0</v>
      </c>
      <c r="E173">
        <v>0</v>
      </c>
    </row>
    <row r="174" spans="1:5" x14ac:dyDescent="0.25">
      <c r="A174" t="s">
        <v>184</v>
      </c>
      <c r="B174" t="s">
        <v>20</v>
      </c>
      <c r="C174" t="s">
        <v>29</v>
      </c>
      <c r="D174">
        <v>4068.19</v>
      </c>
      <c r="E174">
        <v>3854.84</v>
      </c>
    </row>
    <row r="175" spans="1:5" x14ac:dyDescent="0.25">
      <c r="A175" t="s">
        <v>184</v>
      </c>
      <c r="B175" t="s">
        <v>19</v>
      </c>
      <c r="C175" t="s">
        <v>29</v>
      </c>
      <c r="D175">
        <v>0</v>
      </c>
      <c r="E175">
        <v>0</v>
      </c>
    </row>
    <row r="176" spans="1:5" x14ac:dyDescent="0.25">
      <c r="A176" t="s">
        <v>184</v>
      </c>
      <c r="B176" t="s">
        <v>23</v>
      </c>
      <c r="C176" t="s">
        <v>30</v>
      </c>
      <c r="D176">
        <v>0</v>
      </c>
      <c r="E176">
        <v>0</v>
      </c>
    </row>
    <row r="177" spans="1:5" x14ac:dyDescent="0.25">
      <c r="A177" t="s">
        <v>184</v>
      </c>
      <c r="B177" t="s">
        <v>18</v>
      </c>
      <c r="C177" t="s">
        <v>30</v>
      </c>
      <c r="D177">
        <v>0</v>
      </c>
      <c r="E177">
        <v>0</v>
      </c>
    </row>
    <row r="178" spans="1:5" x14ac:dyDescent="0.25">
      <c r="A178" t="s">
        <v>184</v>
      </c>
      <c r="B178" t="s">
        <v>20</v>
      </c>
      <c r="C178" t="s">
        <v>30</v>
      </c>
      <c r="D178">
        <v>0</v>
      </c>
      <c r="E178">
        <v>0</v>
      </c>
    </row>
    <row r="179" spans="1:5" x14ac:dyDescent="0.25">
      <c r="A179" t="s">
        <v>184</v>
      </c>
      <c r="B179" t="s">
        <v>22</v>
      </c>
      <c r="C179" t="s">
        <v>30</v>
      </c>
      <c r="D179">
        <v>0</v>
      </c>
      <c r="E179">
        <v>0</v>
      </c>
    </row>
    <row r="180" spans="1:5" x14ac:dyDescent="0.25">
      <c r="A180" t="s">
        <v>184</v>
      </c>
      <c r="B180" t="s">
        <v>21</v>
      </c>
      <c r="C180" t="s">
        <v>30</v>
      </c>
      <c r="D180">
        <v>0</v>
      </c>
      <c r="E180">
        <v>0</v>
      </c>
    </row>
    <row r="181" spans="1:5" x14ac:dyDescent="0.25">
      <c r="A181" t="s">
        <v>184</v>
      </c>
      <c r="B181" t="s">
        <v>19</v>
      </c>
      <c r="C181" t="s">
        <v>30</v>
      </c>
      <c r="D181">
        <v>0</v>
      </c>
      <c r="E181">
        <v>0</v>
      </c>
    </row>
    <row r="182" spans="1:5" x14ac:dyDescent="0.25">
      <c r="A182" t="s">
        <v>184</v>
      </c>
      <c r="B182" t="s">
        <v>21</v>
      </c>
      <c r="C182" t="s">
        <v>31</v>
      </c>
      <c r="D182">
        <v>0</v>
      </c>
      <c r="E182">
        <v>0</v>
      </c>
    </row>
    <row r="183" spans="1:5" x14ac:dyDescent="0.25">
      <c r="A183" t="s">
        <v>184</v>
      </c>
      <c r="B183" t="s">
        <v>18</v>
      </c>
      <c r="C183" t="s">
        <v>31</v>
      </c>
      <c r="D183">
        <v>0</v>
      </c>
      <c r="E183">
        <v>0</v>
      </c>
    </row>
    <row r="184" spans="1:5" x14ac:dyDescent="0.25">
      <c r="A184" t="s">
        <v>184</v>
      </c>
      <c r="B184" t="s">
        <v>22</v>
      </c>
      <c r="C184" t="s">
        <v>31</v>
      </c>
      <c r="D184">
        <v>0</v>
      </c>
      <c r="E184">
        <v>0</v>
      </c>
    </row>
    <row r="185" spans="1:5" x14ac:dyDescent="0.25">
      <c r="A185" t="s">
        <v>184</v>
      </c>
      <c r="B185" t="s">
        <v>20</v>
      </c>
      <c r="C185" t="s">
        <v>31</v>
      </c>
      <c r="D185">
        <v>0</v>
      </c>
      <c r="E185">
        <v>0</v>
      </c>
    </row>
    <row r="186" spans="1:5" x14ac:dyDescent="0.25">
      <c r="A186" t="s">
        <v>184</v>
      </c>
      <c r="B186" t="s">
        <v>23</v>
      </c>
      <c r="C186" t="s">
        <v>31</v>
      </c>
      <c r="D186">
        <v>0</v>
      </c>
      <c r="E186">
        <v>0</v>
      </c>
    </row>
    <row r="187" spans="1:5" x14ac:dyDescent="0.25">
      <c r="A187" t="s">
        <v>184</v>
      </c>
      <c r="B187" t="s">
        <v>19</v>
      </c>
      <c r="C187" t="s">
        <v>31</v>
      </c>
      <c r="D187">
        <v>0</v>
      </c>
      <c r="E187">
        <v>0</v>
      </c>
    </row>
    <row r="188" spans="1:5" x14ac:dyDescent="0.25">
      <c r="A188" t="s">
        <v>184</v>
      </c>
      <c r="B188" t="s">
        <v>21</v>
      </c>
      <c r="C188" t="s">
        <v>32</v>
      </c>
      <c r="D188">
        <v>0</v>
      </c>
      <c r="E188">
        <v>0</v>
      </c>
    </row>
    <row r="189" spans="1:5" x14ac:dyDescent="0.25">
      <c r="A189" t="s">
        <v>184</v>
      </c>
      <c r="B189" t="s">
        <v>22</v>
      </c>
      <c r="C189" t="s">
        <v>32</v>
      </c>
      <c r="D189">
        <v>0</v>
      </c>
      <c r="E189">
        <v>0</v>
      </c>
    </row>
    <row r="190" spans="1:5" x14ac:dyDescent="0.25">
      <c r="A190" t="s">
        <v>184</v>
      </c>
      <c r="B190" t="s">
        <v>20</v>
      </c>
      <c r="C190" t="s">
        <v>32</v>
      </c>
      <c r="D190">
        <v>0</v>
      </c>
      <c r="E190">
        <v>0</v>
      </c>
    </row>
    <row r="191" spans="1:5" x14ac:dyDescent="0.25">
      <c r="A191" t="s">
        <v>184</v>
      </c>
      <c r="B191" t="s">
        <v>19</v>
      </c>
      <c r="C191" t="s">
        <v>32</v>
      </c>
      <c r="D191">
        <v>0</v>
      </c>
      <c r="E191">
        <v>0</v>
      </c>
    </row>
    <row r="192" spans="1:5" x14ac:dyDescent="0.25">
      <c r="A192" t="s">
        <v>184</v>
      </c>
      <c r="B192" t="s">
        <v>23</v>
      </c>
      <c r="C192" t="s">
        <v>32</v>
      </c>
      <c r="D192">
        <v>0</v>
      </c>
      <c r="E192">
        <v>0</v>
      </c>
    </row>
    <row r="193" spans="1:5" x14ac:dyDescent="0.25">
      <c r="A193" t="s">
        <v>184</v>
      </c>
      <c r="B193" t="s">
        <v>18</v>
      </c>
      <c r="C193" t="s">
        <v>32</v>
      </c>
      <c r="D193">
        <v>0</v>
      </c>
      <c r="E193">
        <v>0</v>
      </c>
    </row>
    <row r="194" spans="1:5" x14ac:dyDescent="0.25">
      <c r="A194" t="s">
        <v>184</v>
      </c>
      <c r="B194" t="s">
        <v>21</v>
      </c>
      <c r="C194" t="s">
        <v>33</v>
      </c>
      <c r="D194">
        <v>0</v>
      </c>
      <c r="E194">
        <v>0</v>
      </c>
    </row>
    <row r="195" spans="1:5" x14ac:dyDescent="0.25">
      <c r="A195" t="s">
        <v>184</v>
      </c>
      <c r="B195" t="s">
        <v>22</v>
      </c>
      <c r="C195" t="s">
        <v>33</v>
      </c>
      <c r="D195">
        <v>0</v>
      </c>
      <c r="E195">
        <v>0</v>
      </c>
    </row>
    <row r="196" spans="1:5" x14ac:dyDescent="0.25">
      <c r="A196" t="s">
        <v>184</v>
      </c>
      <c r="B196" t="s">
        <v>19</v>
      </c>
      <c r="C196" t="s">
        <v>33</v>
      </c>
      <c r="D196">
        <v>0</v>
      </c>
      <c r="E196">
        <v>0</v>
      </c>
    </row>
    <row r="197" spans="1:5" x14ac:dyDescent="0.25">
      <c r="A197" t="s">
        <v>184</v>
      </c>
      <c r="B197" t="s">
        <v>23</v>
      </c>
      <c r="C197" t="s">
        <v>33</v>
      </c>
      <c r="D197">
        <v>0</v>
      </c>
      <c r="E197">
        <v>0</v>
      </c>
    </row>
    <row r="198" spans="1:5" x14ac:dyDescent="0.25">
      <c r="A198" t="s">
        <v>184</v>
      </c>
      <c r="B198" t="s">
        <v>20</v>
      </c>
      <c r="C198" t="s">
        <v>33</v>
      </c>
      <c r="D198">
        <v>0</v>
      </c>
      <c r="E198">
        <v>0</v>
      </c>
    </row>
    <row r="199" spans="1:5" x14ac:dyDescent="0.25">
      <c r="A199" t="s">
        <v>184</v>
      </c>
      <c r="B199" t="s">
        <v>18</v>
      </c>
      <c r="C199" t="s">
        <v>33</v>
      </c>
      <c r="D199">
        <v>0</v>
      </c>
      <c r="E199">
        <v>0</v>
      </c>
    </row>
    <row r="200" spans="1:5" x14ac:dyDescent="0.25">
      <c r="A200" t="s">
        <v>184</v>
      </c>
      <c r="B200" t="s">
        <v>22</v>
      </c>
      <c r="C200" t="s">
        <v>34</v>
      </c>
      <c r="D200">
        <v>0</v>
      </c>
      <c r="E200">
        <v>0</v>
      </c>
    </row>
    <row r="201" spans="1:5" x14ac:dyDescent="0.25">
      <c r="A201" t="s">
        <v>184</v>
      </c>
      <c r="B201" t="s">
        <v>23</v>
      </c>
      <c r="C201" t="s">
        <v>34</v>
      </c>
      <c r="D201">
        <v>0</v>
      </c>
      <c r="E201">
        <v>0</v>
      </c>
    </row>
    <row r="202" spans="1:5" x14ac:dyDescent="0.25">
      <c r="A202" t="s">
        <v>184</v>
      </c>
      <c r="B202" t="s">
        <v>19</v>
      </c>
      <c r="C202" t="s">
        <v>34</v>
      </c>
      <c r="D202">
        <v>0</v>
      </c>
      <c r="E202">
        <v>0</v>
      </c>
    </row>
    <row r="203" spans="1:5" x14ac:dyDescent="0.25">
      <c r="A203" t="s">
        <v>184</v>
      </c>
      <c r="B203" t="s">
        <v>18</v>
      </c>
      <c r="C203" t="s">
        <v>34</v>
      </c>
      <c r="D203">
        <v>0</v>
      </c>
      <c r="E203">
        <v>0</v>
      </c>
    </row>
    <row r="204" spans="1:5" x14ac:dyDescent="0.25">
      <c r="A204" t="s">
        <v>184</v>
      </c>
      <c r="B204" t="s">
        <v>21</v>
      </c>
      <c r="C204" t="s">
        <v>34</v>
      </c>
      <c r="D204">
        <v>0</v>
      </c>
      <c r="E204">
        <v>0</v>
      </c>
    </row>
    <row r="205" spans="1:5" x14ac:dyDescent="0.25">
      <c r="A205" t="s">
        <v>184</v>
      </c>
      <c r="B205" t="s">
        <v>20</v>
      </c>
      <c r="C205" t="s">
        <v>34</v>
      </c>
      <c r="D205">
        <v>0</v>
      </c>
      <c r="E205">
        <v>0</v>
      </c>
    </row>
    <row r="206" spans="1:5" x14ac:dyDescent="0.25">
      <c r="A206" t="s">
        <v>184</v>
      </c>
      <c r="B206" t="s">
        <v>21</v>
      </c>
      <c r="C206" t="s">
        <v>35</v>
      </c>
      <c r="D206">
        <v>0</v>
      </c>
      <c r="E206">
        <v>0</v>
      </c>
    </row>
    <row r="207" spans="1:5" x14ac:dyDescent="0.25">
      <c r="A207" t="s">
        <v>184</v>
      </c>
      <c r="B207" t="s">
        <v>23</v>
      </c>
      <c r="C207" t="s">
        <v>35</v>
      </c>
      <c r="D207">
        <v>0</v>
      </c>
      <c r="E207">
        <v>0</v>
      </c>
    </row>
    <row r="208" spans="1:5" x14ac:dyDescent="0.25">
      <c r="A208" t="s">
        <v>184</v>
      </c>
      <c r="B208" t="s">
        <v>18</v>
      </c>
      <c r="C208" t="s">
        <v>35</v>
      </c>
      <c r="D208">
        <v>0</v>
      </c>
      <c r="E208">
        <v>0</v>
      </c>
    </row>
    <row r="209" spans="1:5" x14ac:dyDescent="0.25">
      <c r="A209" t="s">
        <v>184</v>
      </c>
      <c r="B209" t="s">
        <v>19</v>
      </c>
      <c r="C209" t="s">
        <v>35</v>
      </c>
      <c r="D209">
        <v>0</v>
      </c>
      <c r="E209">
        <v>0</v>
      </c>
    </row>
    <row r="210" spans="1:5" x14ac:dyDescent="0.25">
      <c r="A210" t="s">
        <v>184</v>
      </c>
      <c r="B210" t="s">
        <v>22</v>
      </c>
      <c r="C210" t="s">
        <v>35</v>
      </c>
      <c r="D210">
        <v>0</v>
      </c>
      <c r="E210">
        <v>0</v>
      </c>
    </row>
    <row r="211" spans="1:5" x14ac:dyDescent="0.25">
      <c r="A211" t="s">
        <v>184</v>
      </c>
      <c r="B211" t="s">
        <v>20</v>
      </c>
      <c r="C211" t="s">
        <v>35</v>
      </c>
      <c r="D211">
        <v>0</v>
      </c>
      <c r="E211">
        <v>0</v>
      </c>
    </row>
    <row r="212" spans="1:5" x14ac:dyDescent="0.25">
      <c r="A212" t="s">
        <v>184</v>
      </c>
      <c r="B212" t="s">
        <v>19</v>
      </c>
      <c r="C212" t="s">
        <v>36</v>
      </c>
      <c r="D212">
        <v>0</v>
      </c>
      <c r="E212">
        <v>0</v>
      </c>
    </row>
    <row r="213" spans="1:5" x14ac:dyDescent="0.25">
      <c r="A213" t="s">
        <v>184</v>
      </c>
      <c r="B213" t="s">
        <v>18</v>
      </c>
      <c r="C213" t="s">
        <v>36</v>
      </c>
      <c r="D213">
        <v>0</v>
      </c>
      <c r="E213">
        <v>0</v>
      </c>
    </row>
    <row r="214" spans="1:5" x14ac:dyDescent="0.25">
      <c r="A214" t="s">
        <v>184</v>
      </c>
      <c r="B214" t="s">
        <v>20</v>
      </c>
      <c r="C214" t="s">
        <v>36</v>
      </c>
      <c r="D214">
        <v>0</v>
      </c>
      <c r="E214">
        <v>0</v>
      </c>
    </row>
    <row r="215" spans="1:5" x14ac:dyDescent="0.25">
      <c r="A215" t="s">
        <v>184</v>
      </c>
      <c r="B215" t="s">
        <v>22</v>
      </c>
      <c r="C215" t="s">
        <v>36</v>
      </c>
      <c r="D215">
        <v>0</v>
      </c>
      <c r="E215">
        <v>0</v>
      </c>
    </row>
    <row r="216" spans="1:5" x14ac:dyDescent="0.25">
      <c r="A216" t="s">
        <v>184</v>
      </c>
      <c r="B216" t="s">
        <v>21</v>
      </c>
      <c r="C216" t="s">
        <v>36</v>
      </c>
      <c r="D216">
        <v>0</v>
      </c>
      <c r="E216">
        <v>0</v>
      </c>
    </row>
    <row r="217" spans="1:5" x14ac:dyDescent="0.25">
      <c r="A217" t="s">
        <v>184</v>
      </c>
      <c r="B217" t="s">
        <v>23</v>
      </c>
      <c r="C217" t="s">
        <v>36</v>
      </c>
      <c r="D217">
        <v>0</v>
      </c>
      <c r="E217">
        <v>0</v>
      </c>
    </row>
    <row r="218" spans="1:5" x14ac:dyDescent="0.25">
      <c r="A218" t="s">
        <v>185</v>
      </c>
      <c r="B218" t="s">
        <v>21</v>
      </c>
      <c r="C218" t="s">
        <v>25</v>
      </c>
      <c r="D218">
        <v>127653.49</v>
      </c>
      <c r="E218">
        <v>125396.36</v>
      </c>
    </row>
    <row r="219" spans="1:5" x14ac:dyDescent="0.25">
      <c r="A219" t="s">
        <v>185</v>
      </c>
      <c r="B219" t="s">
        <v>20</v>
      </c>
      <c r="C219" t="s">
        <v>25</v>
      </c>
      <c r="D219">
        <v>6063.98</v>
      </c>
      <c r="E219">
        <v>5871.1</v>
      </c>
    </row>
    <row r="220" spans="1:5" x14ac:dyDescent="0.25">
      <c r="A220" t="s">
        <v>185</v>
      </c>
      <c r="B220" t="s">
        <v>22</v>
      </c>
      <c r="C220" t="s">
        <v>25</v>
      </c>
      <c r="D220">
        <v>57056.08</v>
      </c>
      <c r="E220">
        <v>56491.17</v>
      </c>
    </row>
    <row r="221" spans="1:5" x14ac:dyDescent="0.25">
      <c r="A221" t="s">
        <v>185</v>
      </c>
      <c r="B221" t="s">
        <v>19</v>
      </c>
      <c r="C221" t="s">
        <v>25</v>
      </c>
      <c r="D221">
        <v>0</v>
      </c>
      <c r="E221">
        <v>0</v>
      </c>
    </row>
    <row r="222" spans="1:5" x14ac:dyDescent="0.25">
      <c r="A222" t="s">
        <v>185</v>
      </c>
      <c r="B222" t="s">
        <v>23</v>
      </c>
      <c r="C222" t="s">
        <v>25</v>
      </c>
      <c r="D222">
        <v>0</v>
      </c>
      <c r="E222">
        <v>0</v>
      </c>
    </row>
    <row r="223" spans="1:5" x14ac:dyDescent="0.25">
      <c r="A223" t="s">
        <v>185</v>
      </c>
      <c r="B223" t="s">
        <v>18</v>
      </c>
      <c r="C223" t="s">
        <v>25</v>
      </c>
      <c r="D223">
        <v>66.55</v>
      </c>
      <c r="E223">
        <v>65.89</v>
      </c>
    </row>
    <row r="224" spans="1:5" x14ac:dyDescent="0.25">
      <c r="A224" t="s">
        <v>185</v>
      </c>
      <c r="B224" t="s">
        <v>21</v>
      </c>
      <c r="C224" t="s">
        <v>26</v>
      </c>
      <c r="D224">
        <v>91540.44</v>
      </c>
      <c r="E224">
        <v>89921.85</v>
      </c>
    </row>
    <row r="225" spans="1:5" x14ac:dyDescent="0.25">
      <c r="A225" t="s">
        <v>185</v>
      </c>
      <c r="B225" t="s">
        <v>23</v>
      </c>
      <c r="C225" t="s">
        <v>26</v>
      </c>
      <c r="D225">
        <v>0</v>
      </c>
      <c r="E225">
        <v>0</v>
      </c>
    </row>
    <row r="226" spans="1:5" x14ac:dyDescent="0.25">
      <c r="A226" t="s">
        <v>185</v>
      </c>
      <c r="B226" t="s">
        <v>20</v>
      </c>
      <c r="C226" t="s">
        <v>26</v>
      </c>
      <c r="D226">
        <v>1656.25</v>
      </c>
      <c r="E226">
        <v>1592.4099999999999</v>
      </c>
    </row>
    <row r="227" spans="1:5" x14ac:dyDescent="0.25">
      <c r="A227" t="s">
        <v>185</v>
      </c>
      <c r="B227" t="s">
        <v>22</v>
      </c>
      <c r="C227" t="s">
        <v>26</v>
      </c>
      <c r="D227">
        <v>64112.97</v>
      </c>
      <c r="E227">
        <v>63478.19</v>
      </c>
    </row>
    <row r="228" spans="1:5" x14ac:dyDescent="0.25">
      <c r="A228" t="s">
        <v>185</v>
      </c>
      <c r="B228" t="s">
        <v>19</v>
      </c>
      <c r="C228" t="s">
        <v>26</v>
      </c>
      <c r="D228">
        <v>0</v>
      </c>
      <c r="E228">
        <v>0</v>
      </c>
    </row>
    <row r="229" spans="1:5" x14ac:dyDescent="0.25">
      <c r="A229" t="s">
        <v>185</v>
      </c>
      <c r="B229" t="s">
        <v>18</v>
      </c>
      <c r="C229" t="s">
        <v>26</v>
      </c>
      <c r="D229">
        <v>261.17</v>
      </c>
      <c r="E229">
        <v>258.58</v>
      </c>
    </row>
    <row r="230" spans="1:5" x14ac:dyDescent="0.25">
      <c r="A230" t="s">
        <v>185</v>
      </c>
      <c r="B230" t="s">
        <v>18</v>
      </c>
      <c r="C230" t="s">
        <v>27</v>
      </c>
      <c r="D230">
        <v>4260.32</v>
      </c>
      <c r="E230">
        <v>4218.1400000000003</v>
      </c>
    </row>
    <row r="231" spans="1:5" x14ac:dyDescent="0.25">
      <c r="A231" t="s">
        <v>185</v>
      </c>
      <c r="B231" t="s">
        <v>19</v>
      </c>
      <c r="C231" t="s">
        <v>27</v>
      </c>
      <c r="D231">
        <v>0</v>
      </c>
      <c r="E231">
        <v>0</v>
      </c>
    </row>
    <row r="232" spans="1:5" x14ac:dyDescent="0.25">
      <c r="A232" t="s">
        <v>185</v>
      </c>
      <c r="B232" t="s">
        <v>22</v>
      </c>
      <c r="C232" t="s">
        <v>27</v>
      </c>
      <c r="D232">
        <v>78676.460000000006</v>
      </c>
      <c r="E232">
        <v>77897.490000000005</v>
      </c>
    </row>
    <row r="233" spans="1:5" x14ac:dyDescent="0.25">
      <c r="A233" t="s">
        <v>185</v>
      </c>
      <c r="B233" t="s">
        <v>21</v>
      </c>
      <c r="C233" t="s">
        <v>27</v>
      </c>
      <c r="D233">
        <v>52612.11</v>
      </c>
      <c r="E233">
        <v>51681.84</v>
      </c>
    </row>
    <row r="234" spans="1:5" x14ac:dyDescent="0.25">
      <c r="A234" t="s">
        <v>185</v>
      </c>
      <c r="B234" t="s">
        <v>23</v>
      </c>
      <c r="C234" t="s">
        <v>27</v>
      </c>
      <c r="D234">
        <v>0</v>
      </c>
      <c r="E234">
        <v>0</v>
      </c>
    </row>
    <row r="235" spans="1:5" x14ac:dyDescent="0.25">
      <c r="A235" t="s">
        <v>185</v>
      </c>
      <c r="B235" t="s">
        <v>20</v>
      </c>
      <c r="C235" t="s">
        <v>27</v>
      </c>
      <c r="D235">
        <v>4210.08</v>
      </c>
      <c r="E235">
        <v>4068.3500000000004</v>
      </c>
    </row>
    <row r="236" spans="1:5" x14ac:dyDescent="0.25">
      <c r="A236" t="s">
        <v>185</v>
      </c>
      <c r="B236" t="s">
        <v>22</v>
      </c>
      <c r="C236" t="s">
        <v>28</v>
      </c>
      <c r="D236">
        <v>84363.56</v>
      </c>
      <c r="E236">
        <v>83528.28</v>
      </c>
    </row>
    <row r="237" spans="1:5" x14ac:dyDescent="0.25">
      <c r="A237" t="s">
        <v>185</v>
      </c>
      <c r="B237" t="s">
        <v>18</v>
      </c>
      <c r="C237" t="s">
        <v>28</v>
      </c>
      <c r="D237">
        <v>4110.9399999999996</v>
      </c>
      <c r="E237">
        <v>4070.24</v>
      </c>
    </row>
    <row r="238" spans="1:5" x14ac:dyDescent="0.25">
      <c r="A238" t="s">
        <v>185</v>
      </c>
      <c r="B238" t="s">
        <v>21</v>
      </c>
      <c r="C238" t="s">
        <v>28</v>
      </c>
      <c r="D238">
        <v>52370.26</v>
      </c>
      <c r="E238">
        <v>51444.26</v>
      </c>
    </row>
    <row r="239" spans="1:5" x14ac:dyDescent="0.25">
      <c r="A239" t="s">
        <v>185</v>
      </c>
      <c r="B239" t="s">
        <v>20</v>
      </c>
      <c r="C239" t="s">
        <v>28</v>
      </c>
      <c r="D239">
        <v>2029.94</v>
      </c>
      <c r="E239">
        <v>1951.73</v>
      </c>
    </row>
    <row r="240" spans="1:5" x14ac:dyDescent="0.25">
      <c r="A240" t="s">
        <v>185</v>
      </c>
      <c r="B240" t="s">
        <v>23</v>
      </c>
      <c r="C240" t="s">
        <v>28</v>
      </c>
      <c r="D240">
        <v>0</v>
      </c>
      <c r="E240">
        <v>0</v>
      </c>
    </row>
    <row r="241" spans="1:5" x14ac:dyDescent="0.25">
      <c r="A241" t="s">
        <v>185</v>
      </c>
      <c r="B241" t="s">
        <v>19</v>
      </c>
      <c r="C241" t="s">
        <v>28</v>
      </c>
      <c r="D241">
        <v>0</v>
      </c>
      <c r="E241">
        <v>0</v>
      </c>
    </row>
    <row r="242" spans="1:5" x14ac:dyDescent="0.25">
      <c r="A242" t="s">
        <v>185</v>
      </c>
      <c r="B242" t="s">
        <v>23</v>
      </c>
      <c r="C242" t="s">
        <v>29</v>
      </c>
      <c r="D242">
        <v>0</v>
      </c>
      <c r="E242">
        <v>0</v>
      </c>
    </row>
    <row r="243" spans="1:5" x14ac:dyDescent="0.25">
      <c r="A243" t="s">
        <v>185</v>
      </c>
      <c r="B243" t="s">
        <v>22</v>
      </c>
      <c r="C243" t="s">
        <v>29</v>
      </c>
      <c r="D243">
        <v>97630.93</v>
      </c>
      <c r="E243">
        <v>96664.29</v>
      </c>
    </row>
    <row r="244" spans="1:5" x14ac:dyDescent="0.25">
      <c r="A244" t="s">
        <v>185</v>
      </c>
      <c r="B244" t="s">
        <v>20</v>
      </c>
      <c r="C244" t="s">
        <v>29</v>
      </c>
      <c r="D244">
        <v>2984.2400000000002</v>
      </c>
      <c r="E244">
        <v>2889.62</v>
      </c>
    </row>
    <row r="245" spans="1:5" x14ac:dyDescent="0.25">
      <c r="A245" t="s">
        <v>185</v>
      </c>
      <c r="B245" t="s">
        <v>19</v>
      </c>
      <c r="C245" t="s">
        <v>29</v>
      </c>
      <c r="D245">
        <v>0</v>
      </c>
      <c r="E245">
        <v>0</v>
      </c>
    </row>
    <row r="246" spans="1:5" x14ac:dyDescent="0.25">
      <c r="A246" t="s">
        <v>185</v>
      </c>
      <c r="B246" t="s">
        <v>18</v>
      </c>
      <c r="C246" t="s">
        <v>29</v>
      </c>
      <c r="D246">
        <v>4346.58</v>
      </c>
      <c r="E246">
        <v>4303.54</v>
      </c>
    </row>
    <row r="247" spans="1:5" x14ac:dyDescent="0.25">
      <c r="A247" t="s">
        <v>185</v>
      </c>
      <c r="B247" t="s">
        <v>21</v>
      </c>
      <c r="C247" t="s">
        <v>29</v>
      </c>
      <c r="D247">
        <v>47776.639999999999</v>
      </c>
      <c r="E247">
        <v>46931.87</v>
      </c>
    </row>
    <row r="248" spans="1:5" x14ac:dyDescent="0.25">
      <c r="A248" t="s">
        <v>185</v>
      </c>
      <c r="B248" t="s">
        <v>21</v>
      </c>
      <c r="C248" t="s">
        <v>30</v>
      </c>
      <c r="D248">
        <v>0</v>
      </c>
      <c r="E248">
        <v>0</v>
      </c>
    </row>
    <row r="249" spans="1:5" x14ac:dyDescent="0.25">
      <c r="A249" t="s">
        <v>185</v>
      </c>
      <c r="B249" t="s">
        <v>22</v>
      </c>
      <c r="C249" t="s">
        <v>30</v>
      </c>
      <c r="D249">
        <v>0</v>
      </c>
      <c r="E249">
        <v>0</v>
      </c>
    </row>
    <row r="250" spans="1:5" x14ac:dyDescent="0.25">
      <c r="A250" t="s">
        <v>185</v>
      </c>
      <c r="B250" t="s">
        <v>20</v>
      </c>
      <c r="C250" t="s">
        <v>30</v>
      </c>
      <c r="D250">
        <v>0</v>
      </c>
      <c r="E250">
        <v>0</v>
      </c>
    </row>
    <row r="251" spans="1:5" x14ac:dyDescent="0.25">
      <c r="A251" t="s">
        <v>185</v>
      </c>
      <c r="B251" t="s">
        <v>23</v>
      </c>
      <c r="C251" t="s">
        <v>30</v>
      </c>
      <c r="D251">
        <v>0</v>
      </c>
      <c r="E251">
        <v>0</v>
      </c>
    </row>
    <row r="252" spans="1:5" x14ac:dyDescent="0.25">
      <c r="A252" t="s">
        <v>185</v>
      </c>
      <c r="B252" t="s">
        <v>18</v>
      </c>
      <c r="C252" t="s">
        <v>30</v>
      </c>
      <c r="D252">
        <v>0</v>
      </c>
      <c r="E252">
        <v>0</v>
      </c>
    </row>
    <row r="253" spans="1:5" x14ac:dyDescent="0.25">
      <c r="A253" t="s">
        <v>185</v>
      </c>
      <c r="B253" t="s">
        <v>19</v>
      </c>
      <c r="C253" t="s">
        <v>30</v>
      </c>
      <c r="D253">
        <v>0</v>
      </c>
      <c r="E253">
        <v>0</v>
      </c>
    </row>
    <row r="254" spans="1:5" x14ac:dyDescent="0.25">
      <c r="A254" t="s">
        <v>185</v>
      </c>
      <c r="B254" t="s">
        <v>22</v>
      </c>
      <c r="C254" t="s">
        <v>31</v>
      </c>
      <c r="D254">
        <v>0</v>
      </c>
      <c r="E254">
        <v>0</v>
      </c>
    </row>
    <row r="255" spans="1:5" x14ac:dyDescent="0.25">
      <c r="A255" t="s">
        <v>185</v>
      </c>
      <c r="B255" t="s">
        <v>23</v>
      </c>
      <c r="C255" t="s">
        <v>31</v>
      </c>
      <c r="D255">
        <v>0</v>
      </c>
      <c r="E255">
        <v>0</v>
      </c>
    </row>
    <row r="256" spans="1:5" x14ac:dyDescent="0.25">
      <c r="A256" t="s">
        <v>185</v>
      </c>
      <c r="B256" t="s">
        <v>21</v>
      </c>
      <c r="C256" t="s">
        <v>31</v>
      </c>
      <c r="D256">
        <v>0</v>
      </c>
      <c r="E256">
        <v>0</v>
      </c>
    </row>
    <row r="257" spans="1:5" x14ac:dyDescent="0.25">
      <c r="A257" t="s">
        <v>185</v>
      </c>
      <c r="B257" t="s">
        <v>18</v>
      </c>
      <c r="C257" t="s">
        <v>31</v>
      </c>
      <c r="D257">
        <v>0</v>
      </c>
      <c r="E257">
        <v>0</v>
      </c>
    </row>
    <row r="258" spans="1:5" x14ac:dyDescent="0.25">
      <c r="A258" t="s">
        <v>185</v>
      </c>
      <c r="B258" t="s">
        <v>20</v>
      </c>
      <c r="C258" t="s">
        <v>31</v>
      </c>
      <c r="D258">
        <v>0</v>
      </c>
      <c r="E258">
        <v>0</v>
      </c>
    </row>
    <row r="259" spans="1:5" x14ac:dyDescent="0.25">
      <c r="A259" t="s">
        <v>185</v>
      </c>
      <c r="B259" t="s">
        <v>19</v>
      </c>
      <c r="C259" t="s">
        <v>31</v>
      </c>
      <c r="D259">
        <v>0</v>
      </c>
      <c r="E259">
        <v>0</v>
      </c>
    </row>
    <row r="260" spans="1:5" x14ac:dyDescent="0.25">
      <c r="A260" t="s">
        <v>185</v>
      </c>
      <c r="B260" t="s">
        <v>22</v>
      </c>
      <c r="C260" t="s">
        <v>32</v>
      </c>
      <c r="D260">
        <v>0</v>
      </c>
      <c r="E260">
        <v>0</v>
      </c>
    </row>
    <row r="261" spans="1:5" x14ac:dyDescent="0.25">
      <c r="A261" t="s">
        <v>185</v>
      </c>
      <c r="B261" t="s">
        <v>18</v>
      </c>
      <c r="C261" t="s">
        <v>32</v>
      </c>
      <c r="D261">
        <v>0</v>
      </c>
      <c r="E261">
        <v>0</v>
      </c>
    </row>
    <row r="262" spans="1:5" x14ac:dyDescent="0.25">
      <c r="A262" t="s">
        <v>185</v>
      </c>
      <c r="B262" t="s">
        <v>20</v>
      </c>
      <c r="C262" t="s">
        <v>32</v>
      </c>
      <c r="D262">
        <v>0</v>
      </c>
      <c r="E262">
        <v>0</v>
      </c>
    </row>
    <row r="263" spans="1:5" x14ac:dyDescent="0.25">
      <c r="A263" t="s">
        <v>185</v>
      </c>
      <c r="B263" t="s">
        <v>19</v>
      </c>
      <c r="C263" t="s">
        <v>32</v>
      </c>
      <c r="D263">
        <v>0</v>
      </c>
      <c r="E263">
        <v>0</v>
      </c>
    </row>
    <row r="264" spans="1:5" x14ac:dyDescent="0.25">
      <c r="A264" t="s">
        <v>185</v>
      </c>
      <c r="B264" t="s">
        <v>21</v>
      </c>
      <c r="C264" t="s">
        <v>32</v>
      </c>
      <c r="D264">
        <v>0</v>
      </c>
      <c r="E264">
        <v>0</v>
      </c>
    </row>
    <row r="265" spans="1:5" x14ac:dyDescent="0.25">
      <c r="A265" t="s">
        <v>185</v>
      </c>
      <c r="B265" t="s">
        <v>23</v>
      </c>
      <c r="C265" t="s">
        <v>32</v>
      </c>
      <c r="D265">
        <v>0</v>
      </c>
      <c r="E265">
        <v>0</v>
      </c>
    </row>
    <row r="266" spans="1:5" x14ac:dyDescent="0.25">
      <c r="A266" t="s">
        <v>185</v>
      </c>
      <c r="B266" t="s">
        <v>23</v>
      </c>
      <c r="C266" t="s">
        <v>33</v>
      </c>
      <c r="D266">
        <v>0</v>
      </c>
      <c r="E266">
        <v>0</v>
      </c>
    </row>
    <row r="267" spans="1:5" x14ac:dyDescent="0.25">
      <c r="A267" t="s">
        <v>185</v>
      </c>
      <c r="B267" t="s">
        <v>20</v>
      </c>
      <c r="C267" t="s">
        <v>33</v>
      </c>
      <c r="D267">
        <v>0</v>
      </c>
      <c r="E267">
        <v>0</v>
      </c>
    </row>
    <row r="268" spans="1:5" x14ac:dyDescent="0.25">
      <c r="A268" t="s">
        <v>185</v>
      </c>
      <c r="B268" t="s">
        <v>21</v>
      </c>
      <c r="C268" t="s">
        <v>33</v>
      </c>
      <c r="D268">
        <v>0</v>
      </c>
      <c r="E268">
        <v>0</v>
      </c>
    </row>
    <row r="269" spans="1:5" x14ac:dyDescent="0.25">
      <c r="A269" t="s">
        <v>185</v>
      </c>
      <c r="B269" t="s">
        <v>19</v>
      </c>
      <c r="C269" t="s">
        <v>33</v>
      </c>
      <c r="D269">
        <v>0</v>
      </c>
      <c r="E269">
        <v>0</v>
      </c>
    </row>
    <row r="270" spans="1:5" x14ac:dyDescent="0.25">
      <c r="A270" t="s">
        <v>185</v>
      </c>
      <c r="B270" t="s">
        <v>22</v>
      </c>
      <c r="C270" t="s">
        <v>33</v>
      </c>
      <c r="D270">
        <v>0</v>
      </c>
      <c r="E270">
        <v>0</v>
      </c>
    </row>
    <row r="271" spans="1:5" x14ac:dyDescent="0.25">
      <c r="A271" t="s">
        <v>185</v>
      </c>
      <c r="B271" t="s">
        <v>18</v>
      </c>
      <c r="C271" t="s">
        <v>33</v>
      </c>
      <c r="D271">
        <v>0</v>
      </c>
      <c r="E271">
        <v>0</v>
      </c>
    </row>
    <row r="272" spans="1:5" x14ac:dyDescent="0.25">
      <c r="A272" t="s">
        <v>185</v>
      </c>
      <c r="B272" t="s">
        <v>20</v>
      </c>
      <c r="C272" t="s">
        <v>34</v>
      </c>
      <c r="D272">
        <v>0</v>
      </c>
      <c r="E272">
        <v>0</v>
      </c>
    </row>
    <row r="273" spans="1:5" x14ac:dyDescent="0.25">
      <c r="A273" t="s">
        <v>185</v>
      </c>
      <c r="B273" t="s">
        <v>18</v>
      </c>
      <c r="C273" t="s">
        <v>34</v>
      </c>
      <c r="D273">
        <v>0</v>
      </c>
      <c r="E273">
        <v>0</v>
      </c>
    </row>
    <row r="274" spans="1:5" x14ac:dyDescent="0.25">
      <c r="A274" t="s">
        <v>185</v>
      </c>
      <c r="B274" t="s">
        <v>19</v>
      </c>
      <c r="C274" t="s">
        <v>34</v>
      </c>
      <c r="D274">
        <v>0</v>
      </c>
      <c r="E274">
        <v>0</v>
      </c>
    </row>
    <row r="275" spans="1:5" x14ac:dyDescent="0.25">
      <c r="A275" t="s">
        <v>185</v>
      </c>
      <c r="B275" t="s">
        <v>22</v>
      </c>
      <c r="C275" t="s">
        <v>34</v>
      </c>
      <c r="D275">
        <v>0</v>
      </c>
      <c r="E275">
        <v>0</v>
      </c>
    </row>
    <row r="276" spans="1:5" x14ac:dyDescent="0.25">
      <c r="A276" t="s">
        <v>185</v>
      </c>
      <c r="B276" t="s">
        <v>21</v>
      </c>
      <c r="C276" t="s">
        <v>34</v>
      </c>
      <c r="D276">
        <v>0</v>
      </c>
      <c r="E276">
        <v>0</v>
      </c>
    </row>
    <row r="277" spans="1:5" x14ac:dyDescent="0.25">
      <c r="A277" t="s">
        <v>185</v>
      </c>
      <c r="B277" t="s">
        <v>23</v>
      </c>
      <c r="C277" t="s">
        <v>34</v>
      </c>
      <c r="D277">
        <v>0</v>
      </c>
      <c r="E277">
        <v>0</v>
      </c>
    </row>
    <row r="278" spans="1:5" x14ac:dyDescent="0.25">
      <c r="A278" t="s">
        <v>185</v>
      </c>
      <c r="B278" t="s">
        <v>23</v>
      </c>
      <c r="C278" t="s">
        <v>35</v>
      </c>
      <c r="D278">
        <v>0</v>
      </c>
      <c r="E278">
        <v>0</v>
      </c>
    </row>
    <row r="279" spans="1:5" x14ac:dyDescent="0.25">
      <c r="A279" t="s">
        <v>185</v>
      </c>
      <c r="B279" t="s">
        <v>18</v>
      </c>
      <c r="C279" t="s">
        <v>35</v>
      </c>
      <c r="D279">
        <v>0</v>
      </c>
      <c r="E279">
        <v>0</v>
      </c>
    </row>
    <row r="280" spans="1:5" x14ac:dyDescent="0.25">
      <c r="A280" t="s">
        <v>185</v>
      </c>
      <c r="B280" t="s">
        <v>22</v>
      </c>
      <c r="C280" t="s">
        <v>35</v>
      </c>
      <c r="D280">
        <v>0</v>
      </c>
      <c r="E280">
        <v>0</v>
      </c>
    </row>
    <row r="281" spans="1:5" x14ac:dyDescent="0.25">
      <c r="A281" t="s">
        <v>185</v>
      </c>
      <c r="B281" t="s">
        <v>19</v>
      </c>
      <c r="C281" t="s">
        <v>35</v>
      </c>
      <c r="D281">
        <v>0</v>
      </c>
      <c r="E281">
        <v>0</v>
      </c>
    </row>
    <row r="282" spans="1:5" x14ac:dyDescent="0.25">
      <c r="A282" t="s">
        <v>185</v>
      </c>
      <c r="B282" t="s">
        <v>21</v>
      </c>
      <c r="C282" t="s">
        <v>35</v>
      </c>
      <c r="D282">
        <v>0</v>
      </c>
      <c r="E282">
        <v>0</v>
      </c>
    </row>
    <row r="283" spans="1:5" x14ac:dyDescent="0.25">
      <c r="A283" t="s">
        <v>185</v>
      </c>
      <c r="B283" t="s">
        <v>20</v>
      </c>
      <c r="C283" t="s">
        <v>35</v>
      </c>
      <c r="D283">
        <v>0</v>
      </c>
      <c r="E283">
        <v>0</v>
      </c>
    </row>
    <row r="284" spans="1:5" x14ac:dyDescent="0.25">
      <c r="A284" t="s">
        <v>185</v>
      </c>
      <c r="B284" t="s">
        <v>22</v>
      </c>
      <c r="C284" t="s">
        <v>36</v>
      </c>
      <c r="D284">
        <v>0</v>
      </c>
      <c r="E284">
        <v>0</v>
      </c>
    </row>
    <row r="285" spans="1:5" x14ac:dyDescent="0.25">
      <c r="A285" t="s">
        <v>185</v>
      </c>
      <c r="B285" t="s">
        <v>23</v>
      </c>
      <c r="C285" t="s">
        <v>36</v>
      </c>
      <c r="D285">
        <v>0</v>
      </c>
      <c r="E285">
        <v>0</v>
      </c>
    </row>
    <row r="286" spans="1:5" x14ac:dyDescent="0.25">
      <c r="A286" t="s">
        <v>185</v>
      </c>
      <c r="B286" t="s">
        <v>19</v>
      </c>
      <c r="C286" t="s">
        <v>36</v>
      </c>
      <c r="D286">
        <v>0</v>
      </c>
      <c r="E286">
        <v>0</v>
      </c>
    </row>
    <row r="287" spans="1:5" x14ac:dyDescent="0.25">
      <c r="A287" t="s">
        <v>185</v>
      </c>
      <c r="B287" t="s">
        <v>18</v>
      </c>
      <c r="C287" t="s">
        <v>36</v>
      </c>
      <c r="D287">
        <v>0</v>
      </c>
      <c r="E287">
        <v>0</v>
      </c>
    </row>
    <row r="288" spans="1:5" x14ac:dyDescent="0.25">
      <c r="A288" t="s">
        <v>185</v>
      </c>
      <c r="B288" t="s">
        <v>21</v>
      </c>
      <c r="C288" t="s">
        <v>36</v>
      </c>
      <c r="D288">
        <v>0</v>
      </c>
      <c r="E288">
        <v>0</v>
      </c>
    </row>
    <row r="289" spans="1:5" x14ac:dyDescent="0.25">
      <c r="A289" t="s">
        <v>185</v>
      </c>
      <c r="B289" t="s">
        <v>20</v>
      </c>
      <c r="C289" t="s">
        <v>36</v>
      </c>
      <c r="D289">
        <v>0</v>
      </c>
      <c r="E289">
        <v>0</v>
      </c>
    </row>
    <row r="290" spans="1:5" x14ac:dyDescent="0.25">
      <c r="A290" t="s">
        <v>188</v>
      </c>
      <c r="B290" t="s">
        <v>21</v>
      </c>
      <c r="C290" t="s">
        <v>25</v>
      </c>
      <c r="D290">
        <v>56657.03</v>
      </c>
      <c r="E290">
        <v>55655.24</v>
      </c>
    </row>
    <row r="291" spans="1:5" x14ac:dyDescent="0.25">
      <c r="A291" t="s">
        <v>188</v>
      </c>
      <c r="B291" t="s">
        <v>22</v>
      </c>
      <c r="C291" t="s">
        <v>25</v>
      </c>
      <c r="D291">
        <v>4531.72</v>
      </c>
      <c r="E291">
        <v>4486.8500000000004</v>
      </c>
    </row>
    <row r="292" spans="1:5" x14ac:dyDescent="0.25">
      <c r="A292" t="s">
        <v>188</v>
      </c>
      <c r="B292" t="s">
        <v>20</v>
      </c>
      <c r="C292" t="s">
        <v>25</v>
      </c>
      <c r="D292">
        <v>0</v>
      </c>
      <c r="E292">
        <v>0</v>
      </c>
    </row>
    <row r="293" spans="1:5" x14ac:dyDescent="0.25">
      <c r="A293" t="s">
        <v>188</v>
      </c>
      <c r="B293" t="s">
        <v>19</v>
      </c>
      <c r="C293" t="s">
        <v>25</v>
      </c>
      <c r="D293">
        <v>0</v>
      </c>
      <c r="E293">
        <v>0</v>
      </c>
    </row>
    <row r="294" spans="1:5" x14ac:dyDescent="0.25">
      <c r="A294" t="s">
        <v>188</v>
      </c>
      <c r="B294" t="s">
        <v>23</v>
      </c>
      <c r="C294" t="s">
        <v>25</v>
      </c>
      <c r="D294">
        <v>0</v>
      </c>
      <c r="E294">
        <v>0</v>
      </c>
    </row>
    <row r="295" spans="1:5" x14ac:dyDescent="0.25">
      <c r="A295" t="s">
        <v>188</v>
      </c>
      <c r="B295" t="s">
        <v>18</v>
      </c>
      <c r="C295" t="s">
        <v>25</v>
      </c>
      <c r="D295">
        <v>13659.25</v>
      </c>
      <c r="E295">
        <v>13524.01</v>
      </c>
    </row>
    <row r="296" spans="1:5" x14ac:dyDescent="0.25">
      <c r="A296" t="s">
        <v>188</v>
      </c>
      <c r="B296" t="s">
        <v>18</v>
      </c>
      <c r="C296" t="s">
        <v>26</v>
      </c>
      <c r="D296">
        <v>34043.269999999997</v>
      </c>
      <c r="E296">
        <v>33706.21</v>
      </c>
    </row>
    <row r="297" spans="1:5" x14ac:dyDescent="0.25">
      <c r="A297" t="s">
        <v>188</v>
      </c>
      <c r="B297" t="s">
        <v>23</v>
      </c>
      <c r="C297" t="s">
        <v>26</v>
      </c>
      <c r="D297">
        <v>0</v>
      </c>
      <c r="E297">
        <v>0</v>
      </c>
    </row>
    <row r="298" spans="1:5" x14ac:dyDescent="0.25">
      <c r="A298" t="s">
        <v>188</v>
      </c>
      <c r="B298" t="s">
        <v>21</v>
      </c>
      <c r="C298" t="s">
        <v>26</v>
      </c>
      <c r="D298">
        <v>58292.33</v>
      </c>
      <c r="E298">
        <v>57261.62</v>
      </c>
    </row>
    <row r="299" spans="1:5" x14ac:dyDescent="0.25">
      <c r="A299" t="s">
        <v>188</v>
      </c>
      <c r="B299" t="s">
        <v>22</v>
      </c>
      <c r="C299" t="s">
        <v>26</v>
      </c>
      <c r="D299">
        <v>6480.16</v>
      </c>
      <c r="E299">
        <v>6416</v>
      </c>
    </row>
    <row r="300" spans="1:5" x14ac:dyDescent="0.25">
      <c r="A300" t="s">
        <v>188</v>
      </c>
      <c r="B300" t="s">
        <v>20</v>
      </c>
      <c r="C300" t="s">
        <v>26</v>
      </c>
      <c r="D300">
        <v>0</v>
      </c>
      <c r="E300">
        <v>0</v>
      </c>
    </row>
    <row r="301" spans="1:5" x14ac:dyDescent="0.25">
      <c r="A301" t="s">
        <v>188</v>
      </c>
      <c r="B301" t="s">
        <v>19</v>
      </c>
      <c r="C301" t="s">
        <v>26</v>
      </c>
      <c r="D301">
        <v>0</v>
      </c>
      <c r="E301">
        <v>0</v>
      </c>
    </row>
    <row r="302" spans="1:5" x14ac:dyDescent="0.25">
      <c r="A302" t="s">
        <v>188</v>
      </c>
      <c r="B302" t="s">
        <v>18</v>
      </c>
      <c r="C302" t="s">
        <v>27</v>
      </c>
      <c r="D302">
        <v>20226.95</v>
      </c>
      <c r="E302">
        <v>20026.68</v>
      </c>
    </row>
    <row r="303" spans="1:5" x14ac:dyDescent="0.25">
      <c r="A303" t="s">
        <v>188</v>
      </c>
      <c r="B303" t="s">
        <v>22</v>
      </c>
      <c r="C303" t="s">
        <v>27</v>
      </c>
      <c r="D303">
        <v>7340.25</v>
      </c>
      <c r="E303">
        <v>7267.57</v>
      </c>
    </row>
    <row r="304" spans="1:5" x14ac:dyDescent="0.25">
      <c r="A304" t="s">
        <v>188</v>
      </c>
      <c r="B304" t="s">
        <v>20</v>
      </c>
      <c r="C304" t="s">
        <v>27</v>
      </c>
      <c r="D304">
        <v>0</v>
      </c>
      <c r="E304">
        <v>0</v>
      </c>
    </row>
    <row r="305" spans="1:5" x14ac:dyDescent="0.25">
      <c r="A305" t="s">
        <v>188</v>
      </c>
      <c r="B305" t="s">
        <v>23</v>
      </c>
      <c r="C305" t="s">
        <v>27</v>
      </c>
      <c r="D305">
        <v>0</v>
      </c>
      <c r="E305">
        <v>0</v>
      </c>
    </row>
    <row r="306" spans="1:5" x14ac:dyDescent="0.25">
      <c r="A306" t="s">
        <v>188</v>
      </c>
      <c r="B306" t="s">
        <v>21</v>
      </c>
      <c r="C306" t="s">
        <v>27</v>
      </c>
      <c r="D306">
        <v>50432.42</v>
      </c>
      <c r="E306">
        <v>49540.69</v>
      </c>
    </row>
    <row r="307" spans="1:5" x14ac:dyDescent="0.25">
      <c r="A307" t="s">
        <v>188</v>
      </c>
      <c r="B307" t="s">
        <v>19</v>
      </c>
      <c r="C307" t="s">
        <v>27</v>
      </c>
      <c r="D307">
        <v>0</v>
      </c>
      <c r="E307">
        <v>0</v>
      </c>
    </row>
    <row r="308" spans="1:5" x14ac:dyDescent="0.25">
      <c r="A308" t="s">
        <v>188</v>
      </c>
      <c r="B308" t="s">
        <v>18</v>
      </c>
      <c r="C308" t="s">
        <v>28</v>
      </c>
      <c r="D308">
        <v>11061.56</v>
      </c>
      <c r="E308">
        <v>10952.04</v>
      </c>
    </row>
    <row r="309" spans="1:5" x14ac:dyDescent="0.25">
      <c r="A309" t="s">
        <v>188</v>
      </c>
      <c r="B309" t="s">
        <v>23</v>
      </c>
      <c r="C309" t="s">
        <v>28</v>
      </c>
      <c r="D309">
        <v>0</v>
      </c>
      <c r="E309">
        <v>0</v>
      </c>
    </row>
    <row r="310" spans="1:5" x14ac:dyDescent="0.25">
      <c r="A310" t="s">
        <v>188</v>
      </c>
      <c r="B310" t="s">
        <v>21</v>
      </c>
      <c r="C310" t="s">
        <v>28</v>
      </c>
      <c r="D310">
        <v>35534.5</v>
      </c>
      <c r="E310">
        <v>34906.19</v>
      </c>
    </row>
    <row r="311" spans="1:5" x14ac:dyDescent="0.25">
      <c r="A311" t="s">
        <v>188</v>
      </c>
      <c r="B311" t="s">
        <v>22</v>
      </c>
      <c r="C311" t="s">
        <v>28</v>
      </c>
      <c r="D311">
        <v>11015.12</v>
      </c>
      <c r="E311">
        <v>10906.06</v>
      </c>
    </row>
    <row r="312" spans="1:5" x14ac:dyDescent="0.25">
      <c r="A312" t="s">
        <v>188</v>
      </c>
      <c r="B312" t="s">
        <v>20</v>
      </c>
      <c r="C312" t="s">
        <v>28</v>
      </c>
      <c r="D312">
        <v>0</v>
      </c>
      <c r="E312">
        <v>0</v>
      </c>
    </row>
    <row r="313" spans="1:5" x14ac:dyDescent="0.25">
      <c r="A313" t="s">
        <v>188</v>
      </c>
      <c r="B313" t="s">
        <v>19</v>
      </c>
      <c r="C313" t="s">
        <v>28</v>
      </c>
      <c r="D313">
        <v>0</v>
      </c>
      <c r="E313">
        <v>0</v>
      </c>
    </row>
    <row r="314" spans="1:5" x14ac:dyDescent="0.25">
      <c r="A314" t="s">
        <v>188</v>
      </c>
      <c r="B314" t="s">
        <v>21</v>
      </c>
      <c r="C314" t="s">
        <v>29</v>
      </c>
      <c r="D314">
        <v>36035.69</v>
      </c>
      <c r="E314">
        <v>35398.519999999997</v>
      </c>
    </row>
    <row r="315" spans="1:5" x14ac:dyDescent="0.25">
      <c r="A315" t="s">
        <v>188</v>
      </c>
      <c r="B315" t="s">
        <v>22</v>
      </c>
      <c r="C315" t="s">
        <v>29</v>
      </c>
      <c r="D315">
        <v>12225.54</v>
      </c>
      <c r="E315">
        <v>12104.5</v>
      </c>
    </row>
    <row r="316" spans="1:5" x14ac:dyDescent="0.25">
      <c r="A316" t="s">
        <v>188</v>
      </c>
      <c r="B316" t="s">
        <v>20</v>
      </c>
      <c r="C316" t="s">
        <v>29</v>
      </c>
      <c r="D316">
        <v>0</v>
      </c>
      <c r="E316">
        <v>0</v>
      </c>
    </row>
    <row r="317" spans="1:5" x14ac:dyDescent="0.25">
      <c r="A317" t="s">
        <v>188</v>
      </c>
      <c r="B317" t="s">
        <v>19</v>
      </c>
      <c r="C317" t="s">
        <v>29</v>
      </c>
      <c r="D317">
        <v>0</v>
      </c>
      <c r="E317">
        <v>0</v>
      </c>
    </row>
    <row r="318" spans="1:5" x14ac:dyDescent="0.25">
      <c r="A318" t="s">
        <v>188</v>
      </c>
      <c r="B318" t="s">
        <v>23</v>
      </c>
      <c r="C318" t="s">
        <v>29</v>
      </c>
      <c r="D318">
        <v>0</v>
      </c>
      <c r="E318">
        <v>0</v>
      </c>
    </row>
    <row r="319" spans="1:5" x14ac:dyDescent="0.25">
      <c r="A319" t="s">
        <v>188</v>
      </c>
      <c r="B319" t="s">
        <v>18</v>
      </c>
      <c r="C319" t="s">
        <v>29</v>
      </c>
      <c r="D319">
        <v>10161.57</v>
      </c>
      <c r="E319">
        <v>10060.959999999999</v>
      </c>
    </row>
    <row r="320" spans="1:5" x14ac:dyDescent="0.25">
      <c r="A320" t="s">
        <v>188</v>
      </c>
      <c r="B320" t="s">
        <v>22</v>
      </c>
      <c r="C320" t="s">
        <v>30</v>
      </c>
      <c r="D320">
        <v>0</v>
      </c>
      <c r="E320">
        <v>0</v>
      </c>
    </row>
    <row r="321" spans="1:5" x14ac:dyDescent="0.25">
      <c r="A321" t="s">
        <v>188</v>
      </c>
      <c r="B321" t="s">
        <v>20</v>
      </c>
      <c r="C321" t="s">
        <v>30</v>
      </c>
      <c r="D321">
        <v>0</v>
      </c>
      <c r="E321">
        <v>0</v>
      </c>
    </row>
    <row r="322" spans="1:5" x14ac:dyDescent="0.25">
      <c r="A322" t="s">
        <v>188</v>
      </c>
      <c r="B322" t="s">
        <v>19</v>
      </c>
      <c r="C322" t="s">
        <v>30</v>
      </c>
      <c r="D322">
        <v>0</v>
      </c>
      <c r="E322">
        <v>0</v>
      </c>
    </row>
    <row r="323" spans="1:5" x14ac:dyDescent="0.25">
      <c r="A323" t="s">
        <v>188</v>
      </c>
      <c r="B323" t="s">
        <v>23</v>
      </c>
      <c r="C323" t="s">
        <v>30</v>
      </c>
      <c r="D323">
        <v>0</v>
      </c>
      <c r="E323">
        <v>0</v>
      </c>
    </row>
    <row r="324" spans="1:5" x14ac:dyDescent="0.25">
      <c r="A324" t="s">
        <v>188</v>
      </c>
      <c r="B324" t="s">
        <v>21</v>
      </c>
      <c r="C324" t="s">
        <v>30</v>
      </c>
      <c r="D324">
        <v>0</v>
      </c>
      <c r="E324">
        <v>0</v>
      </c>
    </row>
    <row r="325" spans="1:5" x14ac:dyDescent="0.25">
      <c r="A325" t="s">
        <v>188</v>
      </c>
      <c r="B325" t="s">
        <v>18</v>
      </c>
      <c r="C325" t="s">
        <v>30</v>
      </c>
      <c r="D325">
        <v>0</v>
      </c>
      <c r="E325">
        <v>0</v>
      </c>
    </row>
    <row r="326" spans="1:5" x14ac:dyDescent="0.25">
      <c r="A326" t="s">
        <v>188</v>
      </c>
      <c r="B326" t="s">
        <v>20</v>
      </c>
      <c r="C326" t="s">
        <v>31</v>
      </c>
      <c r="D326">
        <v>0</v>
      </c>
      <c r="E326">
        <v>0</v>
      </c>
    </row>
    <row r="327" spans="1:5" x14ac:dyDescent="0.25">
      <c r="A327" t="s">
        <v>188</v>
      </c>
      <c r="B327" t="s">
        <v>22</v>
      </c>
      <c r="C327" t="s">
        <v>31</v>
      </c>
      <c r="D327">
        <v>0</v>
      </c>
      <c r="E327">
        <v>0</v>
      </c>
    </row>
    <row r="328" spans="1:5" x14ac:dyDescent="0.25">
      <c r="A328" t="s">
        <v>188</v>
      </c>
      <c r="B328" t="s">
        <v>19</v>
      </c>
      <c r="C328" t="s">
        <v>31</v>
      </c>
      <c r="D328">
        <v>0</v>
      </c>
      <c r="E328">
        <v>0</v>
      </c>
    </row>
    <row r="329" spans="1:5" x14ac:dyDescent="0.25">
      <c r="A329" t="s">
        <v>188</v>
      </c>
      <c r="B329" t="s">
        <v>21</v>
      </c>
      <c r="C329" t="s">
        <v>31</v>
      </c>
      <c r="D329">
        <v>0</v>
      </c>
      <c r="E329">
        <v>0</v>
      </c>
    </row>
    <row r="330" spans="1:5" x14ac:dyDescent="0.25">
      <c r="A330" t="s">
        <v>188</v>
      </c>
      <c r="B330" t="s">
        <v>23</v>
      </c>
      <c r="C330" t="s">
        <v>31</v>
      </c>
      <c r="D330">
        <v>0</v>
      </c>
      <c r="E330">
        <v>0</v>
      </c>
    </row>
    <row r="331" spans="1:5" x14ac:dyDescent="0.25">
      <c r="A331" t="s">
        <v>188</v>
      </c>
      <c r="B331" t="s">
        <v>18</v>
      </c>
      <c r="C331" t="s">
        <v>31</v>
      </c>
      <c r="D331">
        <v>0</v>
      </c>
      <c r="E331">
        <v>0</v>
      </c>
    </row>
    <row r="332" spans="1:5" x14ac:dyDescent="0.25">
      <c r="A332" t="s">
        <v>188</v>
      </c>
      <c r="B332" t="s">
        <v>22</v>
      </c>
      <c r="C332" t="s">
        <v>32</v>
      </c>
      <c r="D332">
        <v>0</v>
      </c>
      <c r="E332">
        <v>0</v>
      </c>
    </row>
    <row r="333" spans="1:5" x14ac:dyDescent="0.25">
      <c r="A333" t="s">
        <v>188</v>
      </c>
      <c r="B333" t="s">
        <v>23</v>
      </c>
      <c r="C333" t="s">
        <v>32</v>
      </c>
      <c r="D333">
        <v>0</v>
      </c>
      <c r="E333">
        <v>0</v>
      </c>
    </row>
    <row r="334" spans="1:5" x14ac:dyDescent="0.25">
      <c r="A334" t="s">
        <v>188</v>
      </c>
      <c r="B334" t="s">
        <v>21</v>
      </c>
      <c r="C334" t="s">
        <v>32</v>
      </c>
      <c r="D334">
        <v>0</v>
      </c>
      <c r="E334">
        <v>0</v>
      </c>
    </row>
    <row r="335" spans="1:5" x14ac:dyDescent="0.25">
      <c r="A335" t="s">
        <v>188</v>
      </c>
      <c r="B335" t="s">
        <v>18</v>
      </c>
      <c r="C335" t="s">
        <v>32</v>
      </c>
      <c r="D335">
        <v>0</v>
      </c>
      <c r="E335">
        <v>0</v>
      </c>
    </row>
    <row r="336" spans="1:5" x14ac:dyDescent="0.25">
      <c r="A336" t="s">
        <v>188</v>
      </c>
      <c r="B336" t="s">
        <v>20</v>
      </c>
      <c r="C336" t="s">
        <v>32</v>
      </c>
      <c r="D336">
        <v>0</v>
      </c>
      <c r="E336">
        <v>0</v>
      </c>
    </row>
    <row r="337" spans="1:5" x14ac:dyDescent="0.25">
      <c r="A337" t="s">
        <v>188</v>
      </c>
      <c r="B337" t="s">
        <v>19</v>
      </c>
      <c r="C337" t="s">
        <v>32</v>
      </c>
      <c r="D337">
        <v>0</v>
      </c>
      <c r="E337">
        <v>0</v>
      </c>
    </row>
    <row r="338" spans="1:5" x14ac:dyDescent="0.25">
      <c r="A338" t="s">
        <v>188</v>
      </c>
      <c r="B338" t="s">
        <v>19</v>
      </c>
      <c r="C338" t="s">
        <v>33</v>
      </c>
      <c r="D338">
        <v>0</v>
      </c>
      <c r="E338">
        <v>0</v>
      </c>
    </row>
    <row r="339" spans="1:5" x14ac:dyDescent="0.25">
      <c r="A339" t="s">
        <v>188</v>
      </c>
      <c r="B339" t="s">
        <v>23</v>
      </c>
      <c r="C339" t="s">
        <v>33</v>
      </c>
      <c r="D339">
        <v>0</v>
      </c>
      <c r="E339">
        <v>0</v>
      </c>
    </row>
    <row r="340" spans="1:5" x14ac:dyDescent="0.25">
      <c r="A340" t="s">
        <v>188</v>
      </c>
      <c r="B340" t="s">
        <v>18</v>
      </c>
      <c r="C340" t="s">
        <v>33</v>
      </c>
      <c r="D340">
        <v>0</v>
      </c>
      <c r="E340">
        <v>0</v>
      </c>
    </row>
    <row r="341" spans="1:5" x14ac:dyDescent="0.25">
      <c r="A341" t="s">
        <v>188</v>
      </c>
      <c r="B341" t="s">
        <v>20</v>
      </c>
      <c r="C341" t="s">
        <v>33</v>
      </c>
      <c r="D341">
        <v>0</v>
      </c>
      <c r="E341">
        <v>0</v>
      </c>
    </row>
    <row r="342" spans="1:5" x14ac:dyDescent="0.25">
      <c r="A342" t="s">
        <v>188</v>
      </c>
      <c r="B342" t="s">
        <v>21</v>
      </c>
      <c r="C342" t="s">
        <v>33</v>
      </c>
      <c r="D342">
        <v>0</v>
      </c>
      <c r="E342">
        <v>0</v>
      </c>
    </row>
    <row r="343" spans="1:5" x14ac:dyDescent="0.25">
      <c r="A343" t="s">
        <v>188</v>
      </c>
      <c r="B343" t="s">
        <v>22</v>
      </c>
      <c r="C343" t="s">
        <v>33</v>
      </c>
      <c r="D343">
        <v>0</v>
      </c>
      <c r="E343">
        <v>0</v>
      </c>
    </row>
    <row r="344" spans="1:5" x14ac:dyDescent="0.25">
      <c r="A344" t="s">
        <v>188</v>
      </c>
      <c r="B344" t="s">
        <v>23</v>
      </c>
      <c r="C344" t="s">
        <v>34</v>
      </c>
      <c r="D344">
        <v>0</v>
      </c>
      <c r="E344">
        <v>0</v>
      </c>
    </row>
    <row r="345" spans="1:5" x14ac:dyDescent="0.25">
      <c r="A345" t="s">
        <v>188</v>
      </c>
      <c r="B345" t="s">
        <v>18</v>
      </c>
      <c r="C345" t="s">
        <v>34</v>
      </c>
      <c r="D345">
        <v>0</v>
      </c>
      <c r="E345">
        <v>0</v>
      </c>
    </row>
    <row r="346" spans="1:5" x14ac:dyDescent="0.25">
      <c r="A346" t="s">
        <v>188</v>
      </c>
      <c r="B346" t="s">
        <v>22</v>
      </c>
      <c r="C346" t="s">
        <v>34</v>
      </c>
      <c r="D346">
        <v>0</v>
      </c>
      <c r="E346">
        <v>0</v>
      </c>
    </row>
    <row r="347" spans="1:5" x14ac:dyDescent="0.25">
      <c r="A347" t="s">
        <v>188</v>
      </c>
      <c r="B347" t="s">
        <v>21</v>
      </c>
      <c r="C347" t="s">
        <v>34</v>
      </c>
      <c r="D347">
        <v>0</v>
      </c>
      <c r="E347">
        <v>0</v>
      </c>
    </row>
    <row r="348" spans="1:5" x14ac:dyDescent="0.25">
      <c r="A348" t="s">
        <v>188</v>
      </c>
      <c r="B348" t="s">
        <v>20</v>
      </c>
      <c r="C348" t="s">
        <v>34</v>
      </c>
      <c r="D348">
        <v>0</v>
      </c>
      <c r="E348">
        <v>0</v>
      </c>
    </row>
    <row r="349" spans="1:5" x14ac:dyDescent="0.25">
      <c r="A349" t="s">
        <v>188</v>
      </c>
      <c r="B349" t="s">
        <v>19</v>
      </c>
      <c r="C349" t="s">
        <v>34</v>
      </c>
      <c r="D349">
        <v>0</v>
      </c>
      <c r="E349">
        <v>0</v>
      </c>
    </row>
    <row r="350" spans="1:5" x14ac:dyDescent="0.25">
      <c r="A350" t="s">
        <v>188</v>
      </c>
      <c r="B350" t="s">
        <v>22</v>
      </c>
      <c r="C350" t="s">
        <v>35</v>
      </c>
      <c r="D350">
        <v>0</v>
      </c>
      <c r="E350">
        <v>0</v>
      </c>
    </row>
    <row r="351" spans="1:5" x14ac:dyDescent="0.25">
      <c r="A351" t="s">
        <v>188</v>
      </c>
      <c r="B351" t="s">
        <v>19</v>
      </c>
      <c r="C351" t="s">
        <v>35</v>
      </c>
      <c r="D351">
        <v>0</v>
      </c>
      <c r="E351">
        <v>0</v>
      </c>
    </row>
    <row r="352" spans="1:5" x14ac:dyDescent="0.25">
      <c r="A352" t="s">
        <v>188</v>
      </c>
      <c r="B352" t="s">
        <v>23</v>
      </c>
      <c r="C352" t="s">
        <v>35</v>
      </c>
      <c r="D352">
        <v>0</v>
      </c>
      <c r="E352">
        <v>0</v>
      </c>
    </row>
    <row r="353" spans="1:5" x14ac:dyDescent="0.25">
      <c r="A353" t="s">
        <v>188</v>
      </c>
      <c r="B353" t="s">
        <v>21</v>
      </c>
      <c r="C353" t="s">
        <v>35</v>
      </c>
      <c r="D353">
        <v>0</v>
      </c>
      <c r="E353">
        <v>0</v>
      </c>
    </row>
    <row r="354" spans="1:5" x14ac:dyDescent="0.25">
      <c r="A354" t="s">
        <v>188</v>
      </c>
      <c r="B354" t="s">
        <v>18</v>
      </c>
      <c r="C354" t="s">
        <v>35</v>
      </c>
      <c r="D354">
        <v>0</v>
      </c>
      <c r="E354">
        <v>0</v>
      </c>
    </row>
    <row r="355" spans="1:5" x14ac:dyDescent="0.25">
      <c r="A355" t="s">
        <v>188</v>
      </c>
      <c r="B355" t="s">
        <v>20</v>
      </c>
      <c r="C355" t="s">
        <v>35</v>
      </c>
      <c r="D355">
        <v>0</v>
      </c>
      <c r="E355">
        <v>0</v>
      </c>
    </row>
    <row r="356" spans="1:5" x14ac:dyDescent="0.25">
      <c r="A356" t="s">
        <v>188</v>
      </c>
      <c r="B356" t="s">
        <v>23</v>
      </c>
      <c r="C356" t="s">
        <v>36</v>
      </c>
      <c r="D356">
        <v>0</v>
      </c>
      <c r="E356">
        <v>0</v>
      </c>
    </row>
    <row r="357" spans="1:5" x14ac:dyDescent="0.25">
      <c r="A357" t="s">
        <v>188</v>
      </c>
      <c r="B357" t="s">
        <v>21</v>
      </c>
      <c r="C357" t="s">
        <v>36</v>
      </c>
      <c r="D357">
        <v>0</v>
      </c>
      <c r="E357">
        <v>0</v>
      </c>
    </row>
    <row r="358" spans="1:5" x14ac:dyDescent="0.25">
      <c r="A358" t="s">
        <v>188</v>
      </c>
      <c r="B358" t="s">
        <v>20</v>
      </c>
      <c r="C358" t="s">
        <v>36</v>
      </c>
      <c r="D358">
        <v>0</v>
      </c>
      <c r="E358">
        <v>0</v>
      </c>
    </row>
    <row r="359" spans="1:5" x14ac:dyDescent="0.25">
      <c r="A359" t="s">
        <v>188</v>
      </c>
      <c r="B359" t="s">
        <v>18</v>
      </c>
      <c r="C359" t="s">
        <v>36</v>
      </c>
      <c r="D359">
        <v>0</v>
      </c>
      <c r="E359">
        <v>0</v>
      </c>
    </row>
    <row r="360" spans="1:5" x14ac:dyDescent="0.25">
      <c r="A360" t="s">
        <v>188</v>
      </c>
      <c r="B360" t="s">
        <v>19</v>
      </c>
      <c r="C360" t="s">
        <v>36</v>
      </c>
      <c r="D360">
        <v>0</v>
      </c>
      <c r="E360">
        <v>0</v>
      </c>
    </row>
    <row r="361" spans="1:5" x14ac:dyDescent="0.25">
      <c r="A361" t="s">
        <v>188</v>
      </c>
      <c r="B361" t="s">
        <v>22</v>
      </c>
      <c r="C361" t="s">
        <v>36</v>
      </c>
      <c r="D361">
        <v>0</v>
      </c>
      <c r="E361">
        <v>0</v>
      </c>
    </row>
    <row r="362" spans="1:5" x14ac:dyDescent="0.25">
      <c r="A362" t="s">
        <v>237</v>
      </c>
      <c r="B362" t="s">
        <v>22</v>
      </c>
      <c r="C362" t="s">
        <v>25</v>
      </c>
      <c r="D362">
        <v>255332.38</v>
      </c>
      <c r="E362">
        <v>252804.34</v>
      </c>
    </row>
    <row r="363" spans="1:5" x14ac:dyDescent="0.25">
      <c r="A363" t="s">
        <v>237</v>
      </c>
      <c r="B363" t="s">
        <v>21</v>
      </c>
      <c r="C363" t="s">
        <v>25</v>
      </c>
      <c r="D363">
        <v>0</v>
      </c>
      <c r="E363">
        <v>0</v>
      </c>
    </row>
    <row r="364" spans="1:5" x14ac:dyDescent="0.25">
      <c r="A364" t="s">
        <v>237</v>
      </c>
      <c r="B364" t="s">
        <v>23</v>
      </c>
      <c r="C364" t="s">
        <v>25</v>
      </c>
      <c r="D364">
        <v>5242.1400000000003</v>
      </c>
      <c r="E364">
        <v>4765.58</v>
      </c>
    </row>
    <row r="365" spans="1:5" x14ac:dyDescent="0.25">
      <c r="A365" t="s">
        <v>237</v>
      </c>
      <c r="B365" t="s">
        <v>19</v>
      </c>
      <c r="C365" t="s">
        <v>25</v>
      </c>
      <c r="D365">
        <v>0</v>
      </c>
      <c r="E365">
        <v>0</v>
      </c>
    </row>
    <row r="366" spans="1:5" x14ac:dyDescent="0.25">
      <c r="A366" t="s">
        <v>237</v>
      </c>
      <c r="B366" t="s">
        <v>20</v>
      </c>
      <c r="C366" t="s">
        <v>25</v>
      </c>
      <c r="D366">
        <v>13356.88</v>
      </c>
      <c r="E366">
        <v>12336.05</v>
      </c>
    </row>
    <row r="367" spans="1:5" x14ac:dyDescent="0.25">
      <c r="A367" t="s">
        <v>237</v>
      </c>
      <c r="B367" t="s">
        <v>18</v>
      </c>
      <c r="C367" t="s">
        <v>25</v>
      </c>
      <c r="D367">
        <v>962.2</v>
      </c>
      <c r="E367">
        <v>952.67</v>
      </c>
    </row>
    <row r="368" spans="1:5" x14ac:dyDescent="0.25">
      <c r="A368" t="s">
        <v>237</v>
      </c>
      <c r="B368" t="s">
        <v>18</v>
      </c>
      <c r="C368" t="s">
        <v>26</v>
      </c>
      <c r="D368">
        <v>48333.54</v>
      </c>
      <c r="E368">
        <v>47854.99</v>
      </c>
    </row>
    <row r="369" spans="1:5" x14ac:dyDescent="0.25">
      <c r="A369" t="s">
        <v>237</v>
      </c>
      <c r="B369" t="s">
        <v>23</v>
      </c>
      <c r="C369" t="s">
        <v>26</v>
      </c>
      <c r="D369">
        <v>31056.46</v>
      </c>
      <c r="E369">
        <v>28233.15</v>
      </c>
    </row>
    <row r="370" spans="1:5" x14ac:dyDescent="0.25">
      <c r="A370" t="s">
        <v>237</v>
      </c>
      <c r="B370" t="s">
        <v>20</v>
      </c>
      <c r="C370" t="s">
        <v>26</v>
      </c>
      <c r="D370">
        <v>8140.5</v>
      </c>
      <c r="E370">
        <v>7359.9</v>
      </c>
    </row>
    <row r="371" spans="1:5" x14ac:dyDescent="0.25">
      <c r="A371" t="s">
        <v>237</v>
      </c>
      <c r="B371" t="s">
        <v>19</v>
      </c>
      <c r="C371" t="s">
        <v>26</v>
      </c>
      <c r="D371">
        <v>0</v>
      </c>
      <c r="E371">
        <v>0</v>
      </c>
    </row>
    <row r="372" spans="1:5" x14ac:dyDescent="0.25">
      <c r="A372" t="s">
        <v>237</v>
      </c>
      <c r="B372" t="s">
        <v>22</v>
      </c>
      <c r="C372" t="s">
        <v>26</v>
      </c>
      <c r="D372">
        <v>271992.45</v>
      </c>
      <c r="E372">
        <v>269299.46000000002</v>
      </c>
    </row>
    <row r="373" spans="1:5" x14ac:dyDescent="0.25">
      <c r="A373" t="s">
        <v>237</v>
      </c>
      <c r="B373" t="s">
        <v>21</v>
      </c>
      <c r="C373" t="s">
        <v>26</v>
      </c>
      <c r="D373">
        <v>0</v>
      </c>
      <c r="E373">
        <v>0</v>
      </c>
    </row>
    <row r="374" spans="1:5" x14ac:dyDescent="0.25">
      <c r="A374" t="s">
        <v>237</v>
      </c>
      <c r="B374" t="s">
        <v>21</v>
      </c>
      <c r="C374" t="s">
        <v>27</v>
      </c>
      <c r="D374">
        <v>0</v>
      </c>
      <c r="E374">
        <v>0</v>
      </c>
    </row>
    <row r="375" spans="1:5" x14ac:dyDescent="0.25">
      <c r="A375" t="s">
        <v>237</v>
      </c>
      <c r="B375" t="s">
        <v>23</v>
      </c>
      <c r="C375" t="s">
        <v>27</v>
      </c>
      <c r="D375">
        <v>102016.3</v>
      </c>
      <c r="E375">
        <v>92742.09</v>
      </c>
    </row>
    <row r="376" spans="1:5" x14ac:dyDescent="0.25">
      <c r="A376" t="s">
        <v>237</v>
      </c>
      <c r="B376" t="s">
        <v>20</v>
      </c>
      <c r="C376" t="s">
        <v>27</v>
      </c>
      <c r="D376">
        <v>15087.66</v>
      </c>
      <c r="E376">
        <v>13421.75</v>
      </c>
    </row>
    <row r="377" spans="1:5" x14ac:dyDescent="0.25">
      <c r="A377" t="s">
        <v>237</v>
      </c>
      <c r="B377" t="s">
        <v>19</v>
      </c>
      <c r="C377" t="s">
        <v>27</v>
      </c>
      <c r="D377">
        <v>0</v>
      </c>
      <c r="E377">
        <v>0</v>
      </c>
    </row>
    <row r="378" spans="1:5" x14ac:dyDescent="0.25">
      <c r="A378" t="s">
        <v>237</v>
      </c>
      <c r="B378" t="s">
        <v>18</v>
      </c>
      <c r="C378" t="s">
        <v>27</v>
      </c>
      <c r="D378">
        <v>13341.63</v>
      </c>
      <c r="E378">
        <v>13209.53</v>
      </c>
    </row>
    <row r="379" spans="1:5" x14ac:dyDescent="0.25">
      <c r="A379" t="s">
        <v>237</v>
      </c>
      <c r="B379" t="s">
        <v>22</v>
      </c>
      <c r="C379" t="s">
        <v>27</v>
      </c>
      <c r="D379">
        <v>497993.72</v>
      </c>
      <c r="E379">
        <v>493063.09</v>
      </c>
    </row>
    <row r="380" spans="1:5" x14ac:dyDescent="0.25">
      <c r="A380" t="s">
        <v>237</v>
      </c>
      <c r="B380" t="s">
        <v>21</v>
      </c>
      <c r="C380" t="s">
        <v>28</v>
      </c>
      <c r="D380">
        <v>0</v>
      </c>
      <c r="E380">
        <v>0</v>
      </c>
    </row>
    <row r="381" spans="1:5" x14ac:dyDescent="0.25">
      <c r="A381" t="s">
        <v>237</v>
      </c>
      <c r="B381" t="s">
        <v>20</v>
      </c>
      <c r="C381" t="s">
        <v>28</v>
      </c>
      <c r="D381">
        <v>7051.04</v>
      </c>
      <c r="E381">
        <v>6391.1</v>
      </c>
    </row>
    <row r="382" spans="1:5" x14ac:dyDescent="0.25">
      <c r="A382" t="s">
        <v>237</v>
      </c>
      <c r="B382" t="s">
        <v>22</v>
      </c>
      <c r="C382" t="s">
        <v>28</v>
      </c>
      <c r="D382">
        <v>529373.84</v>
      </c>
      <c r="E382">
        <v>524132.51</v>
      </c>
    </row>
    <row r="383" spans="1:5" x14ac:dyDescent="0.25">
      <c r="A383" t="s">
        <v>237</v>
      </c>
      <c r="B383" t="s">
        <v>19</v>
      </c>
      <c r="C383" t="s">
        <v>28</v>
      </c>
      <c r="D383">
        <v>0</v>
      </c>
      <c r="E383">
        <v>0</v>
      </c>
    </row>
    <row r="384" spans="1:5" x14ac:dyDescent="0.25">
      <c r="A384" t="s">
        <v>237</v>
      </c>
      <c r="B384" t="s">
        <v>18</v>
      </c>
      <c r="C384" t="s">
        <v>28</v>
      </c>
      <c r="D384">
        <v>951.3</v>
      </c>
      <c r="E384">
        <v>941.88</v>
      </c>
    </row>
    <row r="385" spans="1:5" x14ac:dyDescent="0.25">
      <c r="A385" t="s">
        <v>237</v>
      </c>
      <c r="B385" t="s">
        <v>23</v>
      </c>
      <c r="C385" t="s">
        <v>28</v>
      </c>
      <c r="D385">
        <v>107450.72</v>
      </c>
      <c r="E385">
        <v>97682.47</v>
      </c>
    </row>
    <row r="386" spans="1:5" x14ac:dyDescent="0.25">
      <c r="A386" t="s">
        <v>237</v>
      </c>
      <c r="B386" t="s">
        <v>19</v>
      </c>
      <c r="C386" t="s">
        <v>29</v>
      </c>
      <c r="D386">
        <v>0</v>
      </c>
      <c r="E386">
        <v>0</v>
      </c>
    </row>
    <row r="387" spans="1:5" x14ac:dyDescent="0.25">
      <c r="A387" t="s">
        <v>237</v>
      </c>
      <c r="B387" t="s">
        <v>18</v>
      </c>
      <c r="C387" t="s">
        <v>29</v>
      </c>
      <c r="D387">
        <v>2487.59</v>
      </c>
      <c r="E387">
        <v>2462.96</v>
      </c>
    </row>
    <row r="388" spans="1:5" x14ac:dyDescent="0.25">
      <c r="A388" t="s">
        <v>237</v>
      </c>
      <c r="B388" t="s">
        <v>20</v>
      </c>
      <c r="C388" t="s">
        <v>29</v>
      </c>
      <c r="D388">
        <v>13169.54</v>
      </c>
      <c r="E388">
        <v>11811.8</v>
      </c>
    </row>
    <row r="389" spans="1:5" x14ac:dyDescent="0.25">
      <c r="A389" t="s">
        <v>237</v>
      </c>
      <c r="B389" t="s">
        <v>23</v>
      </c>
      <c r="C389" t="s">
        <v>29</v>
      </c>
      <c r="D389">
        <v>130655.18</v>
      </c>
      <c r="E389">
        <v>118777.44</v>
      </c>
    </row>
    <row r="390" spans="1:5" x14ac:dyDescent="0.25">
      <c r="A390" t="s">
        <v>237</v>
      </c>
      <c r="B390" t="s">
        <v>22</v>
      </c>
      <c r="C390" t="s">
        <v>29</v>
      </c>
      <c r="D390">
        <v>619436.24</v>
      </c>
      <c r="E390">
        <v>613303.21</v>
      </c>
    </row>
    <row r="391" spans="1:5" x14ac:dyDescent="0.25">
      <c r="A391" t="s">
        <v>237</v>
      </c>
      <c r="B391" t="s">
        <v>21</v>
      </c>
      <c r="C391" t="s">
        <v>29</v>
      </c>
      <c r="D391">
        <v>0</v>
      </c>
      <c r="E391">
        <v>0</v>
      </c>
    </row>
    <row r="392" spans="1:5" x14ac:dyDescent="0.25">
      <c r="A392" t="s">
        <v>237</v>
      </c>
      <c r="B392" t="s">
        <v>21</v>
      </c>
      <c r="C392" t="s">
        <v>30</v>
      </c>
      <c r="D392">
        <v>0</v>
      </c>
      <c r="E392">
        <v>0</v>
      </c>
    </row>
    <row r="393" spans="1:5" x14ac:dyDescent="0.25">
      <c r="A393" t="s">
        <v>237</v>
      </c>
      <c r="B393" t="s">
        <v>22</v>
      </c>
      <c r="C393" t="s">
        <v>30</v>
      </c>
      <c r="D393">
        <v>0</v>
      </c>
      <c r="E393">
        <v>0</v>
      </c>
    </row>
    <row r="394" spans="1:5" x14ac:dyDescent="0.25">
      <c r="A394" t="s">
        <v>237</v>
      </c>
      <c r="B394" t="s">
        <v>23</v>
      </c>
      <c r="C394" t="s">
        <v>30</v>
      </c>
      <c r="D394">
        <v>0</v>
      </c>
      <c r="E394">
        <v>0</v>
      </c>
    </row>
    <row r="395" spans="1:5" x14ac:dyDescent="0.25">
      <c r="A395" t="s">
        <v>237</v>
      </c>
      <c r="B395" t="s">
        <v>18</v>
      </c>
      <c r="C395" t="s">
        <v>30</v>
      </c>
      <c r="D395">
        <v>0</v>
      </c>
      <c r="E395">
        <v>0</v>
      </c>
    </row>
    <row r="396" spans="1:5" x14ac:dyDescent="0.25">
      <c r="A396" t="s">
        <v>237</v>
      </c>
      <c r="B396" t="s">
        <v>19</v>
      </c>
      <c r="C396" t="s">
        <v>30</v>
      </c>
      <c r="D396">
        <v>0</v>
      </c>
      <c r="E396">
        <v>0</v>
      </c>
    </row>
    <row r="397" spans="1:5" x14ac:dyDescent="0.25">
      <c r="A397" t="s">
        <v>237</v>
      </c>
      <c r="B397" t="s">
        <v>20</v>
      </c>
      <c r="C397" t="s">
        <v>30</v>
      </c>
      <c r="D397">
        <v>0</v>
      </c>
      <c r="E397">
        <v>0</v>
      </c>
    </row>
    <row r="398" spans="1:5" x14ac:dyDescent="0.25">
      <c r="A398" t="s">
        <v>237</v>
      </c>
      <c r="B398" t="s">
        <v>22</v>
      </c>
      <c r="C398" t="s">
        <v>31</v>
      </c>
      <c r="D398">
        <v>0</v>
      </c>
      <c r="E398">
        <v>0</v>
      </c>
    </row>
    <row r="399" spans="1:5" x14ac:dyDescent="0.25">
      <c r="A399" t="s">
        <v>237</v>
      </c>
      <c r="B399" t="s">
        <v>18</v>
      </c>
      <c r="C399" t="s">
        <v>31</v>
      </c>
      <c r="D399">
        <v>0</v>
      </c>
      <c r="E399">
        <v>0</v>
      </c>
    </row>
    <row r="400" spans="1:5" x14ac:dyDescent="0.25">
      <c r="A400" t="s">
        <v>237</v>
      </c>
      <c r="B400" t="s">
        <v>19</v>
      </c>
      <c r="C400" t="s">
        <v>31</v>
      </c>
      <c r="D400">
        <v>0</v>
      </c>
      <c r="E400">
        <v>0</v>
      </c>
    </row>
    <row r="401" spans="1:5" x14ac:dyDescent="0.25">
      <c r="A401" t="s">
        <v>237</v>
      </c>
      <c r="B401" t="s">
        <v>21</v>
      </c>
      <c r="C401" t="s">
        <v>31</v>
      </c>
      <c r="D401">
        <v>0</v>
      </c>
      <c r="E401">
        <v>0</v>
      </c>
    </row>
    <row r="402" spans="1:5" x14ac:dyDescent="0.25">
      <c r="A402" t="s">
        <v>237</v>
      </c>
      <c r="B402" t="s">
        <v>23</v>
      </c>
      <c r="C402" t="s">
        <v>31</v>
      </c>
      <c r="D402">
        <v>0</v>
      </c>
      <c r="E402">
        <v>0</v>
      </c>
    </row>
    <row r="403" spans="1:5" x14ac:dyDescent="0.25">
      <c r="A403" t="s">
        <v>237</v>
      </c>
      <c r="B403" t="s">
        <v>20</v>
      </c>
      <c r="C403" t="s">
        <v>31</v>
      </c>
      <c r="D403">
        <v>0</v>
      </c>
      <c r="E403">
        <v>0</v>
      </c>
    </row>
    <row r="404" spans="1:5" x14ac:dyDescent="0.25">
      <c r="A404" t="s">
        <v>237</v>
      </c>
      <c r="B404" t="s">
        <v>19</v>
      </c>
      <c r="C404" t="s">
        <v>32</v>
      </c>
      <c r="D404">
        <v>0</v>
      </c>
      <c r="E404">
        <v>0</v>
      </c>
    </row>
    <row r="405" spans="1:5" x14ac:dyDescent="0.25">
      <c r="A405" t="s">
        <v>237</v>
      </c>
      <c r="B405" t="s">
        <v>21</v>
      </c>
      <c r="C405" t="s">
        <v>32</v>
      </c>
      <c r="D405">
        <v>0</v>
      </c>
      <c r="E405">
        <v>0</v>
      </c>
    </row>
    <row r="406" spans="1:5" x14ac:dyDescent="0.25">
      <c r="A406" t="s">
        <v>237</v>
      </c>
      <c r="B406" t="s">
        <v>18</v>
      </c>
      <c r="C406" t="s">
        <v>32</v>
      </c>
      <c r="D406">
        <v>0</v>
      </c>
      <c r="E406">
        <v>0</v>
      </c>
    </row>
    <row r="407" spans="1:5" x14ac:dyDescent="0.25">
      <c r="A407" t="s">
        <v>237</v>
      </c>
      <c r="B407" t="s">
        <v>23</v>
      </c>
      <c r="C407" t="s">
        <v>32</v>
      </c>
      <c r="D407">
        <v>0</v>
      </c>
      <c r="E407">
        <v>0</v>
      </c>
    </row>
    <row r="408" spans="1:5" x14ac:dyDescent="0.25">
      <c r="A408" t="s">
        <v>237</v>
      </c>
      <c r="B408" t="s">
        <v>22</v>
      </c>
      <c r="C408" t="s">
        <v>32</v>
      </c>
      <c r="D408">
        <v>0</v>
      </c>
      <c r="E408">
        <v>0</v>
      </c>
    </row>
    <row r="409" spans="1:5" x14ac:dyDescent="0.25">
      <c r="A409" t="s">
        <v>237</v>
      </c>
      <c r="B409" t="s">
        <v>20</v>
      </c>
      <c r="C409" t="s">
        <v>32</v>
      </c>
      <c r="D409">
        <v>0</v>
      </c>
      <c r="E409">
        <v>0</v>
      </c>
    </row>
    <row r="410" spans="1:5" x14ac:dyDescent="0.25">
      <c r="A410" t="s">
        <v>237</v>
      </c>
      <c r="B410" t="s">
        <v>22</v>
      </c>
      <c r="C410" t="s">
        <v>33</v>
      </c>
      <c r="D410">
        <v>0</v>
      </c>
      <c r="E410">
        <v>0</v>
      </c>
    </row>
    <row r="411" spans="1:5" x14ac:dyDescent="0.25">
      <c r="A411" t="s">
        <v>237</v>
      </c>
      <c r="B411" t="s">
        <v>20</v>
      </c>
      <c r="C411" t="s">
        <v>33</v>
      </c>
      <c r="D411">
        <v>0</v>
      </c>
      <c r="E411">
        <v>0</v>
      </c>
    </row>
    <row r="412" spans="1:5" x14ac:dyDescent="0.25">
      <c r="A412" t="s">
        <v>237</v>
      </c>
      <c r="B412" t="s">
        <v>23</v>
      </c>
      <c r="C412" t="s">
        <v>33</v>
      </c>
      <c r="D412">
        <v>0</v>
      </c>
      <c r="E412">
        <v>0</v>
      </c>
    </row>
    <row r="413" spans="1:5" x14ac:dyDescent="0.25">
      <c r="A413" t="s">
        <v>237</v>
      </c>
      <c r="B413" t="s">
        <v>19</v>
      </c>
      <c r="C413" t="s">
        <v>33</v>
      </c>
      <c r="D413">
        <v>0</v>
      </c>
      <c r="E413">
        <v>0</v>
      </c>
    </row>
    <row r="414" spans="1:5" x14ac:dyDescent="0.25">
      <c r="A414" t="s">
        <v>237</v>
      </c>
      <c r="B414" t="s">
        <v>18</v>
      </c>
      <c r="C414" t="s">
        <v>33</v>
      </c>
      <c r="D414">
        <v>0</v>
      </c>
      <c r="E414">
        <v>0</v>
      </c>
    </row>
    <row r="415" spans="1:5" x14ac:dyDescent="0.25">
      <c r="A415" t="s">
        <v>237</v>
      </c>
      <c r="B415" t="s">
        <v>21</v>
      </c>
      <c r="C415" t="s">
        <v>33</v>
      </c>
      <c r="D415">
        <v>0</v>
      </c>
      <c r="E415">
        <v>0</v>
      </c>
    </row>
    <row r="416" spans="1:5" x14ac:dyDescent="0.25">
      <c r="A416" t="s">
        <v>237</v>
      </c>
      <c r="B416" t="s">
        <v>19</v>
      </c>
      <c r="C416" t="s">
        <v>34</v>
      </c>
      <c r="D416">
        <v>0</v>
      </c>
      <c r="E416">
        <v>0</v>
      </c>
    </row>
    <row r="417" spans="1:5" x14ac:dyDescent="0.25">
      <c r="A417" t="s">
        <v>237</v>
      </c>
      <c r="B417" t="s">
        <v>20</v>
      </c>
      <c r="C417" t="s">
        <v>34</v>
      </c>
      <c r="D417">
        <v>0</v>
      </c>
      <c r="E417">
        <v>0</v>
      </c>
    </row>
    <row r="418" spans="1:5" x14ac:dyDescent="0.25">
      <c r="A418" t="s">
        <v>237</v>
      </c>
      <c r="B418" t="s">
        <v>21</v>
      </c>
      <c r="C418" t="s">
        <v>34</v>
      </c>
      <c r="D418">
        <v>0</v>
      </c>
      <c r="E418">
        <v>0</v>
      </c>
    </row>
    <row r="419" spans="1:5" x14ac:dyDescent="0.25">
      <c r="A419" t="s">
        <v>237</v>
      </c>
      <c r="B419" t="s">
        <v>22</v>
      </c>
      <c r="C419" t="s">
        <v>34</v>
      </c>
      <c r="D419">
        <v>0</v>
      </c>
      <c r="E419">
        <v>0</v>
      </c>
    </row>
    <row r="420" spans="1:5" x14ac:dyDescent="0.25">
      <c r="A420" t="s">
        <v>237</v>
      </c>
      <c r="B420" t="s">
        <v>23</v>
      </c>
      <c r="C420" t="s">
        <v>34</v>
      </c>
      <c r="D420">
        <v>0</v>
      </c>
      <c r="E420">
        <v>0</v>
      </c>
    </row>
    <row r="421" spans="1:5" x14ac:dyDescent="0.25">
      <c r="A421" t="s">
        <v>237</v>
      </c>
      <c r="B421" t="s">
        <v>18</v>
      </c>
      <c r="C421" t="s">
        <v>34</v>
      </c>
      <c r="D421">
        <v>0</v>
      </c>
      <c r="E421">
        <v>0</v>
      </c>
    </row>
    <row r="422" spans="1:5" x14ac:dyDescent="0.25">
      <c r="A422" t="s">
        <v>237</v>
      </c>
      <c r="B422" t="s">
        <v>23</v>
      </c>
      <c r="C422" t="s">
        <v>35</v>
      </c>
      <c r="D422">
        <v>0</v>
      </c>
      <c r="E422">
        <v>0</v>
      </c>
    </row>
    <row r="423" spans="1:5" x14ac:dyDescent="0.25">
      <c r="A423" t="s">
        <v>237</v>
      </c>
      <c r="B423" t="s">
        <v>20</v>
      </c>
      <c r="C423" t="s">
        <v>35</v>
      </c>
      <c r="D423">
        <v>0</v>
      </c>
      <c r="E423">
        <v>0</v>
      </c>
    </row>
    <row r="424" spans="1:5" x14ac:dyDescent="0.25">
      <c r="A424" t="s">
        <v>237</v>
      </c>
      <c r="B424" t="s">
        <v>22</v>
      </c>
      <c r="C424" t="s">
        <v>35</v>
      </c>
      <c r="D424">
        <v>0</v>
      </c>
      <c r="E424">
        <v>0</v>
      </c>
    </row>
    <row r="425" spans="1:5" x14ac:dyDescent="0.25">
      <c r="A425" t="s">
        <v>237</v>
      </c>
      <c r="B425" t="s">
        <v>21</v>
      </c>
      <c r="C425" t="s">
        <v>35</v>
      </c>
      <c r="D425">
        <v>0</v>
      </c>
      <c r="E425">
        <v>0</v>
      </c>
    </row>
    <row r="426" spans="1:5" x14ac:dyDescent="0.25">
      <c r="A426" t="s">
        <v>237</v>
      </c>
      <c r="B426" t="s">
        <v>19</v>
      </c>
      <c r="C426" t="s">
        <v>35</v>
      </c>
      <c r="D426">
        <v>0</v>
      </c>
      <c r="E426">
        <v>0</v>
      </c>
    </row>
    <row r="427" spans="1:5" x14ac:dyDescent="0.25">
      <c r="A427" t="s">
        <v>237</v>
      </c>
      <c r="B427" t="s">
        <v>18</v>
      </c>
      <c r="C427" t="s">
        <v>35</v>
      </c>
      <c r="D427">
        <v>0</v>
      </c>
      <c r="E427">
        <v>0</v>
      </c>
    </row>
    <row r="428" spans="1:5" x14ac:dyDescent="0.25">
      <c r="A428" t="s">
        <v>237</v>
      </c>
      <c r="B428" t="s">
        <v>22</v>
      </c>
      <c r="C428" t="s">
        <v>36</v>
      </c>
      <c r="D428">
        <v>0</v>
      </c>
      <c r="E428">
        <v>0</v>
      </c>
    </row>
    <row r="429" spans="1:5" x14ac:dyDescent="0.25">
      <c r="A429" t="s">
        <v>237</v>
      </c>
      <c r="B429" t="s">
        <v>18</v>
      </c>
      <c r="C429" t="s">
        <v>36</v>
      </c>
      <c r="D429">
        <v>0</v>
      </c>
      <c r="E429">
        <v>0</v>
      </c>
    </row>
    <row r="430" spans="1:5" x14ac:dyDescent="0.25">
      <c r="A430" t="s">
        <v>237</v>
      </c>
      <c r="B430" t="s">
        <v>21</v>
      </c>
      <c r="C430" t="s">
        <v>36</v>
      </c>
      <c r="D430">
        <v>0</v>
      </c>
      <c r="E430">
        <v>0</v>
      </c>
    </row>
    <row r="431" spans="1:5" x14ac:dyDescent="0.25">
      <c r="A431" t="s">
        <v>237</v>
      </c>
      <c r="B431" t="s">
        <v>19</v>
      </c>
      <c r="C431" t="s">
        <v>36</v>
      </c>
      <c r="D431">
        <v>0</v>
      </c>
      <c r="E431">
        <v>0</v>
      </c>
    </row>
    <row r="432" spans="1:5" x14ac:dyDescent="0.25">
      <c r="A432" t="s">
        <v>237</v>
      </c>
      <c r="B432" t="s">
        <v>20</v>
      </c>
      <c r="C432" t="s">
        <v>36</v>
      </c>
      <c r="D432">
        <v>0</v>
      </c>
      <c r="E432">
        <v>0</v>
      </c>
    </row>
    <row r="433" spans="1:5" x14ac:dyDescent="0.25">
      <c r="A433" t="s">
        <v>237</v>
      </c>
      <c r="B433" t="s">
        <v>23</v>
      </c>
      <c r="C433" t="s">
        <v>36</v>
      </c>
      <c r="D433">
        <v>0</v>
      </c>
      <c r="E433">
        <v>0</v>
      </c>
    </row>
    <row r="434" spans="1:5" x14ac:dyDescent="0.25">
      <c r="A434" t="s">
        <v>189</v>
      </c>
      <c r="B434" t="s">
        <v>21</v>
      </c>
      <c r="C434" t="s">
        <v>25</v>
      </c>
      <c r="D434">
        <v>0</v>
      </c>
      <c r="E434">
        <v>0</v>
      </c>
    </row>
    <row r="435" spans="1:5" x14ac:dyDescent="0.25">
      <c r="A435" t="s">
        <v>189</v>
      </c>
      <c r="B435" t="s">
        <v>23</v>
      </c>
      <c r="C435" t="s">
        <v>25</v>
      </c>
      <c r="D435">
        <v>0</v>
      </c>
      <c r="E435">
        <v>0</v>
      </c>
    </row>
    <row r="436" spans="1:5" x14ac:dyDescent="0.25">
      <c r="A436" t="s">
        <v>189</v>
      </c>
      <c r="B436" t="s">
        <v>22</v>
      </c>
      <c r="C436" t="s">
        <v>25</v>
      </c>
      <c r="D436">
        <v>26765.62</v>
      </c>
      <c r="E436">
        <v>26500.61</v>
      </c>
    </row>
    <row r="437" spans="1:5" x14ac:dyDescent="0.25">
      <c r="A437" t="s">
        <v>189</v>
      </c>
      <c r="B437" t="s">
        <v>19</v>
      </c>
      <c r="C437" t="s">
        <v>25</v>
      </c>
      <c r="D437">
        <v>0</v>
      </c>
      <c r="E437">
        <v>0</v>
      </c>
    </row>
    <row r="438" spans="1:5" x14ac:dyDescent="0.25">
      <c r="A438" t="s">
        <v>189</v>
      </c>
      <c r="B438" t="s">
        <v>20</v>
      </c>
      <c r="C438" t="s">
        <v>25</v>
      </c>
      <c r="D438">
        <v>350751.39</v>
      </c>
      <c r="E438">
        <v>336026.85000000003</v>
      </c>
    </row>
    <row r="439" spans="1:5" x14ac:dyDescent="0.25">
      <c r="A439" t="s">
        <v>189</v>
      </c>
      <c r="B439" t="s">
        <v>18</v>
      </c>
      <c r="C439" t="s">
        <v>25</v>
      </c>
      <c r="D439">
        <v>0</v>
      </c>
      <c r="E439">
        <v>0</v>
      </c>
    </row>
    <row r="440" spans="1:5" x14ac:dyDescent="0.25">
      <c r="A440" t="s">
        <v>189</v>
      </c>
      <c r="B440" t="s">
        <v>21</v>
      </c>
      <c r="C440" t="s">
        <v>26</v>
      </c>
      <c r="D440">
        <v>0</v>
      </c>
      <c r="E440">
        <v>0</v>
      </c>
    </row>
    <row r="441" spans="1:5" x14ac:dyDescent="0.25">
      <c r="A441" t="s">
        <v>189</v>
      </c>
      <c r="B441" t="s">
        <v>18</v>
      </c>
      <c r="C441" t="s">
        <v>26</v>
      </c>
      <c r="D441">
        <v>0</v>
      </c>
      <c r="E441">
        <v>0</v>
      </c>
    </row>
    <row r="442" spans="1:5" x14ac:dyDescent="0.25">
      <c r="A442" t="s">
        <v>189</v>
      </c>
      <c r="B442" t="s">
        <v>23</v>
      </c>
      <c r="C442" t="s">
        <v>26</v>
      </c>
      <c r="D442">
        <v>0</v>
      </c>
      <c r="E442">
        <v>0</v>
      </c>
    </row>
    <row r="443" spans="1:5" x14ac:dyDescent="0.25">
      <c r="A443" t="s">
        <v>189</v>
      </c>
      <c r="B443" t="s">
        <v>19</v>
      </c>
      <c r="C443" t="s">
        <v>26</v>
      </c>
      <c r="D443">
        <v>0</v>
      </c>
      <c r="E443">
        <v>0</v>
      </c>
    </row>
    <row r="444" spans="1:5" x14ac:dyDescent="0.25">
      <c r="A444" t="s">
        <v>189</v>
      </c>
      <c r="B444" t="s">
        <v>20</v>
      </c>
      <c r="C444" t="s">
        <v>26</v>
      </c>
      <c r="D444">
        <v>271388.88</v>
      </c>
      <c r="E444">
        <v>259464.36</v>
      </c>
    </row>
    <row r="445" spans="1:5" x14ac:dyDescent="0.25">
      <c r="A445" t="s">
        <v>189</v>
      </c>
      <c r="B445" t="s">
        <v>22</v>
      </c>
      <c r="C445" t="s">
        <v>26</v>
      </c>
      <c r="D445">
        <v>38852.44</v>
      </c>
      <c r="E445">
        <v>38467.760000000002</v>
      </c>
    </row>
    <row r="446" spans="1:5" x14ac:dyDescent="0.25">
      <c r="A446" t="s">
        <v>189</v>
      </c>
      <c r="B446" t="s">
        <v>21</v>
      </c>
      <c r="C446" t="s">
        <v>27</v>
      </c>
      <c r="D446">
        <v>0</v>
      </c>
      <c r="E446">
        <v>0</v>
      </c>
    </row>
    <row r="447" spans="1:5" x14ac:dyDescent="0.25">
      <c r="A447" t="s">
        <v>189</v>
      </c>
      <c r="B447" t="s">
        <v>23</v>
      </c>
      <c r="C447" t="s">
        <v>27</v>
      </c>
      <c r="D447">
        <v>0</v>
      </c>
      <c r="E447">
        <v>0</v>
      </c>
    </row>
    <row r="448" spans="1:5" x14ac:dyDescent="0.25">
      <c r="A448" t="s">
        <v>189</v>
      </c>
      <c r="B448" t="s">
        <v>19</v>
      </c>
      <c r="C448" t="s">
        <v>27</v>
      </c>
      <c r="D448">
        <v>0</v>
      </c>
      <c r="E448">
        <v>0</v>
      </c>
    </row>
    <row r="449" spans="1:5" x14ac:dyDescent="0.25">
      <c r="A449" t="s">
        <v>189</v>
      </c>
      <c r="B449" t="s">
        <v>20</v>
      </c>
      <c r="C449" t="s">
        <v>27</v>
      </c>
      <c r="D449">
        <v>333116.59000000003</v>
      </c>
      <c r="E449">
        <v>318208.95999999996</v>
      </c>
    </row>
    <row r="450" spans="1:5" x14ac:dyDescent="0.25">
      <c r="A450" t="s">
        <v>189</v>
      </c>
      <c r="B450" t="s">
        <v>22</v>
      </c>
      <c r="C450" t="s">
        <v>27</v>
      </c>
      <c r="D450">
        <v>39738.550000000003</v>
      </c>
      <c r="E450">
        <v>39345.1</v>
      </c>
    </row>
    <row r="451" spans="1:5" x14ac:dyDescent="0.25">
      <c r="A451" t="s">
        <v>189</v>
      </c>
      <c r="B451" t="s">
        <v>18</v>
      </c>
      <c r="C451" t="s">
        <v>27</v>
      </c>
      <c r="D451">
        <v>0</v>
      </c>
      <c r="E451">
        <v>0</v>
      </c>
    </row>
    <row r="452" spans="1:5" x14ac:dyDescent="0.25">
      <c r="A452" t="s">
        <v>189</v>
      </c>
      <c r="B452" t="s">
        <v>21</v>
      </c>
      <c r="C452" t="s">
        <v>28</v>
      </c>
      <c r="D452">
        <v>0</v>
      </c>
      <c r="E452">
        <v>0</v>
      </c>
    </row>
    <row r="453" spans="1:5" x14ac:dyDescent="0.25">
      <c r="A453" t="s">
        <v>189</v>
      </c>
      <c r="B453" t="s">
        <v>20</v>
      </c>
      <c r="C453" t="s">
        <v>28</v>
      </c>
      <c r="D453">
        <v>299008.84999999998</v>
      </c>
      <c r="E453">
        <v>283689.42000000004</v>
      </c>
    </row>
    <row r="454" spans="1:5" x14ac:dyDescent="0.25">
      <c r="A454" t="s">
        <v>189</v>
      </c>
      <c r="B454" t="s">
        <v>22</v>
      </c>
      <c r="C454" t="s">
        <v>28</v>
      </c>
      <c r="D454">
        <v>59320.02</v>
      </c>
      <c r="E454">
        <v>58732.69</v>
      </c>
    </row>
    <row r="455" spans="1:5" x14ac:dyDescent="0.25">
      <c r="A455" t="s">
        <v>189</v>
      </c>
      <c r="B455" t="s">
        <v>19</v>
      </c>
      <c r="C455" t="s">
        <v>28</v>
      </c>
      <c r="D455">
        <v>0</v>
      </c>
      <c r="E455">
        <v>0</v>
      </c>
    </row>
    <row r="456" spans="1:5" x14ac:dyDescent="0.25">
      <c r="A456" t="s">
        <v>189</v>
      </c>
      <c r="B456" t="s">
        <v>18</v>
      </c>
      <c r="C456" t="s">
        <v>28</v>
      </c>
      <c r="D456">
        <v>0</v>
      </c>
      <c r="E456">
        <v>0</v>
      </c>
    </row>
    <row r="457" spans="1:5" x14ac:dyDescent="0.25">
      <c r="A457" t="s">
        <v>189</v>
      </c>
      <c r="B457" t="s">
        <v>23</v>
      </c>
      <c r="C457" t="s">
        <v>28</v>
      </c>
      <c r="D457">
        <v>0</v>
      </c>
      <c r="E457">
        <v>0</v>
      </c>
    </row>
    <row r="458" spans="1:5" x14ac:dyDescent="0.25">
      <c r="A458" t="s">
        <v>189</v>
      </c>
      <c r="B458" t="s">
        <v>23</v>
      </c>
      <c r="C458" t="s">
        <v>29</v>
      </c>
      <c r="D458">
        <v>0</v>
      </c>
      <c r="E458">
        <v>0</v>
      </c>
    </row>
    <row r="459" spans="1:5" x14ac:dyDescent="0.25">
      <c r="A459" t="s">
        <v>189</v>
      </c>
      <c r="B459" t="s">
        <v>18</v>
      </c>
      <c r="C459" t="s">
        <v>29</v>
      </c>
      <c r="D459">
        <v>0</v>
      </c>
      <c r="E459">
        <v>0</v>
      </c>
    </row>
    <row r="460" spans="1:5" x14ac:dyDescent="0.25">
      <c r="A460" t="s">
        <v>189</v>
      </c>
      <c r="B460" t="s">
        <v>19</v>
      </c>
      <c r="C460" t="s">
        <v>29</v>
      </c>
      <c r="D460">
        <v>0</v>
      </c>
      <c r="E460">
        <v>0</v>
      </c>
    </row>
    <row r="461" spans="1:5" x14ac:dyDescent="0.25">
      <c r="A461" t="s">
        <v>189</v>
      </c>
      <c r="B461" t="s">
        <v>20</v>
      </c>
      <c r="C461" t="s">
        <v>29</v>
      </c>
      <c r="D461">
        <v>338567.25</v>
      </c>
      <c r="E461">
        <v>323414.61</v>
      </c>
    </row>
    <row r="462" spans="1:5" x14ac:dyDescent="0.25">
      <c r="A462" t="s">
        <v>189</v>
      </c>
      <c r="B462" t="s">
        <v>22</v>
      </c>
      <c r="C462" t="s">
        <v>29</v>
      </c>
      <c r="D462">
        <v>58241.77</v>
      </c>
      <c r="E462">
        <v>57665.120000000003</v>
      </c>
    </row>
    <row r="463" spans="1:5" x14ac:dyDescent="0.25">
      <c r="A463" t="s">
        <v>189</v>
      </c>
      <c r="B463" t="s">
        <v>21</v>
      </c>
      <c r="C463" t="s">
        <v>29</v>
      </c>
      <c r="D463">
        <v>0</v>
      </c>
      <c r="E463">
        <v>0</v>
      </c>
    </row>
    <row r="464" spans="1:5" x14ac:dyDescent="0.25">
      <c r="A464" t="s">
        <v>189</v>
      </c>
      <c r="B464" t="s">
        <v>22</v>
      </c>
      <c r="C464" t="s">
        <v>30</v>
      </c>
      <c r="D464">
        <v>0</v>
      </c>
      <c r="E464">
        <v>0</v>
      </c>
    </row>
    <row r="465" spans="1:5" x14ac:dyDescent="0.25">
      <c r="A465" t="s">
        <v>189</v>
      </c>
      <c r="B465" t="s">
        <v>23</v>
      </c>
      <c r="C465" t="s">
        <v>30</v>
      </c>
      <c r="D465">
        <v>0</v>
      </c>
      <c r="E465">
        <v>0</v>
      </c>
    </row>
    <row r="466" spans="1:5" x14ac:dyDescent="0.25">
      <c r="A466" t="s">
        <v>189</v>
      </c>
      <c r="B466" t="s">
        <v>20</v>
      </c>
      <c r="C466" t="s">
        <v>30</v>
      </c>
      <c r="D466">
        <v>0</v>
      </c>
      <c r="E466">
        <v>0</v>
      </c>
    </row>
    <row r="467" spans="1:5" x14ac:dyDescent="0.25">
      <c r="A467" t="s">
        <v>189</v>
      </c>
      <c r="B467" t="s">
        <v>19</v>
      </c>
      <c r="C467" t="s">
        <v>30</v>
      </c>
      <c r="D467">
        <v>0</v>
      </c>
      <c r="E467">
        <v>0</v>
      </c>
    </row>
    <row r="468" spans="1:5" x14ac:dyDescent="0.25">
      <c r="A468" t="s">
        <v>189</v>
      </c>
      <c r="B468" t="s">
        <v>21</v>
      </c>
      <c r="C468" t="s">
        <v>30</v>
      </c>
      <c r="D468">
        <v>0</v>
      </c>
      <c r="E468">
        <v>0</v>
      </c>
    </row>
    <row r="469" spans="1:5" x14ac:dyDescent="0.25">
      <c r="A469" t="s">
        <v>189</v>
      </c>
      <c r="B469" t="s">
        <v>18</v>
      </c>
      <c r="C469" t="s">
        <v>30</v>
      </c>
      <c r="D469">
        <v>0</v>
      </c>
      <c r="E469">
        <v>0</v>
      </c>
    </row>
    <row r="470" spans="1:5" x14ac:dyDescent="0.25">
      <c r="A470" t="s">
        <v>189</v>
      </c>
      <c r="B470" t="s">
        <v>21</v>
      </c>
      <c r="C470" t="s">
        <v>31</v>
      </c>
      <c r="D470">
        <v>0</v>
      </c>
      <c r="E470">
        <v>0</v>
      </c>
    </row>
    <row r="471" spans="1:5" x14ac:dyDescent="0.25">
      <c r="A471" t="s">
        <v>189</v>
      </c>
      <c r="B471" t="s">
        <v>22</v>
      </c>
      <c r="C471" t="s">
        <v>31</v>
      </c>
      <c r="D471">
        <v>0</v>
      </c>
      <c r="E471">
        <v>0</v>
      </c>
    </row>
    <row r="472" spans="1:5" x14ac:dyDescent="0.25">
      <c r="A472" t="s">
        <v>189</v>
      </c>
      <c r="B472" t="s">
        <v>23</v>
      </c>
      <c r="C472" t="s">
        <v>31</v>
      </c>
      <c r="D472">
        <v>0</v>
      </c>
      <c r="E472">
        <v>0</v>
      </c>
    </row>
    <row r="473" spans="1:5" x14ac:dyDescent="0.25">
      <c r="A473" t="s">
        <v>189</v>
      </c>
      <c r="B473" t="s">
        <v>19</v>
      </c>
      <c r="C473" t="s">
        <v>31</v>
      </c>
      <c r="D473">
        <v>0</v>
      </c>
      <c r="E473">
        <v>0</v>
      </c>
    </row>
    <row r="474" spans="1:5" x14ac:dyDescent="0.25">
      <c r="A474" t="s">
        <v>189</v>
      </c>
      <c r="B474" t="s">
        <v>20</v>
      </c>
      <c r="C474" t="s">
        <v>31</v>
      </c>
      <c r="D474">
        <v>0</v>
      </c>
      <c r="E474">
        <v>0</v>
      </c>
    </row>
    <row r="475" spans="1:5" x14ac:dyDescent="0.25">
      <c r="A475" t="s">
        <v>189</v>
      </c>
      <c r="B475" t="s">
        <v>18</v>
      </c>
      <c r="C475" t="s">
        <v>31</v>
      </c>
      <c r="D475">
        <v>0</v>
      </c>
      <c r="E475">
        <v>0</v>
      </c>
    </row>
    <row r="476" spans="1:5" x14ac:dyDescent="0.25">
      <c r="A476" t="s">
        <v>189</v>
      </c>
      <c r="B476" t="s">
        <v>23</v>
      </c>
      <c r="C476" t="s">
        <v>32</v>
      </c>
      <c r="D476">
        <v>0</v>
      </c>
      <c r="E476">
        <v>0</v>
      </c>
    </row>
    <row r="477" spans="1:5" x14ac:dyDescent="0.25">
      <c r="A477" t="s">
        <v>189</v>
      </c>
      <c r="B477" t="s">
        <v>18</v>
      </c>
      <c r="C477" t="s">
        <v>32</v>
      </c>
      <c r="D477">
        <v>0</v>
      </c>
      <c r="E477">
        <v>0</v>
      </c>
    </row>
    <row r="478" spans="1:5" x14ac:dyDescent="0.25">
      <c r="A478" t="s">
        <v>189</v>
      </c>
      <c r="B478" t="s">
        <v>20</v>
      </c>
      <c r="C478" t="s">
        <v>32</v>
      </c>
      <c r="D478">
        <v>0</v>
      </c>
      <c r="E478">
        <v>0</v>
      </c>
    </row>
    <row r="479" spans="1:5" x14ac:dyDescent="0.25">
      <c r="A479" t="s">
        <v>189</v>
      </c>
      <c r="B479" t="s">
        <v>21</v>
      </c>
      <c r="C479" t="s">
        <v>32</v>
      </c>
      <c r="D479">
        <v>0</v>
      </c>
      <c r="E479">
        <v>0</v>
      </c>
    </row>
    <row r="480" spans="1:5" x14ac:dyDescent="0.25">
      <c r="A480" t="s">
        <v>189</v>
      </c>
      <c r="B480" t="s">
        <v>22</v>
      </c>
      <c r="C480" t="s">
        <v>32</v>
      </c>
      <c r="D480">
        <v>0</v>
      </c>
      <c r="E480">
        <v>0</v>
      </c>
    </row>
    <row r="481" spans="1:5" x14ac:dyDescent="0.25">
      <c r="A481" t="s">
        <v>189</v>
      </c>
      <c r="B481" t="s">
        <v>19</v>
      </c>
      <c r="C481" t="s">
        <v>32</v>
      </c>
      <c r="D481">
        <v>0</v>
      </c>
      <c r="E481">
        <v>0</v>
      </c>
    </row>
    <row r="482" spans="1:5" x14ac:dyDescent="0.25">
      <c r="A482" t="s">
        <v>189</v>
      </c>
      <c r="B482" t="s">
        <v>22</v>
      </c>
      <c r="C482" t="s">
        <v>33</v>
      </c>
      <c r="D482">
        <v>0</v>
      </c>
      <c r="E482">
        <v>0</v>
      </c>
    </row>
    <row r="483" spans="1:5" x14ac:dyDescent="0.25">
      <c r="A483" t="s">
        <v>189</v>
      </c>
      <c r="B483" t="s">
        <v>19</v>
      </c>
      <c r="C483" t="s">
        <v>33</v>
      </c>
      <c r="D483">
        <v>0</v>
      </c>
      <c r="E483">
        <v>0</v>
      </c>
    </row>
    <row r="484" spans="1:5" x14ac:dyDescent="0.25">
      <c r="A484" t="s">
        <v>189</v>
      </c>
      <c r="B484" t="s">
        <v>23</v>
      </c>
      <c r="C484" t="s">
        <v>33</v>
      </c>
      <c r="D484">
        <v>0</v>
      </c>
      <c r="E484">
        <v>0</v>
      </c>
    </row>
    <row r="485" spans="1:5" x14ac:dyDescent="0.25">
      <c r="A485" t="s">
        <v>189</v>
      </c>
      <c r="B485" t="s">
        <v>21</v>
      </c>
      <c r="C485" t="s">
        <v>33</v>
      </c>
      <c r="D485">
        <v>0</v>
      </c>
      <c r="E485">
        <v>0</v>
      </c>
    </row>
    <row r="486" spans="1:5" x14ac:dyDescent="0.25">
      <c r="A486" t="s">
        <v>189</v>
      </c>
      <c r="B486" t="s">
        <v>20</v>
      </c>
      <c r="C486" t="s">
        <v>33</v>
      </c>
      <c r="D486">
        <v>0</v>
      </c>
      <c r="E486">
        <v>0</v>
      </c>
    </row>
    <row r="487" spans="1:5" x14ac:dyDescent="0.25">
      <c r="A487" t="s">
        <v>189</v>
      </c>
      <c r="B487" t="s">
        <v>18</v>
      </c>
      <c r="C487" t="s">
        <v>33</v>
      </c>
      <c r="D487">
        <v>0</v>
      </c>
      <c r="E487">
        <v>0</v>
      </c>
    </row>
    <row r="488" spans="1:5" x14ac:dyDescent="0.25">
      <c r="A488" t="s">
        <v>189</v>
      </c>
      <c r="B488" t="s">
        <v>19</v>
      </c>
      <c r="C488" t="s">
        <v>34</v>
      </c>
      <c r="D488">
        <v>0</v>
      </c>
      <c r="E488">
        <v>0</v>
      </c>
    </row>
    <row r="489" spans="1:5" x14ac:dyDescent="0.25">
      <c r="A489" t="s">
        <v>189</v>
      </c>
      <c r="B489" t="s">
        <v>23</v>
      </c>
      <c r="C489" t="s">
        <v>34</v>
      </c>
      <c r="D489">
        <v>0</v>
      </c>
      <c r="E489">
        <v>0</v>
      </c>
    </row>
    <row r="490" spans="1:5" x14ac:dyDescent="0.25">
      <c r="A490" t="s">
        <v>189</v>
      </c>
      <c r="B490" t="s">
        <v>21</v>
      </c>
      <c r="C490" t="s">
        <v>34</v>
      </c>
      <c r="D490">
        <v>0</v>
      </c>
      <c r="E490">
        <v>0</v>
      </c>
    </row>
    <row r="491" spans="1:5" x14ac:dyDescent="0.25">
      <c r="A491" t="s">
        <v>189</v>
      </c>
      <c r="B491" t="s">
        <v>22</v>
      </c>
      <c r="C491" t="s">
        <v>34</v>
      </c>
      <c r="D491">
        <v>0</v>
      </c>
      <c r="E491">
        <v>0</v>
      </c>
    </row>
    <row r="492" spans="1:5" x14ac:dyDescent="0.25">
      <c r="A492" t="s">
        <v>189</v>
      </c>
      <c r="B492" t="s">
        <v>20</v>
      </c>
      <c r="C492" t="s">
        <v>34</v>
      </c>
      <c r="D492">
        <v>0</v>
      </c>
      <c r="E492">
        <v>0</v>
      </c>
    </row>
    <row r="493" spans="1:5" x14ac:dyDescent="0.25">
      <c r="A493" t="s">
        <v>189</v>
      </c>
      <c r="B493" t="s">
        <v>18</v>
      </c>
      <c r="C493" t="s">
        <v>34</v>
      </c>
      <c r="D493">
        <v>0</v>
      </c>
      <c r="E493">
        <v>0</v>
      </c>
    </row>
    <row r="494" spans="1:5" x14ac:dyDescent="0.25">
      <c r="A494" t="s">
        <v>189</v>
      </c>
      <c r="B494" t="s">
        <v>23</v>
      </c>
      <c r="C494" t="s">
        <v>35</v>
      </c>
      <c r="D494">
        <v>0</v>
      </c>
      <c r="E494">
        <v>0</v>
      </c>
    </row>
    <row r="495" spans="1:5" x14ac:dyDescent="0.25">
      <c r="A495" t="s">
        <v>189</v>
      </c>
      <c r="B495" t="s">
        <v>20</v>
      </c>
      <c r="C495" t="s">
        <v>35</v>
      </c>
      <c r="D495">
        <v>0</v>
      </c>
      <c r="E495">
        <v>0</v>
      </c>
    </row>
    <row r="496" spans="1:5" x14ac:dyDescent="0.25">
      <c r="A496" t="s">
        <v>189</v>
      </c>
      <c r="B496" t="s">
        <v>22</v>
      </c>
      <c r="C496" t="s">
        <v>35</v>
      </c>
      <c r="D496">
        <v>0</v>
      </c>
      <c r="E496">
        <v>0</v>
      </c>
    </row>
    <row r="497" spans="1:5" x14ac:dyDescent="0.25">
      <c r="A497" t="s">
        <v>189</v>
      </c>
      <c r="B497" t="s">
        <v>19</v>
      </c>
      <c r="C497" t="s">
        <v>35</v>
      </c>
      <c r="D497">
        <v>0</v>
      </c>
      <c r="E497">
        <v>0</v>
      </c>
    </row>
    <row r="498" spans="1:5" x14ac:dyDescent="0.25">
      <c r="A498" t="s">
        <v>189</v>
      </c>
      <c r="B498" t="s">
        <v>21</v>
      </c>
      <c r="C498" t="s">
        <v>35</v>
      </c>
      <c r="D498">
        <v>0</v>
      </c>
      <c r="E498">
        <v>0</v>
      </c>
    </row>
    <row r="499" spans="1:5" x14ac:dyDescent="0.25">
      <c r="A499" t="s">
        <v>189</v>
      </c>
      <c r="B499" t="s">
        <v>18</v>
      </c>
      <c r="C499" t="s">
        <v>35</v>
      </c>
      <c r="D499">
        <v>0</v>
      </c>
      <c r="E499">
        <v>0</v>
      </c>
    </row>
    <row r="500" spans="1:5" x14ac:dyDescent="0.25">
      <c r="A500" t="s">
        <v>189</v>
      </c>
      <c r="B500" t="s">
        <v>18</v>
      </c>
      <c r="C500" t="s">
        <v>36</v>
      </c>
      <c r="D500">
        <v>0</v>
      </c>
      <c r="E500">
        <v>0</v>
      </c>
    </row>
    <row r="501" spans="1:5" x14ac:dyDescent="0.25">
      <c r="A501" t="s">
        <v>189</v>
      </c>
      <c r="B501" t="s">
        <v>22</v>
      </c>
      <c r="C501" t="s">
        <v>36</v>
      </c>
      <c r="D501">
        <v>0</v>
      </c>
      <c r="E501">
        <v>0</v>
      </c>
    </row>
    <row r="502" spans="1:5" x14ac:dyDescent="0.25">
      <c r="A502" t="s">
        <v>189</v>
      </c>
      <c r="B502" t="s">
        <v>19</v>
      </c>
      <c r="C502" t="s">
        <v>36</v>
      </c>
      <c r="D502">
        <v>0</v>
      </c>
      <c r="E502">
        <v>0</v>
      </c>
    </row>
    <row r="503" spans="1:5" x14ac:dyDescent="0.25">
      <c r="A503" t="s">
        <v>189</v>
      </c>
      <c r="B503" t="s">
        <v>21</v>
      </c>
      <c r="C503" t="s">
        <v>36</v>
      </c>
      <c r="D503">
        <v>0</v>
      </c>
      <c r="E503">
        <v>0</v>
      </c>
    </row>
    <row r="504" spans="1:5" x14ac:dyDescent="0.25">
      <c r="A504" t="s">
        <v>189</v>
      </c>
      <c r="B504" t="s">
        <v>23</v>
      </c>
      <c r="C504" t="s">
        <v>36</v>
      </c>
      <c r="D504">
        <v>0</v>
      </c>
      <c r="E504">
        <v>0</v>
      </c>
    </row>
    <row r="505" spans="1:5" x14ac:dyDescent="0.25">
      <c r="A505" t="s">
        <v>189</v>
      </c>
      <c r="B505" t="s">
        <v>20</v>
      </c>
      <c r="C505" t="s">
        <v>36</v>
      </c>
      <c r="D505">
        <v>0</v>
      </c>
      <c r="E505">
        <v>0</v>
      </c>
    </row>
    <row r="506" spans="1:5" x14ac:dyDescent="0.25">
      <c r="A506" t="s">
        <v>190</v>
      </c>
      <c r="B506" t="s">
        <v>22</v>
      </c>
      <c r="C506" t="s">
        <v>25</v>
      </c>
      <c r="D506">
        <v>6584.27</v>
      </c>
      <c r="E506">
        <v>6519.08</v>
      </c>
    </row>
    <row r="507" spans="1:5" x14ac:dyDescent="0.25">
      <c r="A507" t="s">
        <v>190</v>
      </c>
      <c r="B507" t="s">
        <v>23</v>
      </c>
      <c r="C507" t="s">
        <v>25</v>
      </c>
      <c r="D507">
        <v>0</v>
      </c>
      <c r="E507">
        <v>0</v>
      </c>
    </row>
    <row r="508" spans="1:5" x14ac:dyDescent="0.25">
      <c r="A508" t="s">
        <v>190</v>
      </c>
      <c r="B508" t="s">
        <v>19</v>
      </c>
      <c r="C508" t="s">
        <v>25</v>
      </c>
      <c r="D508">
        <v>0</v>
      </c>
      <c r="E508">
        <v>0</v>
      </c>
    </row>
    <row r="509" spans="1:5" x14ac:dyDescent="0.25">
      <c r="A509" t="s">
        <v>190</v>
      </c>
      <c r="B509" t="s">
        <v>21</v>
      </c>
      <c r="C509" t="s">
        <v>25</v>
      </c>
      <c r="D509">
        <v>60099.59</v>
      </c>
      <c r="E509">
        <v>59036.93</v>
      </c>
    </row>
    <row r="510" spans="1:5" x14ac:dyDescent="0.25">
      <c r="A510" t="s">
        <v>190</v>
      </c>
      <c r="B510" t="s">
        <v>20</v>
      </c>
      <c r="C510" t="s">
        <v>25</v>
      </c>
      <c r="D510">
        <v>493017.63</v>
      </c>
      <c r="E510">
        <v>474976.33</v>
      </c>
    </row>
    <row r="511" spans="1:5" x14ac:dyDescent="0.25">
      <c r="A511" t="s">
        <v>190</v>
      </c>
      <c r="B511" t="s">
        <v>18</v>
      </c>
      <c r="C511" t="s">
        <v>25</v>
      </c>
      <c r="D511">
        <v>21582.02</v>
      </c>
      <c r="E511">
        <v>21368.34</v>
      </c>
    </row>
    <row r="512" spans="1:5" x14ac:dyDescent="0.25">
      <c r="A512" t="s">
        <v>190</v>
      </c>
      <c r="B512" t="s">
        <v>20</v>
      </c>
      <c r="C512" t="s">
        <v>26</v>
      </c>
      <c r="D512">
        <v>276589.21999999997</v>
      </c>
      <c r="E512">
        <v>263584.33</v>
      </c>
    </row>
    <row r="513" spans="1:5" x14ac:dyDescent="0.25">
      <c r="A513" t="s">
        <v>190</v>
      </c>
      <c r="B513" t="s">
        <v>21</v>
      </c>
      <c r="C513" t="s">
        <v>26</v>
      </c>
      <c r="D513">
        <v>46718.91</v>
      </c>
      <c r="E513">
        <v>45892.84</v>
      </c>
    </row>
    <row r="514" spans="1:5" x14ac:dyDescent="0.25">
      <c r="A514" t="s">
        <v>190</v>
      </c>
      <c r="B514" t="s">
        <v>22</v>
      </c>
      <c r="C514" t="s">
        <v>26</v>
      </c>
      <c r="D514">
        <v>9996.48</v>
      </c>
      <c r="E514">
        <v>9897.5</v>
      </c>
    </row>
    <row r="515" spans="1:5" x14ac:dyDescent="0.25">
      <c r="A515" t="s">
        <v>190</v>
      </c>
      <c r="B515" t="s">
        <v>23</v>
      </c>
      <c r="C515" t="s">
        <v>26</v>
      </c>
      <c r="D515">
        <v>0</v>
      </c>
      <c r="E515">
        <v>0</v>
      </c>
    </row>
    <row r="516" spans="1:5" x14ac:dyDescent="0.25">
      <c r="A516" t="s">
        <v>190</v>
      </c>
      <c r="B516" t="s">
        <v>18</v>
      </c>
      <c r="C516" t="s">
        <v>26</v>
      </c>
      <c r="D516">
        <v>28184.29</v>
      </c>
      <c r="E516">
        <v>27905.24</v>
      </c>
    </row>
    <row r="517" spans="1:5" x14ac:dyDescent="0.25">
      <c r="A517" t="s">
        <v>190</v>
      </c>
      <c r="B517" t="s">
        <v>19</v>
      </c>
      <c r="C517" t="s">
        <v>26</v>
      </c>
      <c r="D517">
        <v>0</v>
      </c>
      <c r="E517">
        <v>0</v>
      </c>
    </row>
    <row r="518" spans="1:5" x14ac:dyDescent="0.25">
      <c r="A518" t="s">
        <v>190</v>
      </c>
      <c r="B518" t="s">
        <v>20</v>
      </c>
      <c r="C518" t="s">
        <v>27</v>
      </c>
      <c r="D518">
        <v>349500.05</v>
      </c>
      <c r="E518">
        <v>335214.52999999997</v>
      </c>
    </row>
    <row r="519" spans="1:5" x14ac:dyDescent="0.25">
      <c r="A519" t="s">
        <v>190</v>
      </c>
      <c r="B519" t="s">
        <v>23</v>
      </c>
      <c r="C519" t="s">
        <v>27</v>
      </c>
      <c r="D519">
        <v>0</v>
      </c>
      <c r="E519">
        <v>0</v>
      </c>
    </row>
    <row r="520" spans="1:5" x14ac:dyDescent="0.25">
      <c r="A520" t="s">
        <v>190</v>
      </c>
      <c r="B520" t="s">
        <v>19</v>
      </c>
      <c r="C520" t="s">
        <v>27</v>
      </c>
      <c r="D520">
        <v>0</v>
      </c>
      <c r="E520">
        <v>0</v>
      </c>
    </row>
    <row r="521" spans="1:5" x14ac:dyDescent="0.25">
      <c r="A521" t="s">
        <v>190</v>
      </c>
      <c r="B521" t="s">
        <v>22</v>
      </c>
      <c r="C521" t="s">
        <v>27</v>
      </c>
      <c r="D521">
        <v>10554.68</v>
      </c>
      <c r="E521">
        <v>10450.18</v>
      </c>
    </row>
    <row r="522" spans="1:5" x14ac:dyDescent="0.25">
      <c r="A522" t="s">
        <v>190</v>
      </c>
      <c r="B522" t="s">
        <v>18</v>
      </c>
      <c r="C522" t="s">
        <v>27</v>
      </c>
      <c r="D522">
        <v>35161.07</v>
      </c>
      <c r="E522">
        <v>34812.94</v>
      </c>
    </row>
    <row r="523" spans="1:5" x14ac:dyDescent="0.25">
      <c r="A523" t="s">
        <v>190</v>
      </c>
      <c r="B523" t="s">
        <v>21</v>
      </c>
      <c r="C523" t="s">
        <v>27</v>
      </c>
      <c r="D523">
        <v>37265.599999999999</v>
      </c>
      <c r="E523">
        <v>36606.68</v>
      </c>
    </row>
    <row r="524" spans="1:5" x14ac:dyDescent="0.25">
      <c r="A524" t="s">
        <v>190</v>
      </c>
      <c r="B524" t="s">
        <v>19</v>
      </c>
      <c r="C524" t="s">
        <v>28</v>
      </c>
      <c r="D524">
        <v>0</v>
      </c>
      <c r="E524">
        <v>0</v>
      </c>
    </row>
    <row r="525" spans="1:5" x14ac:dyDescent="0.25">
      <c r="A525" t="s">
        <v>190</v>
      </c>
      <c r="B525" t="s">
        <v>23</v>
      </c>
      <c r="C525" t="s">
        <v>28</v>
      </c>
      <c r="D525">
        <v>0</v>
      </c>
      <c r="E525">
        <v>0</v>
      </c>
    </row>
    <row r="526" spans="1:5" x14ac:dyDescent="0.25">
      <c r="A526" t="s">
        <v>190</v>
      </c>
      <c r="B526" t="s">
        <v>22</v>
      </c>
      <c r="C526" t="s">
        <v>28</v>
      </c>
      <c r="D526">
        <v>17942.36</v>
      </c>
      <c r="E526">
        <v>17764.71</v>
      </c>
    </row>
    <row r="527" spans="1:5" x14ac:dyDescent="0.25">
      <c r="A527" t="s">
        <v>190</v>
      </c>
      <c r="B527" t="s">
        <v>20</v>
      </c>
      <c r="C527" t="s">
        <v>28</v>
      </c>
      <c r="D527">
        <v>277250.87</v>
      </c>
      <c r="E527">
        <v>264290.34999999998</v>
      </c>
    </row>
    <row r="528" spans="1:5" x14ac:dyDescent="0.25">
      <c r="A528" t="s">
        <v>190</v>
      </c>
      <c r="B528" t="s">
        <v>18</v>
      </c>
      <c r="C528" t="s">
        <v>28</v>
      </c>
      <c r="D528">
        <v>30717.37</v>
      </c>
      <c r="E528">
        <v>30413.24</v>
      </c>
    </row>
    <row r="529" spans="1:5" x14ac:dyDescent="0.25">
      <c r="A529" t="s">
        <v>190</v>
      </c>
      <c r="B529" t="s">
        <v>21</v>
      </c>
      <c r="C529" t="s">
        <v>28</v>
      </c>
      <c r="D529">
        <v>19146.849999999999</v>
      </c>
      <c r="E529">
        <v>18808.3</v>
      </c>
    </row>
    <row r="530" spans="1:5" x14ac:dyDescent="0.25">
      <c r="A530" t="s">
        <v>190</v>
      </c>
      <c r="B530" t="s">
        <v>21</v>
      </c>
      <c r="C530" t="s">
        <v>29</v>
      </c>
      <c r="D530">
        <v>20901.55</v>
      </c>
      <c r="E530">
        <v>20531.97</v>
      </c>
    </row>
    <row r="531" spans="1:5" x14ac:dyDescent="0.25">
      <c r="A531" t="s">
        <v>190</v>
      </c>
      <c r="B531" t="s">
        <v>20</v>
      </c>
      <c r="C531" t="s">
        <v>29</v>
      </c>
      <c r="D531">
        <v>421594.23999999993</v>
      </c>
      <c r="E531">
        <v>404882.99000000005</v>
      </c>
    </row>
    <row r="532" spans="1:5" x14ac:dyDescent="0.25">
      <c r="A532" t="s">
        <v>190</v>
      </c>
      <c r="B532" t="s">
        <v>18</v>
      </c>
      <c r="C532" t="s">
        <v>29</v>
      </c>
      <c r="D532">
        <v>33095.760000000002</v>
      </c>
      <c r="E532">
        <v>32768.080000000002</v>
      </c>
    </row>
    <row r="533" spans="1:5" x14ac:dyDescent="0.25">
      <c r="A533" t="s">
        <v>190</v>
      </c>
      <c r="B533" t="s">
        <v>19</v>
      </c>
      <c r="C533" t="s">
        <v>29</v>
      </c>
      <c r="D533">
        <v>0</v>
      </c>
      <c r="E533">
        <v>0</v>
      </c>
    </row>
    <row r="534" spans="1:5" x14ac:dyDescent="0.25">
      <c r="A534" t="s">
        <v>190</v>
      </c>
      <c r="B534" t="s">
        <v>22</v>
      </c>
      <c r="C534" t="s">
        <v>29</v>
      </c>
      <c r="D534">
        <v>26084.12</v>
      </c>
      <c r="E534">
        <v>25825.86</v>
      </c>
    </row>
    <row r="535" spans="1:5" x14ac:dyDescent="0.25">
      <c r="A535" t="s">
        <v>190</v>
      </c>
      <c r="B535" t="s">
        <v>23</v>
      </c>
      <c r="C535" t="s">
        <v>29</v>
      </c>
      <c r="D535">
        <v>0</v>
      </c>
      <c r="E535">
        <v>0</v>
      </c>
    </row>
    <row r="536" spans="1:5" x14ac:dyDescent="0.25">
      <c r="A536" t="s">
        <v>190</v>
      </c>
      <c r="B536" t="s">
        <v>23</v>
      </c>
      <c r="C536" t="s">
        <v>30</v>
      </c>
      <c r="D536">
        <v>0</v>
      </c>
      <c r="E536">
        <v>0</v>
      </c>
    </row>
    <row r="537" spans="1:5" x14ac:dyDescent="0.25">
      <c r="A537" t="s">
        <v>190</v>
      </c>
      <c r="B537" t="s">
        <v>20</v>
      </c>
      <c r="C537" t="s">
        <v>30</v>
      </c>
      <c r="D537">
        <v>0</v>
      </c>
      <c r="E537">
        <v>0</v>
      </c>
    </row>
    <row r="538" spans="1:5" x14ac:dyDescent="0.25">
      <c r="A538" t="s">
        <v>190</v>
      </c>
      <c r="B538" t="s">
        <v>19</v>
      </c>
      <c r="C538" t="s">
        <v>30</v>
      </c>
      <c r="D538">
        <v>0</v>
      </c>
      <c r="E538">
        <v>0</v>
      </c>
    </row>
    <row r="539" spans="1:5" x14ac:dyDescent="0.25">
      <c r="A539" t="s">
        <v>190</v>
      </c>
      <c r="B539" t="s">
        <v>22</v>
      </c>
      <c r="C539" t="s">
        <v>30</v>
      </c>
      <c r="D539">
        <v>0</v>
      </c>
      <c r="E539">
        <v>0</v>
      </c>
    </row>
    <row r="540" spans="1:5" x14ac:dyDescent="0.25">
      <c r="A540" t="s">
        <v>190</v>
      </c>
      <c r="B540" t="s">
        <v>18</v>
      </c>
      <c r="C540" t="s">
        <v>30</v>
      </c>
      <c r="D540">
        <v>0</v>
      </c>
      <c r="E540">
        <v>0</v>
      </c>
    </row>
    <row r="541" spans="1:5" x14ac:dyDescent="0.25">
      <c r="A541" t="s">
        <v>190</v>
      </c>
      <c r="B541" t="s">
        <v>21</v>
      </c>
      <c r="C541" t="s">
        <v>30</v>
      </c>
      <c r="D541">
        <v>0</v>
      </c>
      <c r="E541">
        <v>0</v>
      </c>
    </row>
    <row r="542" spans="1:5" x14ac:dyDescent="0.25">
      <c r="A542" t="s">
        <v>190</v>
      </c>
      <c r="B542" t="s">
        <v>23</v>
      </c>
      <c r="C542" t="s">
        <v>31</v>
      </c>
      <c r="D542">
        <v>0</v>
      </c>
      <c r="E542">
        <v>0</v>
      </c>
    </row>
    <row r="543" spans="1:5" x14ac:dyDescent="0.25">
      <c r="A543" t="s">
        <v>190</v>
      </c>
      <c r="B543" t="s">
        <v>20</v>
      </c>
      <c r="C543" t="s">
        <v>31</v>
      </c>
      <c r="D543">
        <v>0</v>
      </c>
      <c r="E543">
        <v>0</v>
      </c>
    </row>
    <row r="544" spans="1:5" x14ac:dyDescent="0.25">
      <c r="A544" t="s">
        <v>190</v>
      </c>
      <c r="B544" t="s">
        <v>19</v>
      </c>
      <c r="C544" t="s">
        <v>31</v>
      </c>
      <c r="D544">
        <v>0</v>
      </c>
      <c r="E544">
        <v>0</v>
      </c>
    </row>
    <row r="545" spans="1:5" x14ac:dyDescent="0.25">
      <c r="A545" t="s">
        <v>190</v>
      </c>
      <c r="B545" t="s">
        <v>18</v>
      </c>
      <c r="C545" t="s">
        <v>31</v>
      </c>
      <c r="D545">
        <v>0</v>
      </c>
      <c r="E545">
        <v>0</v>
      </c>
    </row>
    <row r="546" spans="1:5" x14ac:dyDescent="0.25">
      <c r="A546" t="s">
        <v>190</v>
      </c>
      <c r="B546" t="s">
        <v>22</v>
      </c>
      <c r="C546" t="s">
        <v>31</v>
      </c>
      <c r="D546">
        <v>0</v>
      </c>
      <c r="E546">
        <v>0</v>
      </c>
    </row>
    <row r="547" spans="1:5" x14ac:dyDescent="0.25">
      <c r="A547" t="s">
        <v>190</v>
      </c>
      <c r="B547" t="s">
        <v>21</v>
      </c>
      <c r="C547" t="s">
        <v>31</v>
      </c>
      <c r="D547">
        <v>0</v>
      </c>
      <c r="E547">
        <v>0</v>
      </c>
    </row>
    <row r="548" spans="1:5" x14ac:dyDescent="0.25">
      <c r="A548" t="s">
        <v>190</v>
      </c>
      <c r="B548" t="s">
        <v>21</v>
      </c>
      <c r="C548" t="s">
        <v>32</v>
      </c>
      <c r="D548">
        <v>0</v>
      </c>
      <c r="E548">
        <v>0</v>
      </c>
    </row>
    <row r="549" spans="1:5" x14ac:dyDescent="0.25">
      <c r="A549" t="s">
        <v>190</v>
      </c>
      <c r="B549" t="s">
        <v>23</v>
      </c>
      <c r="C549" t="s">
        <v>32</v>
      </c>
      <c r="D549">
        <v>0</v>
      </c>
      <c r="E549">
        <v>0</v>
      </c>
    </row>
    <row r="550" spans="1:5" x14ac:dyDescent="0.25">
      <c r="A550" t="s">
        <v>190</v>
      </c>
      <c r="B550" t="s">
        <v>20</v>
      </c>
      <c r="C550" t="s">
        <v>32</v>
      </c>
      <c r="D550">
        <v>0</v>
      </c>
      <c r="E550">
        <v>0</v>
      </c>
    </row>
    <row r="551" spans="1:5" x14ac:dyDescent="0.25">
      <c r="A551" t="s">
        <v>190</v>
      </c>
      <c r="B551" t="s">
        <v>19</v>
      </c>
      <c r="C551" t="s">
        <v>32</v>
      </c>
      <c r="D551">
        <v>0</v>
      </c>
      <c r="E551">
        <v>0</v>
      </c>
    </row>
    <row r="552" spans="1:5" x14ac:dyDescent="0.25">
      <c r="A552" t="s">
        <v>190</v>
      </c>
      <c r="B552" t="s">
        <v>18</v>
      </c>
      <c r="C552" t="s">
        <v>32</v>
      </c>
      <c r="D552">
        <v>0</v>
      </c>
      <c r="E552">
        <v>0</v>
      </c>
    </row>
    <row r="553" spans="1:5" x14ac:dyDescent="0.25">
      <c r="A553" t="s">
        <v>190</v>
      </c>
      <c r="B553" t="s">
        <v>22</v>
      </c>
      <c r="C553" t="s">
        <v>32</v>
      </c>
      <c r="D553">
        <v>0</v>
      </c>
      <c r="E553">
        <v>0</v>
      </c>
    </row>
    <row r="554" spans="1:5" x14ac:dyDescent="0.25">
      <c r="A554" t="s">
        <v>190</v>
      </c>
      <c r="B554" t="s">
        <v>21</v>
      </c>
      <c r="C554" t="s">
        <v>33</v>
      </c>
      <c r="D554">
        <v>0</v>
      </c>
      <c r="E554">
        <v>0</v>
      </c>
    </row>
    <row r="555" spans="1:5" x14ac:dyDescent="0.25">
      <c r="A555" t="s">
        <v>190</v>
      </c>
      <c r="B555" t="s">
        <v>22</v>
      </c>
      <c r="C555" t="s">
        <v>33</v>
      </c>
      <c r="D555">
        <v>0</v>
      </c>
      <c r="E555">
        <v>0</v>
      </c>
    </row>
    <row r="556" spans="1:5" x14ac:dyDescent="0.25">
      <c r="A556" t="s">
        <v>190</v>
      </c>
      <c r="B556" t="s">
        <v>19</v>
      </c>
      <c r="C556" t="s">
        <v>33</v>
      </c>
      <c r="D556">
        <v>0</v>
      </c>
      <c r="E556">
        <v>0</v>
      </c>
    </row>
    <row r="557" spans="1:5" x14ac:dyDescent="0.25">
      <c r="A557" t="s">
        <v>190</v>
      </c>
      <c r="B557" t="s">
        <v>23</v>
      </c>
      <c r="C557" t="s">
        <v>33</v>
      </c>
      <c r="D557">
        <v>0</v>
      </c>
      <c r="E557">
        <v>0</v>
      </c>
    </row>
    <row r="558" spans="1:5" x14ac:dyDescent="0.25">
      <c r="A558" t="s">
        <v>190</v>
      </c>
      <c r="B558" t="s">
        <v>18</v>
      </c>
      <c r="C558" t="s">
        <v>33</v>
      </c>
      <c r="D558">
        <v>0</v>
      </c>
      <c r="E558">
        <v>0</v>
      </c>
    </row>
    <row r="559" spans="1:5" x14ac:dyDescent="0.25">
      <c r="A559" t="s">
        <v>190</v>
      </c>
      <c r="B559" t="s">
        <v>20</v>
      </c>
      <c r="C559" t="s">
        <v>33</v>
      </c>
      <c r="D559">
        <v>0</v>
      </c>
      <c r="E559">
        <v>0</v>
      </c>
    </row>
    <row r="560" spans="1:5" x14ac:dyDescent="0.25">
      <c r="A560" t="s">
        <v>190</v>
      </c>
      <c r="B560" t="s">
        <v>22</v>
      </c>
      <c r="C560" t="s">
        <v>34</v>
      </c>
      <c r="D560">
        <v>0</v>
      </c>
      <c r="E560">
        <v>0</v>
      </c>
    </row>
    <row r="561" spans="1:5" x14ac:dyDescent="0.25">
      <c r="A561" t="s">
        <v>190</v>
      </c>
      <c r="B561" t="s">
        <v>23</v>
      </c>
      <c r="C561" t="s">
        <v>34</v>
      </c>
      <c r="D561">
        <v>0</v>
      </c>
      <c r="E561">
        <v>0</v>
      </c>
    </row>
    <row r="562" spans="1:5" x14ac:dyDescent="0.25">
      <c r="A562" t="s">
        <v>190</v>
      </c>
      <c r="B562" t="s">
        <v>21</v>
      </c>
      <c r="C562" t="s">
        <v>34</v>
      </c>
      <c r="D562">
        <v>0</v>
      </c>
      <c r="E562">
        <v>0</v>
      </c>
    </row>
    <row r="563" spans="1:5" x14ac:dyDescent="0.25">
      <c r="A563" t="s">
        <v>190</v>
      </c>
      <c r="B563" t="s">
        <v>18</v>
      </c>
      <c r="C563" t="s">
        <v>34</v>
      </c>
      <c r="D563">
        <v>0</v>
      </c>
      <c r="E563">
        <v>0</v>
      </c>
    </row>
    <row r="564" spans="1:5" x14ac:dyDescent="0.25">
      <c r="A564" t="s">
        <v>190</v>
      </c>
      <c r="B564" t="s">
        <v>19</v>
      </c>
      <c r="C564" t="s">
        <v>34</v>
      </c>
      <c r="D564">
        <v>0</v>
      </c>
      <c r="E564">
        <v>0</v>
      </c>
    </row>
    <row r="565" spans="1:5" x14ac:dyDescent="0.25">
      <c r="A565" t="s">
        <v>190</v>
      </c>
      <c r="B565" t="s">
        <v>20</v>
      </c>
      <c r="C565" t="s">
        <v>34</v>
      </c>
      <c r="D565">
        <v>0</v>
      </c>
      <c r="E565">
        <v>0</v>
      </c>
    </row>
    <row r="566" spans="1:5" x14ac:dyDescent="0.25">
      <c r="A566" t="s">
        <v>190</v>
      </c>
      <c r="B566" t="s">
        <v>23</v>
      </c>
      <c r="C566" t="s">
        <v>35</v>
      </c>
      <c r="D566">
        <v>0</v>
      </c>
      <c r="E566">
        <v>0</v>
      </c>
    </row>
    <row r="567" spans="1:5" x14ac:dyDescent="0.25">
      <c r="A567" t="s">
        <v>190</v>
      </c>
      <c r="B567" t="s">
        <v>18</v>
      </c>
      <c r="C567" t="s">
        <v>35</v>
      </c>
      <c r="D567">
        <v>0</v>
      </c>
      <c r="E567">
        <v>0</v>
      </c>
    </row>
    <row r="568" spans="1:5" x14ac:dyDescent="0.25">
      <c r="A568" t="s">
        <v>190</v>
      </c>
      <c r="B568" t="s">
        <v>19</v>
      </c>
      <c r="C568" t="s">
        <v>35</v>
      </c>
      <c r="D568">
        <v>0</v>
      </c>
      <c r="E568">
        <v>0</v>
      </c>
    </row>
    <row r="569" spans="1:5" x14ac:dyDescent="0.25">
      <c r="A569" t="s">
        <v>190</v>
      </c>
      <c r="B569" t="s">
        <v>21</v>
      </c>
      <c r="C569" t="s">
        <v>35</v>
      </c>
      <c r="D569">
        <v>0</v>
      </c>
      <c r="E569">
        <v>0</v>
      </c>
    </row>
    <row r="570" spans="1:5" x14ac:dyDescent="0.25">
      <c r="A570" t="s">
        <v>190</v>
      </c>
      <c r="B570" t="s">
        <v>22</v>
      </c>
      <c r="C570" t="s">
        <v>35</v>
      </c>
      <c r="D570">
        <v>0</v>
      </c>
      <c r="E570">
        <v>0</v>
      </c>
    </row>
    <row r="571" spans="1:5" x14ac:dyDescent="0.25">
      <c r="A571" t="s">
        <v>190</v>
      </c>
      <c r="B571" t="s">
        <v>20</v>
      </c>
      <c r="C571" t="s">
        <v>35</v>
      </c>
      <c r="D571">
        <v>0</v>
      </c>
      <c r="E571">
        <v>0</v>
      </c>
    </row>
    <row r="572" spans="1:5" x14ac:dyDescent="0.25">
      <c r="A572" t="s">
        <v>190</v>
      </c>
      <c r="B572" t="s">
        <v>19</v>
      </c>
      <c r="C572" t="s">
        <v>36</v>
      </c>
      <c r="D572">
        <v>0</v>
      </c>
      <c r="E572">
        <v>0</v>
      </c>
    </row>
    <row r="573" spans="1:5" x14ac:dyDescent="0.25">
      <c r="A573" t="s">
        <v>190</v>
      </c>
      <c r="B573" t="s">
        <v>20</v>
      </c>
      <c r="C573" t="s">
        <v>36</v>
      </c>
      <c r="D573">
        <v>0</v>
      </c>
      <c r="E573">
        <v>0</v>
      </c>
    </row>
    <row r="574" spans="1:5" x14ac:dyDescent="0.25">
      <c r="A574" t="s">
        <v>190</v>
      </c>
      <c r="B574" t="s">
        <v>18</v>
      </c>
      <c r="C574" t="s">
        <v>36</v>
      </c>
      <c r="D574">
        <v>0</v>
      </c>
      <c r="E574">
        <v>0</v>
      </c>
    </row>
    <row r="575" spans="1:5" x14ac:dyDescent="0.25">
      <c r="A575" t="s">
        <v>190</v>
      </c>
      <c r="B575" t="s">
        <v>22</v>
      </c>
      <c r="C575" t="s">
        <v>36</v>
      </c>
      <c r="D575">
        <v>0</v>
      </c>
      <c r="E575">
        <v>0</v>
      </c>
    </row>
    <row r="576" spans="1:5" x14ac:dyDescent="0.25">
      <c r="A576" t="s">
        <v>190</v>
      </c>
      <c r="B576" t="s">
        <v>21</v>
      </c>
      <c r="C576" t="s">
        <v>36</v>
      </c>
      <c r="D576">
        <v>0</v>
      </c>
      <c r="E576">
        <v>0</v>
      </c>
    </row>
    <row r="577" spans="1:5" x14ac:dyDescent="0.25">
      <c r="A577" t="s">
        <v>190</v>
      </c>
      <c r="B577" t="s">
        <v>23</v>
      </c>
      <c r="C577" t="s">
        <v>36</v>
      </c>
      <c r="D577">
        <v>0</v>
      </c>
      <c r="E577">
        <v>0</v>
      </c>
    </row>
    <row r="578" spans="1:5" x14ac:dyDescent="0.25">
      <c r="A578" t="s">
        <v>192</v>
      </c>
      <c r="B578" t="s">
        <v>20</v>
      </c>
      <c r="C578" t="s">
        <v>25</v>
      </c>
      <c r="D578">
        <v>53569.66</v>
      </c>
      <c r="E578">
        <v>50781.97</v>
      </c>
    </row>
    <row r="579" spans="1:5" x14ac:dyDescent="0.25">
      <c r="A579" t="s">
        <v>192</v>
      </c>
      <c r="B579" t="s">
        <v>21</v>
      </c>
      <c r="C579" t="s">
        <v>25</v>
      </c>
      <c r="D579">
        <v>650954.39</v>
      </c>
      <c r="E579">
        <v>639444.39</v>
      </c>
    </row>
    <row r="580" spans="1:5" x14ac:dyDescent="0.25">
      <c r="A580" t="s">
        <v>192</v>
      </c>
      <c r="B580" t="s">
        <v>22</v>
      </c>
      <c r="C580" t="s">
        <v>25</v>
      </c>
      <c r="D580">
        <v>2314.17</v>
      </c>
      <c r="E580">
        <v>2291.2600000000002</v>
      </c>
    </row>
    <row r="581" spans="1:5" x14ac:dyDescent="0.25">
      <c r="A581" t="s">
        <v>192</v>
      </c>
      <c r="B581" t="s">
        <v>18</v>
      </c>
      <c r="C581" t="s">
        <v>25</v>
      </c>
      <c r="D581">
        <v>10693.7</v>
      </c>
      <c r="E581">
        <v>10587.82</v>
      </c>
    </row>
    <row r="582" spans="1:5" x14ac:dyDescent="0.25">
      <c r="A582" t="s">
        <v>192</v>
      </c>
      <c r="B582" t="s">
        <v>23</v>
      </c>
      <c r="C582" t="s">
        <v>25</v>
      </c>
      <c r="D582">
        <v>0</v>
      </c>
      <c r="E582">
        <v>0</v>
      </c>
    </row>
    <row r="583" spans="1:5" x14ac:dyDescent="0.25">
      <c r="A583" t="s">
        <v>192</v>
      </c>
      <c r="B583" t="s">
        <v>19</v>
      </c>
      <c r="C583" t="s">
        <v>25</v>
      </c>
      <c r="D583">
        <v>0</v>
      </c>
      <c r="E583">
        <v>0</v>
      </c>
    </row>
    <row r="584" spans="1:5" x14ac:dyDescent="0.25">
      <c r="A584" t="s">
        <v>192</v>
      </c>
      <c r="B584" t="s">
        <v>21</v>
      </c>
      <c r="C584" t="s">
        <v>26</v>
      </c>
      <c r="D584">
        <v>546919.41</v>
      </c>
      <c r="E584">
        <v>537248.93000000005</v>
      </c>
    </row>
    <row r="585" spans="1:5" x14ac:dyDescent="0.25">
      <c r="A585" t="s">
        <v>192</v>
      </c>
      <c r="B585" t="s">
        <v>19</v>
      </c>
      <c r="C585" t="s">
        <v>26</v>
      </c>
      <c r="D585">
        <v>0</v>
      </c>
      <c r="E585">
        <v>0</v>
      </c>
    </row>
    <row r="586" spans="1:5" x14ac:dyDescent="0.25">
      <c r="A586" t="s">
        <v>192</v>
      </c>
      <c r="B586" t="s">
        <v>23</v>
      </c>
      <c r="C586" t="s">
        <v>26</v>
      </c>
      <c r="D586">
        <v>0</v>
      </c>
      <c r="E586">
        <v>0</v>
      </c>
    </row>
    <row r="587" spans="1:5" x14ac:dyDescent="0.25">
      <c r="A587" t="s">
        <v>192</v>
      </c>
      <c r="B587" t="s">
        <v>22</v>
      </c>
      <c r="C587" t="s">
        <v>26</v>
      </c>
      <c r="D587">
        <v>3463.35</v>
      </c>
      <c r="E587">
        <v>3429.06</v>
      </c>
    </row>
    <row r="588" spans="1:5" x14ac:dyDescent="0.25">
      <c r="A588" t="s">
        <v>192</v>
      </c>
      <c r="B588" t="s">
        <v>20</v>
      </c>
      <c r="C588" t="s">
        <v>26</v>
      </c>
      <c r="D588">
        <v>21258.309999999998</v>
      </c>
      <c r="E588">
        <v>19462.22</v>
      </c>
    </row>
    <row r="589" spans="1:5" x14ac:dyDescent="0.25">
      <c r="A589" t="s">
        <v>192</v>
      </c>
      <c r="B589" t="s">
        <v>18</v>
      </c>
      <c r="C589" t="s">
        <v>26</v>
      </c>
      <c r="D589">
        <v>15665.23</v>
      </c>
      <c r="E589">
        <v>15510.13</v>
      </c>
    </row>
    <row r="590" spans="1:5" x14ac:dyDescent="0.25">
      <c r="A590" t="s">
        <v>192</v>
      </c>
      <c r="B590" t="s">
        <v>21</v>
      </c>
      <c r="C590" t="s">
        <v>27</v>
      </c>
      <c r="D590">
        <v>389213.26</v>
      </c>
      <c r="E590">
        <v>382331.3</v>
      </c>
    </row>
    <row r="591" spans="1:5" x14ac:dyDescent="0.25">
      <c r="A591" t="s">
        <v>192</v>
      </c>
      <c r="B591" t="s">
        <v>18</v>
      </c>
      <c r="C591" t="s">
        <v>27</v>
      </c>
      <c r="D591">
        <v>14110.38</v>
      </c>
      <c r="E591">
        <v>13970.67</v>
      </c>
    </row>
    <row r="592" spans="1:5" x14ac:dyDescent="0.25">
      <c r="A592" t="s">
        <v>192</v>
      </c>
      <c r="B592" t="s">
        <v>20</v>
      </c>
      <c r="C592" t="s">
        <v>27</v>
      </c>
      <c r="D592">
        <v>31209.69</v>
      </c>
      <c r="E592">
        <v>29097.71</v>
      </c>
    </row>
    <row r="593" spans="1:5" x14ac:dyDescent="0.25">
      <c r="A593" t="s">
        <v>192</v>
      </c>
      <c r="B593" t="s">
        <v>23</v>
      </c>
      <c r="C593" t="s">
        <v>27</v>
      </c>
      <c r="D593">
        <v>0</v>
      </c>
      <c r="E593">
        <v>0</v>
      </c>
    </row>
    <row r="594" spans="1:5" x14ac:dyDescent="0.25">
      <c r="A594" t="s">
        <v>192</v>
      </c>
      <c r="B594" t="s">
        <v>22</v>
      </c>
      <c r="C594" t="s">
        <v>27</v>
      </c>
      <c r="D594">
        <v>8855.43</v>
      </c>
      <c r="E594">
        <v>8767.75</v>
      </c>
    </row>
    <row r="595" spans="1:5" x14ac:dyDescent="0.25">
      <c r="A595" t="s">
        <v>192</v>
      </c>
      <c r="B595" t="s">
        <v>19</v>
      </c>
      <c r="C595" t="s">
        <v>27</v>
      </c>
      <c r="D595">
        <v>0</v>
      </c>
      <c r="E595">
        <v>0</v>
      </c>
    </row>
    <row r="596" spans="1:5" x14ac:dyDescent="0.25">
      <c r="A596" t="s">
        <v>192</v>
      </c>
      <c r="B596" t="s">
        <v>20</v>
      </c>
      <c r="C596" t="s">
        <v>28</v>
      </c>
      <c r="D596">
        <v>45739.409999999996</v>
      </c>
      <c r="E596">
        <v>43333.74</v>
      </c>
    </row>
    <row r="597" spans="1:5" x14ac:dyDescent="0.25">
      <c r="A597" t="s">
        <v>192</v>
      </c>
      <c r="B597" t="s">
        <v>19</v>
      </c>
      <c r="C597" t="s">
        <v>28</v>
      </c>
      <c r="D597">
        <v>0</v>
      </c>
      <c r="E597">
        <v>0</v>
      </c>
    </row>
    <row r="598" spans="1:5" x14ac:dyDescent="0.25">
      <c r="A598" t="s">
        <v>192</v>
      </c>
      <c r="B598" t="s">
        <v>21</v>
      </c>
      <c r="C598" t="s">
        <v>28</v>
      </c>
      <c r="D598">
        <v>213298.15</v>
      </c>
      <c r="E598">
        <v>209526.67</v>
      </c>
    </row>
    <row r="599" spans="1:5" x14ac:dyDescent="0.25">
      <c r="A599" t="s">
        <v>192</v>
      </c>
      <c r="B599" t="s">
        <v>18</v>
      </c>
      <c r="C599" t="s">
        <v>28</v>
      </c>
      <c r="D599">
        <v>9051.41</v>
      </c>
      <c r="E599">
        <v>8961.7900000000009</v>
      </c>
    </row>
    <row r="600" spans="1:5" x14ac:dyDescent="0.25">
      <c r="A600" t="s">
        <v>192</v>
      </c>
      <c r="B600" t="s">
        <v>22</v>
      </c>
      <c r="C600" t="s">
        <v>28</v>
      </c>
      <c r="D600">
        <v>12466.25</v>
      </c>
      <c r="E600">
        <v>12342.82</v>
      </c>
    </row>
    <row r="601" spans="1:5" x14ac:dyDescent="0.25">
      <c r="A601" t="s">
        <v>192</v>
      </c>
      <c r="B601" t="s">
        <v>23</v>
      </c>
      <c r="C601" t="s">
        <v>28</v>
      </c>
      <c r="D601">
        <v>0</v>
      </c>
      <c r="E601">
        <v>0</v>
      </c>
    </row>
    <row r="602" spans="1:5" x14ac:dyDescent="0.25">
      <c r="A602" t="s">
        <v>192</v>
      </c>
      <c r="B602" t="s">
        <v>21</v>
      </c>
      <c r="C602" t="s">
        <v>29</v>
      </c>
      <c r="D602">
        <v>186334.48</v>
      </c>
      <c r="E602">
        <v>183039.76</v>
      </c>
    </row>
    <row r="603" spans="1:5" x14ac:dyDescent="0.25">
      <c r="A603" t="s">
        <v>192</v>
      </c>
      <c r="B603" t="s">
        <v>23</v>
      </c>
      <c r="C603" t="s">
        <v>29</v>
      </c>
      <c r="D603">
        <v>0</v>
      </c>
      <c r="E603">
        <v>0</v>
      </c>
    </row>
    <row r="604" spans="1:5" x14ac:dyDescent="0.25">
      <c r="A604" t="s">
        <v>192</v>
      </c>
      <c r="B604" t="s">
        <v>20</v>
      </c>
      <c r="C604" t="s">
        <v>29</v>
      </c>
      <c r="D604">
        <v>52336.3</v>
      </c>
      <c r="E604">
        <v>49646.06</v>
      </c>
    </row>
    <row r="605" spans="1:5" x14ac:dyDescent="0.25">
      <c r="A605" t="s">
        <v>192</v>
      </c>
      <c r="B605" t="s">
        <v>18</v>
      </c>
      <c r="C605" t="s">
        <v>29</v>
      </c>
      <c r="D605">
        <v>12499.07</v>
      </c>
      <c r="E605">
        <v>12375.32</v>
      </c>
    </row>
    <row r="606" spans="1:5" x14ac:dyDescent="0.25">
      <c r="A606" t="s">
        <v>192</v>
      </c>
      <c r="B606" t="s">
        <v>22</v>
      </c>
      <c r="C606" t="s">
        <v>29</v>
      </c>
      <c r="D606">
        <v>9233.94</v>
      </c>
      <c r="E606">
        <v>9142.51</v>
      </c>
    </row>
    <row r="607" spans="1:5" x14ac:dyDescent="0.25">
      <c r="A607" t="s">
        <v>192</v>
      </c>
      <c r="B607" t="s">
        <v>19</v>
      </c>
      <c r="C607" t="s">
        <v>29</v>
      </c>
      <c r="D607">
        <v>0</v>
      </c>
      <c r="E607">
        <v>0</v>
      </c>
    </row>
    <row r="608" spans="1:5" x14ac:dyDescent="0.25">
      <c r="A608" t="s">
        <v>192</v>
      </c>
      <c r="B608" t="s">
        <v>23</v>
      </c>
      <c r="C608" t="s">
        <v>30</v>
      </c>
      <c r="D608">
        <v>0</v>
      </c>
      <c r="E608">
        <v>0</v>
      </c>
    </row>
    <row r="609" spans="1:5" x14ac:dyDescent="0.25">
      <c r="A609" t="s">
        <v>192</v>
      </c>
      <c r="B609" t="s">
        <v>20</v>
      </c>
      <c r="C609" t="s">
        <v>30</v>
      </c>
      <c r="D609">
        <v>0</v>
      </c>
      <c r="E609">
        <v>0</v>
      </c>
    </row>
    <row r="610" spans="1:5" x14ac:dyDescent="0.25">
      <c r="A610" t="s">
        <v>192</v>
      </c>
      <c r="B610" t="s">
        <v>18</v>
      </c>
      <c r="C610" t="s">
        <v>30</v>
      </c>
      <c r="D610">
        <v>0</v>
      </c>
      <c r="E610">
        <v>0</v>
      </c>
    </row>
    <row r="611" spans="1:5" x14ac:dyDescent="0.25">
      <c r="A611" t="s">
        <v>192</v>
      </c>
      <c r="B611" t="s">
        <v>21</v>
      </c>
      <c r="C611" t="s">
        <v>30</v>
      </c>
      <c r="D611">
        <v>0</v>
      </c>
      <c r="E611">
        <v>0</v>
      </c>
    </row>
    <row r="612" spans="1:5" x14ac:dyDescent="0.25">
      <c r="A612" t="s">
        <v>192</v>
      </c>
      <c r="B612" t="s">
        <v>22</v>
      </c>
      <c r="C612" t="s">
        <v>30</v>
      </c>
      <c r="D612">
        <v>0</v>
      </c>
      <c r="E612">
        <v>0</v>
      </c>
    </row>
    <row r="613" spans="1:5" x14ac:dyDescent="0.25">
      <c r="A613" t="s">
        <v>192</v>
      </c>
      <c r="B613" t="s">
        <v>19</v>
      </c>
      <c r="C613" t="s">
        <v>30</v>
      </c>
      <c r="D613">
        <v>0</v>
      </c>
      <c r="E613">
        <v>0</v>
      </c>
    </row>
    <row r="614" spans="1:5" x14ac:dyDescent="0.25">
      <c r="A614" t="s">
        <v>192</v>
      </c>
      <c r="B614" t="s">
        <v>21</v>
      </c>
      <c r="C614" t="s">
        <v>31</v>
      </c>
      <c r="D614">
        <v>0</v>
      </c>
      <c r="E614">
        <v>0</v>
      </c>
    </row>
    <row r="615" spans="1:5" x14ac:dyDescent="0.25">
      <c r="A615" t="s">
        <v>192</v>
      </c>
      <c r="B615" t="s">
        <v>22</v>
      </c>
      <c r="C615" t="s">
        <v>31</v>
      </c>
      <c r="D615">
        <v>0</v>
      </c>
      <c r="E615">
        <v>0</v>
      </c>
    </row>
    <row r="616" spans="1:5" x14ac:dyDescent="0.25">
      <c r="A616" t="s">
        <v>192</v>
      </c>
      <c r="B616" t="s">
        <v>23</v>
      </c>
      <c r="C616" t="s">
        <v>31</v>
      </c>
      <c r="D616">
        <v>0</v>
      </c>
      <c r="E616">
        <v>0</v>
      </c>
    </row>
    <row r="617" spans="1:5" x14ac:dyDescent="0.25">
      <c r="A617" t="s">
        <v>192</v>
      </c>
      <c r="B617" t="s">
        <v>18</v>
      </c>
      <c r="C617" t="s">
        <v>31</v>
      </c>
      <c r="D617">
        <v>0</v>
      </c>
      <c r="E617">
        <v>0</v>
      </c>
    </row>
    <row r="618" spans="1:5" x14ac:dyDescent="0.25">
      <c r="A618" t="s">
        <v>192</v>
      </c>
      <c r="B618" t="s">
        <v>19</v>
      </c>
      <c r="C618" t="s">
        <v>31</v>
      </c>
      <c r="D618">
        <v>0</v>
      </c>
      <c r="E618">
        <v>0</v>
      </c>
    </row>
    <row r="619" spans="1:5" x14ac:dyDescent="0.25">
      <c r="A619" t="s">
        <v>192</v>
      </c>
      <c r="B619" t="s">
        <v>20</v>
      </c>
      <c r="C619" t="s">
        <v>31</v>
      </c>
      <c r="D619">
        <v>0</v>
      </c>
      <c r="E619">
        <v>0</v>
      </c>
    </row>
    <row r="620" spans="1:5" x14ac:dyDescent="0.25">
      <c r="A620" t="s">
        <v>192</v>
      </c>
      <c r="B620" t="s">
        <v>18</v>
      </c>
      <c r="C620" t="s">
        <v>32</v>
      </c>
      <c r="D620">
        <v>0</v>
      </c>
      <c r="E620">
        <v>0</v>
      </c>
    </row>
    <row r="621" spans="1:5" x14ac:dyDescent="0.25">
      <c r="A621" t="s">
        <v>192</v>
      </c>
      <c r="B621" t="s">
        <v>22</v>
      </c>
      <c r="C621" t="s">
        <v>32</v>
      </c>
      <c r="D621">
        <v>0</v>
      </c>
      <c r="E621">
        <v>0</v>
      </c>
    </row>
    <row r="622" spans="1:5" x14ac:dyDescent="0.25">
      <c r="A622" t="s">
        <v>192</v>
      </c>
      <c r="B622" t="s">
        <v>19</v>
      </c>
      <c r="C622" t="s">
        <v>32</v>
      </c>
      <c r="D622">
        <v>0</v>
      </c>
      <c r="E622">
        <v>0</v>
      </c>
    </row>
    <row r="623" spans="1:5" x14ac:dyDescent="0.25">
      <c r="A623" t="s">
        <v>192</v>
      </c>
      <c r="B623" t="s">
        <v>20</v>
      </c>
      <c r="C623" t="s">
        <v>32</v>
      </c>
      <c r="D623">
        <v>0</v>
      </c>
      <c r="E623">
        <v>0</v>
      </c>
    </row>
    <row r="624" spans="1:5" x14ac:dyDescent="0.25">
      <c r="A624" t="s">
        <v>192</v>
      </c>
      <c r="B624" t="s">
        <v>23</v>
      </c>
      <c r="C624" t="s">
        <v>32</v>
      </c>
      <c r="D624">
        <v>0</v>
      </c>
      <c r="E624">
        <v>0</v>
      </c>
    </row>
    <row r="625" spans="1:5" x14ac:dyDescent="0.25">
      <c r="A625" t="s">
        <v>192</v>
      </c>
      <c r="B625" t="s">
        <v>21</v>
      </c>
      <c r="C625" t="s">
        <v>32</v>
      </c>
      <c r="D625">
        <v>0</v>
      </c>
      <c r="E625">
        <v>0</v>
      </c>
    </row>
    <row r="626" spans="1:5" x14ac:dyDescent="0.25">
      <c r="A626" t="s">
        <v>192</v>
      </c>
      <c r="B626" t="s">
        <v>23</v>
      </c>
      <c r="C626" t="s">
        <v>33</v>
      </c>
      <c r="D626">
        <v>0</v>
      </c>
      <c r="E626">
        <v>0</v>
      </c>
    </row>
    <row r="627" spans="1:5" x14ac:dyDescent="0.25">
      <c r="A627" t="s">
        <v>192</v>
      </c>
      <c r="B627" t="s">
        <v>21</v>
      </c>
      <c r="C627" t="s">
        <v>33</v>
      </c>
      <c r="D627">
        <v>0</v>
      </c>
      <c r="E627">
        <v>0</v>
      </c>
    </row>
    <row r="628" spans="1:5" x14ac:dyDescent="0.25">
      <c r="A628" t="s">
        <v>192</v>
      </c>
      <c r="B628" t="s">
        <v>19</v>
      </c>
      <c r="C628" t="s">
        <v>33</v>
      </c>
      <c r="D628">
        <v>0</v>
      </c>
      <c r="E628">
        <v>0</v>
      </c>
    </row>
    <row r="629" spans="1:5" x14ac:dyDescent="0.25">
      <c r="A629" t="s">
        <v>192</v>
      </c>
      <c r="B629" t="s">
        <v>22</v>
      </c>
      <c r="C629" t="s">
        <v>33</v>
      </c>
      <c r="D629">
        <v>0</v>
      </c>
      <c r="E629">
        <v>0</v>
      </c>
    </row>
    <row r="630" spans="1:5" x14ac:dyDescent="0.25">
      <c r="A630" t="s">
        <v>192</v>
      </c>
      <c r="B630" t="s">
        <v>18</v>
      </c>
      <c r="C630" t="s">
        <v>33</v>
      </c>
      <c r="D630">
        <v>0</v>
      </c>
      <c r="E630">
        <v>0</v>
      </c>
    </row>
    <row r="631" spans="1:5" x14ac:dyDescent="0.25">
      <c r="A631" t="s">
        <v>192</v>
      </c>
      <c r="B631" t="s">
        <v>20</v>
      </c>
      <c r="C631" t="s">
        <v>33</v>
      </c>
      <c r="D631">
        <v>0</v>
      </c>
      <c r="E631">
        <v>0</v>
      </c>
    </row>
    <row r="632" spans="1:5" x14ac:dyDescent="0.25">
      <c r="A632" t="s">
        <v>192</v>
      </c>
      <c r="B632" t="s">
        <v>21</v>
      </c>
      <c r="C632" t="s">
        <v>34</v>
      </c>
      <c r="D632">
        <v>0</v>
      </c>
      <c r="E632">
        <v>0</v>
      </c>
    </row>
    <row r="633" spans="1:5" x14ac:dyDescent="0.25">
      <c r="A633" t="s">
        <v>192</v>
      </c>
      <c r="B633" t="s">
        <v>20</v>
      </c>
      <c r="C633" t="s">
        <v>34</v>
      </c>
      <c r="D633">
        <v>0</v>
      </c>
      <c r="E633">
        <v>0</v>
      </c>
    </row>
    <row r="634" spans="1:5" x14ac:dyDescent="0.25">
      <c r="A634" t="s">
        <v>192</v>
      </c>
      <c r="B634" t="s">
        <v>23</v>
      </c>
      <c r="C634" t="s">
        <v>34</v>
      </c>
      <c r="D634">
        <v>0</v>
      </c>
      <c r="E634">
        <v>0</v>
      </c>
    </row>
    <row r="635" spans="1:5" x14ac:dyDescent="0.25">
      <c r="A635" t="s">
        <v>192</v>
      </c>
      <c r="B635" t="s">
        <v>18</v>
      </c>
      <c r="C635" t="s">
        <v>34</v>
      </c>
      <c r="D635">
        <v>0</v>
      </c>
      <c r="E635">
        <v>0</v>
      </c>
    </row>
    <row r="636" spans="1:5" x14ac:dyDescent="0.25">
      <c r="A636" t="s">
        <v>192</v>
      </c>
      <c r="B636" t="s">
        <v>19</v>
      </c>
      <c r="C636" t="s">
        <v>34</v>
      </c>
      <c r="D636">
        <v>0</v>
      </c>
      <c r="E636">
        <v>0</v>
      </c>
    </row>
    <row r="637" spans="1:5" x14ac:dyDescent="0.25">
      <c r="A637" t="s">
        <v>192</v>
      </c>
      <c r="B637" t="s">
        <v>22</v>
      </c>
      <c r="C637" t="s">
        <v>34</v>
      </c>
      <c r="D637">
        <v>0</v>
      </c>
      <c r="E637">
        <v>0</v>
      </c>
    </row>
    <row r="638" spans="1:5" x14ac:dyDescent="0.25">
      <c r="A638" t="s">
        <v>192</v>
      </c>
      <c r="B638" t="s">
        <v>19</v>
      </c>
      <c r="C638" t="s">
        <v>35</v>
      </c>
      <c r="D638">
        <v>0</v>
      </c>
      <c r="E638">
        <v>0</v>
      </c>
    </row>
    <row r="639" spans="1:5" x14ac:dyDescent="0.25">
      <c r="A639" t="s">
        <v>192</v>
      </c>
      <c r="B639" t="s">
        <v>18</v>
      </c>
      <c r="C639" t="s">
        <v>35</v>
      </c>
      <c r="D639">
        <v>0</v>
      </c>
      <c r="E639">
        <v>0</v>
      </c>
    </row>
    <row r="640" spans="1:5" x14ac:dyDescent="0.25">
      <c r="A640" t="s">
        <v>192</v>
      </c>
      <c r="B640" t="s">
        <v>21</v>
      </c>
      <c r="C640" t="s">
        <v>35</v>
      </c>
      <c r="D640">
        <v>0</v>
      </c>
      <c r="E640">
        <v>0</v>
      </c>
    </row>
    <row r="641" spans="1:5" x14ac:dyDescent="0.25">
      <c r="A641" t="s">
        <v>192</v>
      </c>
      <c r="B641" t="s">
        <v>20</v>
      </c>
      <c r="C641" t="s">
        <v>35</v>
      </c>
      <c r="D641">
        <v>0</v>
      </c>
      <c r="E641">
        <v>0</v>
      </c>
    </row>
    <row r="642" spans="1:5" x14ac:dyDescent="0.25">
      <c r="A642" t="s">
        <v>192</v>
      </c>
      <c r="B642" t="s">
        <v>22</v>
      </c>
      <c r="C642" t="s">
        <v>35</v>
      </c>
      <c r="D642">
        <v>0</v>
      </c>
      <c r="E642">
        <v>0</v>
      </c>
    </row>
    <row r="643" spans="1:5" x14ac:dyDescent="0.25">
      <c r="A643" t="s">
        <v>192</v>
      </c>
      <c r="B643" t="s">
        <v>23</v>
      </c>
      <c r="C643" t="s">
        <v>35</v>
      </c>
      <c r="D643">
        <v>0</v>
      </c>
      <c r="E643">
        <v>0</v>
      </c>
    </row>
    <row r="644" spans="1:5" x14ac:dyDescent="0.25">
      <c r="A644" t="s">
        <v>192</v>
      </c>
      <c r="B644" t="s">
        <v>23</v>
      </c>
      <c r="C644" t="s">
        <v>36</v>
      </c>
      <c r="D644">
        <v>0</v>
      </c>
      <c r="E644">
        <v>0</v>
      </c>
    </row>
    <row r="645" spans="1:5" x14ac:dyDescent="0.25">
      <c r="A645" t="s">
        <v>192</v>
      </c>
      <c r="B645" t="s">
        <v>20</v>
      </c>
      <c r="C645" t="s">
        <v>36</v>
      </c>
      <c r="D645">
        <v>0</v>
      </c>
      <c r="E645">
        <v>0</v>
      </c>
    </row>
    <row r="646" spans="1:5" x14ac:dyDescent="0.25">
      <c r="A646" t="s">
        <v>192</v>
      </c>
      <c r="B646" t="s">
        <v>21</v>
      </c>
      <c r="C646" t="s">
        <v>36</v>
      </c>
      <c r="D646">
        <v>0</v>
      </c>
      <c r="E646">
        <v>0</v>
      </c>
    </row>
    <row r="647" spans="1:5" x14ac:dyDescent="0.25">
      <c r="A647" t="s">
        <v>192</v>
      </c>
      <c r="B647" t="s">
        <v>19</v>
      </c>
      <c r="C647" t="s">
        <v>36</v>
      </c>
      <c r="D647">
        <v>0</v>
      </c>
      <c r="E647">
        <v>0</v>
      </c>
    </row>
    <row r="648" spans="1:5" x14ac:dyDescent="0.25">
      <c r="A648" t="s">
        <v>192</v>
      </c>
      <c r="B648" t="s">
        <v>18</v>
      </c>
      <c r="C648" t="s">
        <v>36</v>
      </c>
      <c r="D648">
        <v>0</v>
      </c>
      <c r="E648">
        <v>0</v>
      </c>
    </row>
    <row r="649" spans="1:5" x14ac:dyDescent="0.25">
      <c r="A649" t="s">
        <v>192</v>
      </c>
      <c r="B649" t="s">
        <v>22</v>
      </c>
      <c r="C649" t="s">
        <v>36</v>
      </c>
      <c r="D649">
        <v>0</v>
      </c>
      <c r="E649">
        <v>0</v>
      </c>
    </row>
    <row r="650" spans="1:5" x14ac:dyDescent="0.25">
      <c r="A650" t="s">
        <v>193</v>
      </c>
      <c r="B650" t="s">
        <v>19</v>
      </c>
      <c r="C650" t="s">
        <v>25</v>
      </c>
      <c r="D650">
        <v>1548897</v>
      </c>
      <c r="E650">
        <v>1493701</v>
      </c>
    </row>
    <row r="651" spans="1:5" x14ac:dyDescent="0.25">
      <c r="A651" t="s">
        <v>193</v>
      </c>
      <c r="B651" t="s">
        <v>21</v>
      </c>
      <c r="C651" t="s">
        <v>25</v>
      </c>
      <c r="D651">
        <v>27240.18</v>
      </c>
      <c r="E651">
        <v>26758.53</v>
      </c>
    </row>
    <row r="652" spans="1:5" x14ac:dyDescent="0.25">
      <c r="A652" t="s">
        <v>193</v>
      </c>
      <c r="B652" t="s">
        <v>22</v>
      </c>
      <c r="C652" t="s">
        <v>25</v>
      </c>
      <c r="D652">
        <v>190115.74</v>
      </c>
      <c r="E652">
        <v>188233.41</v>
      </c>
    </row>
    <row r="653" spans="1:5" x14ac:dyDescent="0.25">
      <c r="A653" t="s">
        <v>193</v>
      </c>
      <c r="B653" t="s">
        <v>20</v>
      </c>
      <c r="C653" t="s">
        <v>25</v>
      </c>
      <c r="D653">
        <v>9544.1</v>
      </c>
      <c r="E653">
        <v>8681.2000000000007</v>
      </c>
    </row>
    <row r="654" spans="1:5" x14ac:dyDescent="0.25">
      <c r="A654" t="s">
        <v>193</v>
      </c>
      <c r="B654" t="s">
        <v>18</v>
      </c>
      <c r="C654" t="s">
        <v>25</v>
      </c>
      <c r="D654">
        <v>377035.88</v>
      </c>
      <c r="E654">
        <v>373302.85</v>
      </c>
    </row>
    <row r="655" spans="1:5" x14ac:dyDescent="0.25">
      <c r="A655" t="s">
        <v>193</v>
      </c>
      <c r="B655" t="s">
        <v>23</v>
      </c>
      <c r="C655" t="s">
        <v>25</v>
      </c>
      <c r="D655">
        <v>1113.1400000000001</v>
      </c>
      <c r="E655">
        <v>1011.95</v>
      </c>
    </row>
    <row r="656" spans="1:5" x14ac:dyDescent="0.25">
      <c r="A656" t="s">
        <v>193</v>
      </c>
      <c r="B656" t="s">
        <v>23</v>
      </c>
      <c r="C656" t="s">
        <v>26</v>
      </c>
      <c r="D656">
        <v>13746.15</v>
      </c>
      <c r="E656">
        <v>12496.5</v>
      </c>
    </row>
    <row r="657" spans="1:5" x14ac:dyDescent="0.25">
      <c r="A657" t="s">
        <v>193</v>
      </c>
      <c r="B657" t="s">
        <v>18</v>
      </c>
      <c r="C657" t="s">
        <v>26</v>
      </c>
      <c r="D657">
        <v>597935.43999999994</v>
      </c>
      <c r="E657">
        <v>592015.29</v>
      </c>
    </row>
    <row r="658" spans="1:5" x14ac:dyDescent="0.25">
      <c r="A658" t="s">
        <v>193</v>
      </c>
      <c r="B658" t="s">
        <v>21</v>
      </c>
      <c r="C658" t="s">
        <v>26</v>
      </c>
      <c r="D658">
        <v>26951.07</v>
      </c>
      <c r="E658">
        <v>26474.53</v>
      </c>
    </row>
    <row r="659" spans="1:5" x14ac:dyDescent="0.25">
      <c r="A659" t="s">
        <v>193</v>
      </c>
      <c r="B659" t="s">
        <v>20</v>
      </c>
      <c r="C659" t="s">
        <v>26</v>
      </c>
      <c r="D659">
        <v>10831.3</v>
      </c>
      <c r="E659">
        <v>9786.1</v>
      </c>
    </row>
    <row r="660" spans="1:5" x14ac:dyDescent="0.25">
      <c r="A660" t="s">
        <v>193</v>
      </c>
      <c r="B660" t="s">
        <v>19</v>
      </c>
      <c r="C660" t="s">
        <v>26</v>
      </c>
      <c r="D660">
        <v>1202878</v>
      </c>
      <c r="E660">
        <v>1155268</v>
      </c>
    </row>
    <row r="661" spans="1:5" x14ac:dyDescent="0.25">
      <c r="A661" t="s">
        <v>193</v>
      </c>
      <c r="B661" t="s">
        <v>22</v>
      </c>
      <c r="C661" t="s">
        <v>26</v>
      </c>
      <c r="D661">
        <v>193686.01</v>
      </c>
      <c r="E661">
        <v>191768.33</v>
      </c>
    </row>
    <row r="662" spans="1:5" x14ac:dyDescent="0.25">
      <c r="A662" t="s">
        <v>193</v>
      </c>
      <c r="B662" t="s">
        <v>22</v>
      </c>
      <c r="C662" t="s">
        <v>27</v>
      </c>
      <c r="D662">
        <v>370241.65</v>
      </c>
      <c r="E662">
        <v>366575.89</v>
      </c>
    </row>
    <row r="663" spans="1:5" x14ac:dyDescent="0.25">
      <c r="A663" t="s">
        <v>193</v>
      </c>
      <c r="B663" t="s">
        <v>21</v>
      </c>
      <c r="C663" t="s">
        <v>27</v>
      </c>
      <c r="D663">
        <v>33345.17</v>
      </c>
      <c r="E663">
        <v>32755.57</v>
      </c>
    </row>
    <row r="664" spans="1:5" x14ac:dyDescent="0.25">
      <c r="A664" t="s">
        <v>193</v>
      </c>
      <c r="B664" t="s">
        <v>23</v>
      </c>
      <c r="C664" t="s">
        <v>27</v>
      </c>
      <c r="D664">
        <v>35326.620000000003</v>
      </c>
      <c r="E664">
        <v>32115.11</v>
      </c>
    </row>
    <row r="665" spans="1:5" x14ac:dyDescent="0.25">
      <c r="A665" t="s">
        <v>193</v>
      </c>
      <c r="B665" t="s">
        <v>20</v>
      </c>
      <c r="C665" t="s">
        <v>27</v>
      </c>
      <c r="D665">
        <v>11839.3</v>
      </c>
      <c r="E665">
        <v>10694.6</v>
      </c>
    </row>
    <row r="666" spans="1:5" x14ac:dyDescent="0.25">
      <c r="A666" t="s">
        <v>193</v>
      </c>
      <c r="B666" t="s">
        <v>18</v>
      </c>
      <c r="C666" t="s">
        <v>27</v>
      </c>
      <c r="D666">
        <v>532482.02</v>
      </c>
      <c r="E666">
        <v>527209.92000000004</v>
      </c>
    </row>
    <row r="667" spans="1:5" x14ac:dyDescent="0.25">
      <c r="A667" t="s">
        <v>193</v>
      </c>
      <c r="B667" t="s">
        <v>19</v>
      </c>
      <c r="C667" t="s">
        <v>27</v>
      </c>
      <c r="D667">
        <v>1041155</v>
      </c>
      <c r="E667">
        <v>1003274</v>
      </c>
    </row>
    <row r="668" spans="1:5" x14ac:dyDescent="0.25">
      <c r="A668" t="s">
        <v>193</v>
      </c>
      <c r="B668" t="s">
        <v>22</v>
      </c>
      <c r="C668" t="s">
        <v>28</v>
      </c>
      <c r="D668">
        <v>406927.48</v>
      </c>
      <c r="E668">
        <v>402898.5</v>
      </c>
    </row>
    <row r="669" spans="1:5" x14ac:dyDescent="0.25">
      <c r="A669" t="s">
        <v>193</v>
      </c>
      <c r="B669" t="s">
        <v>21</v>
      </c>
      <c r="C669" t="s">
        <v>28</v>
      </c>
      <c r="D669">
        <v>20729.21</v>
      </c>
      <c r="E669">
        <v>20362.68</v>
      </c>
    </row>
    <row r="670" spans="1:5" x14ac:dyDescent="0.25">
      <c r="A670" t="s">
        <v>193</v>
      </c>
      <c r="B670" t="s">
        <v>18</v>
      </c>
      <c r="C670" t="s">
        <v>28</v>
      </c>
      <c r="D670">
        <v>234447.67</v>
      </c>
      <c r="E670">
        <v>232126.41</v>
      </c>
    </row>
    <row r="671" spans="1:5" x14ac:dyDescent="0.25">
      <c r="A671" t="s">
        <v>193</v>
      </c>
      <c r="B671" t="s">
        <v>23</v>
      </c>
      <c r="C671" t="s">
        <v>28</v>
      </c>
      <c r="D671">
        <v>36480</v>
      </c>
      <c r="E671">
        <v>33163.64</v>
      </c>
    </row>
    <row r="672" spans="1:5" x14ac:dyDescent="0.25">
      <c r="A672" t="s">
        <v>193</v>
      </c>
      <c r="B672" t="s">
        <v>19</v>
      </c>
      <c r="C672" t="s">
        <v>28</v>
      </c>
      <c r="D672">
        <v>747396</v>
      </c>
      <c r="E672">
        <v>719266</v>
      </c>
    </row>
    <row r="673" spans="1:5" x14ac:dyDescent="0.25">
      <c r="A673" t="s">
        <v>193</v>
      </c>
      <c r="B673" t="s">
        <v>20</v>
      </c>
      <c r="C673" t="s">
        <v>28</v>
      </c>
      <c r="D673">
        <v>19897.34</v>
      </c>
      <c r="E673">
        <v>15779.75</v>
      </c>
    </row>
    <row r="674" spans="1:5" x14ac:dyDescent="0.25">
      <c r="A674" t="s">
        <v>193</v>
      </c>
      <c r="B674" t="s">
        <v>18</v>
      </c>
      <c r="C674" t="s">
        <v>29</v>
      </c>
      <c r="D674">
        <v>180925.18</v>
      </c>
      <c r="E674">
        <v>179133.84</v>
      </c>
    </row>
    <row r="675" spans="1:5" x14ac:dyDescent="0.25">
      <c r="A675" t="s">
        <v>193</v>
      </c>
      <c r="B675" t="s">
        <v>22</v>
      </c>
      <c r="C675" t="s">
        <v>29</v>
      </c>
      <c r="D675">
        <v>452723.20000000001</v>
      </c>
      <c r="E675">
        <v>448240.79</v>
      </c>
    </row>
    <row r="676" spans="1:5" x14ac:dyDescent="0.25">
      <c r="A676" t="s">
        <v>193</v>
      </c>
      <c r="B676" t="s">
        <v>21</v>
      </c>
      <c r="C676" t="s">
        <v>29</v>
      </c>
      <c r="D676">
        <v>18264.14</v>
      </c>
      <c r="E676">
        <v>17941.2</v>
      </c>
    </row>
    <row r="677" spans="1:5" x14ac:dyDescent="0.25">
      <c r="A677" t="s">
        <v>193</v>
      </c>
      <c r="B677" t="s">
        <v>20</v>
      </c>
      <c r="C677" t="s">
        <v>29</v>
      </c>
      <c r="D677">
        <v>27617.57</v>
      </c>
      <c r="E677">
        <v>25074.58</v>
      </c>
    </row>
    <row r="678" spans="1:5" x14ac:dyDescent="0.25">
      <c r="A678" t="s">
        <v>193</v>
      </c>
      <c r="B678" t="s">
        <v>19</v>
      </c>
      <c r="C678" t="s">
        <v>29</v>
      </c>
      <c r="D678">
        <v>1018948</v>
      </c>
      <c r="E678">
        <v>977126</v>
      </c>
    </row>
    <row r="679" spans="1:5" x14ac:dyDescent="0.25">
      <c r="A679" t="s">
        <v>193</v>
      </c>
      <c r="B679" t="s">
        <v>23</v>
      </c>
      <c r="C679" t="s">
        <v>29</v>
      </c>
      <c r="D679">
        <v>42275</v>
      </c>
      <c r="E679">
        <v>38431.82</v>
      </c>
    </row>
    <row r="680" spans="1:5" x14ac:dyDescent="0.25">
      <c r="A680" t="s">
        <v>193</v>
      </c>
      <c r="B680" t="s">
        <v>20</v>
      </c>
      <c r="C680" t="s">
        <v>30</v>
      </c>
      <c r="D680">
        <v>0</v>
      </c>
      <c r="E680">
        <v>0</v>
      </c>
    </row>
    <row r="681" spans="1:5" x14ac:dyDescent="0.25">
      <c r="A681" t="s">
        <v>193</v>
      </c>
      <c r="B681" t="s">
        <v>19</v>
      </c>
      <c r="C681" t="s">
        <v>30</v>
      </c>
      <c r="D681">
        <v>0</v>
      </c>
      <c r="E681">
        <v>0</v>
      </c>
    </row>
    <row r="682" spans="1:5" x14ac:dyDescent="0.25">
      <c r="A682" t="s">
        <v>193</v>
      </c>
      <c r="B682" t="s">
        <v>18</v>
      </c>
      <c r="C682" t="s">
        <v>30</v>
      </c>
      <c r="D682">
        <v>0</v>
      </c>
      <c r="E682">
        <v>0</v>
      </c>
    </row>
    <row r="683" spans="1:5" x14ac:dyDescent="0.25">
      <c r="A683" t="s">
        <v>193</v>
      </c>
      <c r="B683" t="s">
        <v>23</v>
      </c>
      <c r="C683" t="s">
        <v>30</v>
      </c>
      <c r="D683">
        <v>0</v>
      </c>
      <c r="E683">
        <v>0</v>
      </c>
    </row>
    <row r="684" spans="1:5" x14ac:dyDescent="0.25">
      <c r="A684" t="s">
        <v>193</v>
      </c>
      <c r="B684" t="s">
        <v>21</v>
      </c>
      <c r="C684" t="s">
        <v>30</v>
      </c>
      <c r="D684">
        <v>0</v>
      </c>
      <c r="E684">
        <v>0</v>
      </c>
    </row>
    <row r="685" spans="1:5" x14ac:dyDescent="0.25">
      <c r="A685" t="s">
        <v>193</v>
      </c>
      <c r="B685" t="s">
        <v>22</v>
      </c>
      <c r="C685" t="s">
        <v>30</v>
      </c>
      <c r="D685">
        <v>0</v>
      </c>
      <c r="E685">
        <v>0</v>
      </c>
    </row>
    <row r="686" spans="1:5" x14ac:dyDescent="0.25">
      <c r="A686" t="s">
        <v>193</v>
      </c>
      <c r="B686" t="s">
        <v>19</v>
      </c>
      <c r="C686" t="s">
        <v>31</v>
      </c>
      <c r="D686">
        <v>0</v>
      </c>
      <c r="E686">
        <v>0</v>
      </c>
    </row>
    <row r="687" spans="1:5" x14ac:dyDescent="0.25">
      <c r="A687" t="s">
        <v>193</v>
      </c>
      <c r="B687" t="s">
        <v>21</v>
      </c>
      <c r="C687" t="s">
        <v>31</v>
      </c>
      <c r="D687">
        <v>0</v>
      </c>
      <c r="E687">
        <v>0</v>
      </c>
    </row>
    <row r="688" spans="1:5" x14ac:dyDescent="0.25">
      <c r="A688" t="s">
        <v>193</v>
      </c>
      <c r="B688" t="s">
        <v>23</v>
      </c>
      <c r="C688" t="s">
        <v>31</v>
      </c>
      <c r="D688">
        <v>0</v>
      </c>
      <c r="E688">
        <v>0</v>
      </c>
    </row>
    <row r="689" spans="1:5" x14ac:dyDescent="0.25">
      <c r="A689" t="s">
        <v>193</v>
      </c>
      <c r="B689" t="s">
        <v>18</v>
      </c>
      <c r="C689" t="s">
        <v>31</v>
      </c>
      <c r="D689">
        <v>0</v>
      </c>
      <c r="E689">
        <v>0</v>
      </c>
    </row>
    <row r="690" spans="1:5" x14ac:dyDescent="0.25">
      <c r="A690" t="s">
        <v>193</v>
      </c>
      <c r="B690" t="s">
        <v>20</v>
      </c>
      <c r="C690" t="s">
        <v>31</v>
      </c>
      <c r="D690">
        <v>0</v>
      </c>
      <c r="E690">
        <v>0</v>
      </c>
    </row>
    <row r="691" spans="1:5" x14ac:dyDescent="0.25">
      <c r="A691" t="s">
        <v>193</v>
      </c>
      <c r="B691" t="s">
        <v>22</v>
      </c>
      <c r="C691" t="s">
        <v>31</v>
      </c>
      <c r="D691">
        <v>0</v>
      </c>
      <c r="E691">
        <v>0</v>
      </c>
    </row>
    <row r="692" spans="1:5" x14ac:dyDescent="0.25">
      <c r="A692" t="s">
        <v>193</v>
      </c>
      <c r="B692" t="s">
        <v>23</v>
      </c>
      <c r="C692" t="s">
        <v>32</v>
      </c>
      <c r="D692">
        <v>0</v>
      </c>
      <c r="E692">
        <v>0</v>
      </c>
    </row>
    <row r="693" spans="1:5" x14ac:dyDescent="0.25">
      <c r="A693" t="s">
        <v>193</v>
      </c>
      <c r="B693" t="s">
        <v>22</v>
      </c>
      <c r="C693" t="s">
        <v>32</v>
      </c>
      <c r="D693">
        <v>0</v>
      </c>
      <c r="E693">
        <v>0</v>
      </c>
    </row>
    <row r="694" spans="1:5" x14ac:dyDescent="0.25">
      <c r="A694" t="s">
        <v>193</v>
      </c>
      <c r="B694" t="s">
        <v>21</v>
      </c>
      <c r="C694" t="s">
        <v>32</v>
      </c>
      <c r="D694">
        <v>0</v>
      </c>
      <c r="E694">
        <v>0</v>
      </c>
    </row>
    <row r="695" spans="1:5" x14ac:dyDescent="0.25">
      <c r="A695" t="s">
        <v>193</v>
      </c>
      <c r="B695" t="s">
        <v>19</v>
      </c>
      <c r="C695" t="s">
        <v>32</v>
      </c>
      <c r="D695">
        <v>0</v>
      </c>
      <c r="E695">
        <v>0</v>
      </c>
    </row>
    <row r="696" spans="1:5" x14ac:dyDescent="0.25">
      <c r="A696" t="s">
        <v>193</v>
      </c>
      <c r="B696" t="s">
        <v>20</v>
      </c>
      <c r="C696" t="s">
        <v>32</v>
      </c>
      <c r="D696">
        <v>0</v>
      </c>
      <c r="E696">
        <v>0</v>
      </c>
    </row>
    <row r="697" spans="1:5" x14ac:dyDescent="0.25">
      <c r="A697" t="s">
        <v>193</v>
      </c>
      <c r="B697" t="s">
        <v>18</v>
      </c>
      <c r="C697" t="s">
        <v>32</v>
      </c>
      <c r="D697">
        <v>0</v>
      </c>
      <c r="E697">
        <v>0</v>
      </c>
    </row>
    <row r="698" spans="1:5" x14ac:dyDescent="0.25">
      <c r="A698" t="s">
        <v>193</v>
      </c>
      <c r="B698" t="s">
        <v>22</v>
      </c>
      <c r="C698" t="s">
        <v>33</v>
      </c>
      <c r="D698">
        <v>0</v>
      </c>
      <c r="E698">
        <v>0</v>
      </c>
    </row>
    <row r="699" spans="1:5" x14ac:dyDescent="0.25">
      <c r="A699" t="s">
        <v>193</v>
      </c>
      <c r="B699" t="s">
        <v>23</v>
      </c>
      <c r="C699" t="s">
        <v>33</v>
      </c>
      <c r="D699">
        <v>0</v>
      </c>
      <c r="E699">
        <v>0</v>
      </c>
    </row>
    <row r="700" spans="1:5" x14ac:dyDescent="0.25">
      <c r="A700" t="s">
        <v>193</v>
      </c>
      <c r="B700" t="s">
        <v>21</v>
      </c>
      <c r="C700" t="s">
        <v>33</v>
      </c>
      <c r="D700">
        <v>0</v>
      </c>
      <c r="E700">
        <v>0</v>
      </c>
    </row>
    <row r="701" spans="1:5" x14ac:dyDescent="0.25">
      <c r="A701" t="s">
        <v>193</v>
      </c>
      <c r="B701" t="s">
        <v>18</v>
      </c>
      <c r="C701" t="s">
        <v>33</v>
      </c>
      <c r="D701">
        <v>0</v>
      </c>
      <c r="E701">
        <v>0</v>
      </c>
    </row>
    <row r="702" spans="1:5" x14ac:dyDescent="0.25">
      <c r="A702" t="s">
        <v>193</v>
      </c>
      <c r="B702" t="s">
        <v>19</v>
      </c>
      <c r="C702" t="s">
        <v>33</v>
      </c>
      <c r="D702">
        <v>0</v>
      </c>
      <c r="E702">
        <v>0</v>
      </c>
    </row>
    <row r="703" spans="1:5" x14ac:dyDescent="0.25">
      <c r="A703" t="s">
        <v>193</v>
      </c>
      <c r="B703" t="s">
        <v>20</v>
      </c>
      <c r="C703" t="s">
        <v>33</v>
      </c>
      <c r="D703">
        <v>0</v>
      </c>
      <c r="E703">
        <v>0</v>
      </c>
    </row>
    <row r="704" spans="1:5" x14ac:dyDescent="0.25">
      <c r="A704" t="s">
        <v>193</v>
      </c>
      <c r="B704" t="s">
        <v>21</v>
      </c>
      <c r="C704" t="s">
        <v>34</v>
      </c>
      <c r="D704">
        <v>0</v>
      </c>
      <c r="E704">
        <v>0</v>
      </c>
    </row>
    <row r="705" spans="1:5" x14ac:dyDescent="0.25">
      <c r="A705" t="s">
        <v>193</v>
      </c>
      <c r="B705" t="s">
        <v>18</v>
      </c>
      <c r="C705" t="s">
        <v>34</v>
      </c>
      <c r="D705">
        <v>0</v>
      </c>
      <c r="E705">
        <v>0</v>
      </c>
    </row>
    <row r="706" spans="1:5" x14ac:dyDescent="0.25">
      <c r="A706" t="s">
        <v>193</v>
      </c>
      <c r="B706" t="s">
        <v>23</v>
      </c>
      <c r="C706" t="s">
        <v>34</v>
      </c>
      <c r="D706">
        <v>0</v>
      </c>
      <c r="E706">
        <v>0</v>
      </c>
    </row>
    <row r="707" spans="1:5" x14ac:dyDescent="0.25">
      <c r="A707" t="s">
        <v>193</v>
      </c>
      <c r="B707" t="s">
        <v>22</v>
      </c>
      <c r="C707" t="s">
        <v>34</v>
      </c>
      <c r="D707">
        <v>0</v>
      </c>
      <c r="E707">
        <v>0</v>
      </c>
    </row>
    <row r="708" spans="1:5" x14ac:dyDescent="0.25">
      <c r="A708" t="s">
        <v>193</v>
      </c>
      <c r="B708" t="s">
        <v>19</v>
      </c>
      <c r="C708" t="s">
        <v>34</v>
      </c>
      <c r="D708">
        <v>0</v>
      </c>
      <c r="E708">
        <v>0</v>
      </c>
    </row>
    <row r="709" spans="1:5" x14ac:dyDescent="0.25">
      <c r="A709" t="s">
        <v>193</v>
      </c>
      <c r="B709" t="s">
        <v>20</v>
      </c>
      <c r="C709" t="s">
        <v>34</v>
      </c>
      <c r="D709">
        <v>0</v>
      </c>
      <c r="E709">
        <v>0</v>
      </c>
    </row>
    <row r="710" spans="1:5" x14ac:dyDescent="0.25">
      <c r="A710" t="s">
        <v>193</v>
      </c>
      <c r="B710" t="s">
        <v>21</v>
      </c>
      <c r="C710" t="s">
        <v>35</v>
      </c>
      <c r="D710">
        <v>0</v>
      </c>
      <c r="E710">
        <v>0</v>
      </c>
    </row>
    <row r="711" spans="1:5" x14ac:dyDescent="0.25">
      <c r="A711" t="s">
        <v>193</v>
      </c>
      <c r="B711" t="s">
        <v>23</v>
      </c>
      <c r="C711" t="s">
        <v>35</v>
      </c>
      <c r="D711">
        <v>0</v>
      </c>
      <c r="E711">
        <v>0</v>
      </c>
    </row>
    <row r="712" spans="1:5" x14ac:dyDescent="0.25">
      <c r="A712" t="s">
        <v>193</v>
      </c>
      <c r="B712" t="s">
        <v>19</v>
      </c>
      <c r="C712" t="s">
        <v>35</v>
      </c>
      <c r="D712">
        <v>0</v>
      </c>
      <c r="E712">
        <v>0</v>
      </c>
    </row>
    <row r="713" spans="1:5" x14ac:dyDescent="0.25">
      <c r="A713" t="s">
        <v>193</v>
      </c>
      <c r="B713" t="s">
        <v>18</v>
      </c>
      <c r="C713" t="s">
        <v>35</v>
      </c>
      <c r="D713">
        <v>0</v>
      </c>
      <c r="E713">
        <v>0</v>
      </c>
    </row>
    <row r="714" spans="1:5" x14ac:dyDescent="0.25">
      <c r="A714" t="s">
        <v>193</v>
      </c>
      <c r="B714" t="s">
        <v>22</v>
      </c>
      <c r="C714" t="s">
        <v>35</v>
      </c>
      <c r="D714">
        <v>0</v>
      </c>
      <c r="E714">
        <v>0</v>
      </c>
    </row>
    <row r="715" spans="1:5" x14ac:dyDescent="0.25">
      <c r="A715" t="s">
        <v>193</v>
      </c>
      <c r="B715" t="s">
        <v>20</v>
      </c>
      <c r="C715" t="s">
        <v>35</v>
      </c>
      <c r="D715">
        <v>0</v>
      </c>
      <c r="E715">
        <v>0</v>
      </c>
    </row>
    <row r="716" spans="1:5" x14ac:dyDescent="0.25">
      <c r="A716" t="s">
        <v>193</v>
      </c>
      <c r="B716" t="s">
        <v>19</v>
      </c>
      <c r="C716" t="s">
        <v>36</v>
      </c>
      <c r="D716">
        <v>0</v>
      </c>
      <c r="E716">
        <v>0</v>
      </c>
    </row>
    <row r="717" spans="1:5" x14ac:dyDescent="0.25">
      <c r="A717" t="s">
        <v>193</v>
      </c>
      <c r="B717" t="s">
        <v>21</v>
      </c>
      <c r="C717" t="s">
        <v>36</v>
      </c>
      <c r="D717">
        <v>0</v>
      </c>
      <c r="E717">
        <v>0</v>
      </c>
    </row>
    <row r="718" spans="1:5" x14ac:dyDescent="0.25">
      <c r="A718" t="s">
        <v>193</v>
      </c>
      <c r="B718" t="s">
        <v>22</v>
      </c>
      <c r="C718" t="s">
        <v>36</v>
      </c>
      <c r="D718">
        <v>0</v>
      </c>
      <c r="E718">
        <v>0</v>
      </c>
    </row>
    <row r="719" spans="1:5" x14ac:dyDescent="0.25">
      <c r="A719" t="s">
        <v>193</v>
      </c>
      <c r="B719" t="s">
        <v>20</v>
      </c>
      <c r="C719" t="s">
        <v>36</v>
      </c>
      <c r="D719">
        <v>0</v>
      </c>
      <c r="E719">
        <v>0</v>
      </c>
    </row>
    <row r="720" spans="1:5" x14ac:dyDescent="0.25">
      <c r="A720" t="s">
        <v>193</v>
      </c>
      <c r="B720" t="s">
        <v>23</v>
      </c>
      <c r="C720" t="s">
        <v>36</v>
      </c>
      <c r="D720">
        <v>0</v>
      </c>
      <c r="E720">
        <v>0</v>
      </c>
    </row>
    <row r="721" spans="1:5" x14ac:dyDescent="0.25">
      <c r="A721" t="s">
        <v>193</v>
      </c>
      <c r="B721" t="s">
        <v>18</v>
      </c>
      <c r="C721" t="s">
        <v>36</v>
      </c>
      <c r="D721">
        <v>0</v>
      </c>
      <c r="E721">
        <v>0</v>
      </c>
    </row>
    <row r="722" spans="1:5" x14ac:dyDescent="0.25">
      <c r="A722" t="s">
        <v>194</v>
      </c>
      <c r="B722" t="s">
        <v>21</v>
      </c>
      <c r="C722" t="s">
        <v>25</v>
      </c>
      <c r="D722">
        <v>324956.92</v>
      </c>
      <c r="E722">
        <v>319211.12</v>
      </c>
    </row>
    <row r="723" spans="1:5" x14ac:dyDescent="0.25">
      <c r="A723" t="s">
        <v>194</v>
      </c>
      <c r="B723" t="s">
        <v>20</v>
      </c>
      <c r="C723" t="s">
        <v>25</v>
      </c>
      <c r="D723">
        <v>855202.39</v>
      </c>
      <c r="E723">
        <v>835673.76</v>
      </c>
    </row>
    <row r="724" spans="1:5" x14ac:dyDescent="0.25">
      <c r="A724" t="s">
        <v>194</v>
      </c>
      <c r="B724" t="s">
        <v>23</v>
      </c>
      <c r="C724" t="s">
        <v>25</v>
      </c>
      <c r="D724">
        <v>1581.43</v>
      </c>
      <c r="E724">
        <v>1437.66</v>
      </c>
    </row>
    <row r="725" spans="1:5" x14ac:dyDescent="0.25">
      <c r="A725" t="s">
        <v>194</v>
      </c>
      <c r="B725" t="s">
        <v>19</v>
      </c>
      <c r="C725" t="s">
        <v>25</v>
      </c>
      <c r="D725">
        <v>0</v>
      </c>
      <c r="E725">
        <v>0</v>
      </c>
    </row>
    <row r="726" spans="1:5" x14ac:dyDescent="0.25">
      <c r="A726" t="s">
        <v>194</v>
      </c>
      <c r="B726" t="s">
        <v>22</v>
      </c>
      <c r="C726" t="s">
        <v>25</v>
      </c>
      <c r="D726">
        <v>111899.28</v>
      </c>
      <c r="E726">
        <v>110791.37</v>
      </c>
    </row>
    <row r="727" spans="1:5" x14ac:dyDescent="0.25">
      <c r="A727" t="s">
        <v>194</v>
      </c>
      <c r="B727" t="s">
        <v>18</v>
      </c>
      <c r="C727" t="s">
        <v>25</v>
      </c>
      <c r="D727">
        <v>7006.77</v>
      </c>
      <c r="E727">
        <v>6937.4</v>
      </c>
    </row>
    <row r="728" spans="1:5" x14ac:dyDescent="0.25">
      <c r="A728" t="s">
        <v>194</v>
      </c>
      <c r="B728" t="s">
        <v>19</v>
      </c>
      <c r="C728" t="s">
        <v>26</v>
      </c>
      <c r="D728">
        <v>0</v>
      </c>
      <c r="E728">
        <v>0</v>
      </c>
    </row>
    <row r="729" spans="1:5" x14ac:dyDescent="0.25">
      <c r="A729" t="s">
        <v>194</v>
      </c>
      <c r="B729" t="s">
        <v>21</v>
      </c>
      <c r="C729" t="s">
        <v>26</v>
      </c>
      <c r="D729">
        <v>281167.39</v>
      </c>
      <c r="E729">
        <v>276195.86</v>
      </c>
    </row>
    <row r="730" spans="1:5" x14ac:dyDescent="0.25">
      <c r="A730" t="s">
        <v>194</v>
      </c>
      <c r="B730" t="s">
        <v>22</v>
      </c>
      <c r="C730" t="s">
        <v>26</v>
      </c>
      <c r="D730">
        <v>98360.44</v>
      </c>
      <c r="E730">
        <v>97386.57</v>
      </c>
    </row>
    <row r="731" spans="1:5" x14ac:dyDescent="0.25">
      <c r="A731" t="s">
        <v>194</v>
      </c>
      <c r="B731" t="s">
        <v>20</v>
      </c>
      <c r="C731" t="s">
        <v>26</v>
      </c>
      <c r="D731">
        <v>607861.11</v>
      </c>
      <c r="E731">
        <v>590618.44000000006</v>
      </c>
    </row>
    <row r="732" spans="1:5" x14ac:dyDescent="0.25">
      <c r="A732" t="s">
        <v>194</v>
      </c>
      <c r="B732" t="s">
        <v>18</v>
      </c>
      <c r="C732" t="s">
        <v>26</v>
      </c>
      <c r="D732">
        <v>2209</v>
      </c>
      <c r="E732">
        <v>2187.13</v>
      </c>
    </row>
    <row r="733" spans="1:5" x14ac:dyDescent="0.25">
      <c r="A733" t="s">
        <v>194</v>
      </c>
      <c r="B733" t="s">
        <v>23</v>
      </c>
      <c r="C733" t="s">
        <v>26</v>
      </c>
      <c r="D733">
        <v>8352.7999999999993</v>
      </c>
      <c r="E733">
        <v>7593.45</v>
      </c>
    </row>
    <row r="734" spans="1:5" x14ac:dyDescent="0.25">
      <c r="A734" t="s">
        <v>194</v>
      </c>
      <c r="B734" t="s">
        <v>22</v>
      </c>
      <c r="C734" t="s">
        <v>27</v>
      </c>
      <c r="D734">
        <v>174220.7</v>
      </c>
      <c r="E734">
        <v>172495.74</v>
      </c>
    </row>
    <row r="735" spans="1:5" x14ac:dyDescent="0.25">
      <c r="A735" t="s">
        <v>194</v>
      </c>
      <c r="B735" t="s">
        <v>21</v>
      </c>
      <c r="C735" t="s">
        <v>27</v>
      </c>
      <c r="D735">
        <v>289898.3</v>
      </c>
      <c r="E735">
        <v>284772.40000000002</v>
      </c>
    </row>
    <row r="736" spans="1:5" x14ac:dyDescent="0.25">
      <c r="A736" t="s">
        <v>194</v>
      </c>
      <c r="B736" t="s">
        <v>23</v>
      </c>
      <c r="C736" t="s">
        <v>27</v>
      </c>
      <c r="D736">
        <v>23190.240000000002</v>
      </c>
      <c r="E736">
        <v>21082.04</v>
      </c>
    </row>
    <row r="737" spans="1:5" x14ac:dyDescent="0.25">
      <c r="A737" t="s">
        <v>194</v>
      </c>
      <c r="B737" t="s">
        <v>20</v>
      </c>
      <c r="C737" t="s">
        <v>27</v>
      </c>
      <c r="D737">
        <v>539515.9</v>
      </c>
      <c r="E737">
        <v>524933.15</v>
      </c>
    </row>
    <row r="738" spans="1:5" x14ac:dyDescent="0.25">
      <c r="A738" t="s">
        <v>194</v>
      </c>
      <c r="B738" t="s">
        <v>19</v>
      </c>
      <c r="C738" t="s">
        <v>27</v>
      </c>
      <c r="D738">
        <v>0</v>
      </c>
      <c r="E738">
        <v>0</v>
      </c>
    </row>
    <row r="739" spans="1:5" x14ac:dyDescent="0.25">
      <c r="A739" t="s">
        <v>194</v>
      </c>
      <c r="B739" t="s">
        <v>18</v>
      </c>
      <c r="C739" t="s">
        <v>27</v>
      </c>
      <c r="D739">
        <v>9660.73</v>
      </c>
      <c r="E739">
        <v>9565.08</v>
      </c>
    </row>
    <row r="740" spans="1:5" x14ac:dyDescent="0.25">
      <c r="A740" t="s">
        <v>194</v>
      </c>
      <c r="B740" t="s">
        <v>22</v>
      </c>
      <c r="C740" t="s">
        <v>28</v>
      </c>
      <c r="D740">
        <v>201023.68</v>
      </c>
      <c r="E740">
        <v>199033.35</v>
      </c>
    </row>
    <row r="741" spans="1:5" x14ac:dyDescent="0.25">
      <c r="A741" t="s">
        <v>194</v>
      </c>
      <c r="B741" t="s">
        <v>23</v>
      </c>
      <c r="C741" t="s">
        <v>28</v>
      </c>
      <c r="D741">
        <v>25826.2</v>
      </c>
      <c r="E741">
        <v>23478.36</v>
      </c>
    </row>
    <row r="742" spans="1:5" x14ac:dyDescent="0.25">
      <c r="A742" t="s">
        <v>194</v>
      </c>
      <c r="B742" t="s">
        <v>18</v>
      </c>
      <c r="C742" t="s">
        <v>28</v>
      </c>
      <c r="D742">
        <v>5780.4</v>
      </c>
      <c r="E742">
        <v>5723.17</v>
      </c>
    </row>
    <row r="743" spans="1:5" x14ac:dyDescent="0.25">
      <c r="A743" t="s">
        <v>194</v>
      </c>
      <c r="B743" t="s">
        <v>20</v>
      </c>
      <c r="C743" t="s">
        <v>28</v>
      </c>
      <c r="D743">
        <v>615794.59</v>
      </c>
      <c r="E743">
        <v>600155.37</v>
      </c>
    </row>
    <row r="744" spans="1:5" x14ac:dyDescent="0.25">
      <c r="A744" t="s">
        <v>194</v>
      </c>
      <c r="B744" t="s">
        <v>21</v>
      </c>
      <c r="C744" t="s">
        <v>28</v>
      </c>
      <c r="D744">
        <v>231880.3</v>
      </c>
      <c r="E744">
        <v>227780.26</v>
      </c>
    </row>
    <row r="745" spans="1:5" x14ac:dyDescent="0.25">
      <c r="A745" t="s">
        <v>194</v>
      </c>
      <c r="B745" t="s">
        <v>19</v>
      </c>
      <c r="C745" t="s">
        <v>28</v>
      </c>
      <c r="D745">
        <v>0</v>
      </c>
      <c r="E745">
        <v>0</v>
      </c>
    </row>
    <row r="746" spans="1:5" x14ac:dyDescent="0.25">
      <c r="A746" t="s">
        <v>194</v>
      </c>
      <c r="B746" t="s">
        <v>19</v>
      </c>
      <c r="C746" t="s">
        <v>29</v>
      </c>
      <c r="D746">
        <v>0</v>
      </c>
      <c r="E746">
        <v>0</v>
      </c>
    </row>
    <row r="747" spans="1:5" x14ac:dyDescent="0.25">
      <c r="A747" t="s">
        <v>194</v>
      </c>
      <c r="B747" t="s">
        <v>22</v>
      </c>
      <c r="C747" t="s">
        <v>29</v>
      </c>
      <c r="D747">
        <v>252550.55</v>
      </c>
      <c r="E747">
        <v>250050.05</v>
      </c>
    </row>
    <row r="748" spans="1:5" x14ac:dyDescent="0.25">
      <c r="A748" t="s">
        <v>194</v>
      </c>
      <c r="B748" t="s">
        <v>23</v>
      </c>
      <c r="C748" t="s">
        <v>29</v>
      </c>
      <c r="D748">
        <v>39108.6</v>
      </c>
      <c r="E748">
        <v>35553.269999999997</v>
      </c>
    </row>
    <row r="749" spans="1:5" x14ac:dyDescent="0.25">
      <c r="A749" t="s">
        <v>194</v>
      </c>
      <c r="B749" t="s">
        <v>21</v>
      </c>
      <c r="C749" t="s">
        <v>29</v>
      </c>
      <c r="D749">
        <v>213916.19</v>
      </c>
      <c r="E749">
        <v>210133.78</v>
      </c>
    </row>
    <row r="750" spans="1:5" x14ac:dyDescent="0.25">
      <c r="A750" t="s">
        <v>194</v>
      </c>
      <c r="B750" t="s">
        <v>18</v>
      </c>
      <c r="C750" t="s">
        <v>29</v>
      </c>
      <c r="D750">
        <v>2197.31</v>
      </c>
      <c r="E750">
        <v>2175.5500000000002</v>
      </c>
    </row>
    <row r="751" spans="1:5" x14ac:dyDescent="0.25">
      <c r="A751" t="s">
        <v>194</v>
      </c>
      <c r="B751" t="s">
        <v>20</v>
      </c>
      <c r="C751" t="s">
        <v>29</v>
      </c>
      <c r="D751">
        <v>674708.10000000009</v>
      </c>
      <c r="E751">
        <v>659125.42000000004</v>
      </c>
    </row>
    <row r="752" spans="1:5" x14ac:dyDescent="0.25">
      <c r="A752" t="s">
        <v>194</v>
      </c>
      <c r="B752" t="s">
        <v>21</v>
      </c>
      <c r="C752" t="s">
        <v>30</v>
      </c>
      <c r="D752">
        <v>0</v>
      </c>
      <c r="E752">
        <v>0</v>
      </c>
    </row>
    <row r="753" spans="1:5" x14ac:dyDescent="0.25">
      <c r="A753" t="s">
        <v>194</v>
      </c>
      <c r="B753" t="s">
        <v>22</v>
      </c>
      <c r="C753" t="s">
        <v>30</v>
      </c>
      <c r="D753">
        <v>0</v>
      </c>
      <c r="E753">
        <v>0</v>
      </c>
    </row>
    <row r="754" spans="1:5" x14ac:dyDescent="0.25">
      <c r="A754" t="s">
        <v>194</v>
      </c>
      <c r="B754" t="s">
        <v>18</v>
      </c>
      <c r="C754" t="s">
        <v>30</v>
      </c>
      <c r="D754">
        <v>0</v>
      </c>
      <c r="E754">
        <v>0</v>
      </c>
    </row>
    <row r="755" spans="1:5" x14ac:dyDescent="0.25">
      <c r="A755" t="s">
        <v>194</v>
      </c>
      <c r="B755" t="s">
        <v>20</v>
      </c>
      <c r="C755" t="s">
        <v>30</v>
      </c>
      <c r="D755">
        <v>0</v>
      </c>
      <c r="E755">
        <v>0</v>
      </c>
    </row>
    <row r="756" spans="1:5" x14ac:dyDescent="0.25">
      <c r="A756" t="s">
        <v>194</v>
      </c>
      <c r="B756" t="s">
        <v>23</v>
      </c>
      <c r="C756" t="s">
        <v>30</v>
      </c>
      <c r="D756">
        <v>0</v>
      </c>
      <c r="E756">
        <v>0</v>
      </c>
    </row>
    <row r="757" spans="1:5" x14ac:dyDescent="0.25">
      <c r="A757" t="s">
        <v>194</v>
      </c>
      <c r="B757" t="s">
        <v>19</v>
      </c>
      <c r="C757" t="s">
        <v>30</v>
      </c>
      <c r="D757">
        <v>0</v>
      </c>
      <c r="E757">
        <v>0</v>
      </c>
    </row>
    <row r="758" spans="1:5" x14ac:dyDescent="0.25">
      <c r="A758" t="s">
        <v>194</v>
      </c>
      <c r="B758" t="s">
        <v>22</v>
      </c>
      <c r="C758" t="s">
        <v>31</v>
      </c>
      <c r="D758">
        <v>0</v>
      </c>
      <c r="E758">
        <v>0</v>
      </c>
    </row>
    <row r="759" spans="1:5" x14ac:dyDescent="0.25">
      <c r="A759" t="s">
        <v>194</v>
      </c>
      <c r="B759" t="s">
        <v>20</v>
      </c>
      <c r="C759" t="s">
        <v>31</v>
      </c>
      <c r="D759">
        <v>0</v>
      </c>
      <c r="E759">
        <v>0</v>
      </c>
    </row>
    <row r="760" spans="1:5" x14ac:dyDescent="0.25">
      <c r="A760" t="s">
        <v>194</v>
      </c>
      <c r="B760" t="s">
        <v>23</v>
      </c>
      <c r="C760" t="s">
        <v>31</v>
      </c>
      <c r="D760">
        <v>0</v>
      </c>
      <c r="E760">
        <v>0</v>
      </c>
    </row>
    <row r="761" spans="1:5" x14ac:dyDescent="0.25">
      <c r="A761" t="s">
        <v>194</v>
      </c>
      <c r="B761" t="s">
        <v>21</v>
      </c>
      <c r="C761" t="s">
        <v>31</v>
      </c>
      <c r="D761">
        <v>0</v>
      </c>
      <c r="E761">
        <v>0</v>
      </c>
    </row>
    <row r="762" spans="1:5" x14ac:dyDescent="0.25">
      <c r="A762" t="s">
        <v>194</v>
      </c>
      <c r="B762" t="s">
        <v>19</v>
      </c>
      <c r="C762" t="s">
        <v>31</v>
      </c>
      <c r="D762">
        <v>0</v>
      </c>
      <c r="E762">
        <v>0</v>
      </c>
    </row>
    <row r="763" spans="1:5" x14ac:dyDescent="0.25">
      <c r="A763" t="s">
        <v>194</v>
      </c>
      <c r="B763" t="s">
        <v>18</v>
      </c>
      <c r="C763" t="s">
        <v>31</v>
      </c>
      <c r="D763">
        <v>0</v>
      </c>
      <c r="E763">
        <v>0</v>
      </c>
    </row>
    <row r="764" spans="1:5" x14ac:dyDescent="0.25">
      <c r="A764" t="s">
        <v>194</v>
      </c>
      <c r="B764" t="s">
        <v>22</v>
      </c>
      <c r="C764" t="s">
        <v>32</v>
      </c>
      <c r="D764">
        <v>0</v>
      </c>
      <c r="E764">
        <v>0</v>
      </c>
    </row>
    <row r="765" spans="1:5" x14ac:dyDescent="0.25">
      <c r="A765" t="s">
        <v>194</v>
      </c>
      <c r="B765" t="s">
        <v>23</v>
      </c>
      <c r="C765" t="s">
        <v>32</v>
      </c>
      <c r="D765">
        <v>0</v>
      </c>
      <c r="E765">
        <v>0</v>
      </c>
    </row>
    <row r="766" spans="1:5" x14ac:dyDescent="0.25">
      <c r="A766" t="s">
        <v>194</v>
      </c>
      <c r="B766" t="s">
        <v>18</v>
      </c>
      <c r="C766" t="s">
        <v>32</v>
      </c>
      <c r="D766">
        <v>0</v>
      </c>
      <c r="E766">
        <v>0</v>
      </c>
    </row>
    <row r="767" spans="1:5" x14ac:dyDescent="0.25">
      <c r="A767" t="s">
        <v>194</v>
      </c>
      <c r="B767" t="s">
        <v>19</v>
      </c>
      <c r="C767" t="s">
        <v>32</v>
      </c>
      <c r="D767">
        <v>0</v>
      </c>
      <c r="E767">
        <v>0</v>
      </c>
    </row>
    <row r="768" spans="1:5" x14ac:dyDescent="0.25">
      <c r="A768" t="s">
        <v>194</v>
      </c>
      <c r="B768" t="s">
        <v>21</v>
      </c>
      <c r="C768" t="s">
        <v>32</v>
      </c>
      <c r="D768">
        <v>0</v>
      </c>
      <c r="E768">
        <v>0</v>
      </c>
    </row>
    <row r="769" spans="1:5" x14ac:dyDescent="0.25">
      <c r="A769" t="s">
        <v>194</v>
      </c>
      <c r="B769" t="s">
        <v>20</v>
      </c>
      <c r="C769" t="s">
        <v>32</v>
      </c>
      <c r="D769">
        <v>0</v>
      </c>
      <c r="E769">
        <v>0</v>
      </c>
    </row>
    <row r="770" spans="1:5" x14ac:dyDescent="0.25">
      <c r="A770" t="s">
        <v>194</v>
      </c>
      <c r="B770" t="s">
        <v>22</v>
      </c>
      <c r="C770" t="s">
        <v>33</v>
      </c>
      <c r="D770">
        <v>0</v>
      </c>
      <c r="E770">
        <v>0</v>
      </c>
    </row>
    <row r="771" spans="1:5" x14ac:dyDescent="0.25">
      <c r="A771" t="s">
        <v>194</v>
      </c>
      <c r="B771" t="s">
        <v>23</v>
      </c>
      <c r="C771" t="s">
        <v>33</v>
      </c>
      <c r="D771">
        <v>0</v>
      </c>
      <c r="E771">
        <v>0</v>
      </c>
    </row>
    <row r="772" spans="1:5" x14ac:dyDescent="0.25">
      <c r="A772" t="s">
        <v>194</v>
      </c>
      <c r="B772" t="s">
        <v>21</v>
      </c>
      <c r="C772" t="s">
        <v>33</v>
      </c>
      <c r="D772">
        <v>0</v>
      </c>
      <c r="E772">
        <v>0</v>
      </c>
    </row>
    <row r="773" spans="1:5" x14ac:dyDescent="0.25">
      <c r="A773" t="s">
        <v>194</v>
      </c>
      <c r="B773" t="s">
        <v>20</v>
      </c>
      <c r="C773" t="s">
        <v>33</v>
      </c>
      <c r="D773">
        <v>0</v>
      </c>
      <c r="E773">
        <v>0</v>
      </c>
    </row>
    <row r="774" spans="1:5" x14ac:dyDescent="0.25">
      <c r="A774" t="s">
        <v>194</v>
      </c>
      <c r="B774" t="s">
        <v>18</v>
      </c>
      <c r="C774" t="s">
        <v>33</v>
      </c>
      <c r="D774">
        <v>0</v>
      </c>
      <c r="E774">
        <v>0</v>
      </c>
    </row>
    <row r="775" spans="1:5" x14ac:dyDescent="0.25">
      <c r="A775" t="s">
        <v>194</v>
      </c>
      <c r="B775" t="s">
        <v>19</v>
      </c>
      <c r="C775" t="s">
        <v>33</v>
      </c>
      <c r="D775">
        <v>0</v>
      </c>
      <c r="E775">
        <v>0</v>
      </c>
    </row>
    <row r="776" spans="1:5" x14ac:dyDescent="0.25">
      <c r="A776" t="s">
        <v>194</v>
      </c>
      <c r="B776" t="s">
        <v>21</v>
      </c>
      <c r="C776" t="s">
        <v>34</v>
      </c>
      <c r="D776">
        <v>0</v>
      </c>
      <c r="E776">
        <v>0</v>
      </c>
    </row>
    <row r="777" spans="1:5" x14ac:dyDescent="0.25">
      <c r="A777" t="s">
        <v>194</v>
      </c>
      <c r="B777" t="s">
        <v>23</v>
      </c>
      <c r="C777" t="s">
        <v>34</v>
      </c>
      <c r="D777">
        <v>0</v>
      </c>
      <c r="E777">
        <v>0</v>
      </c>
    </row>
    <row r="778" spans="1:5" x14ac:dyDescent="0.25">
      <c r="A778" t="s">
        <v>194</v>
      </c>
      <c r="B778" t="s">
        <v>20</v>
      </c>
      <c r="C778" t="s">
        <v>34</v>
      </c>
      <c r="D778">
        <v>0</v>
      </c>
      <c r="E778">
        <v>0</v>
      </c>
    </row>
    <row r="779" spans="1:5" x14ac:dyDescent="0.25">
      <c r="A779" t="s">
        <v>194</v>
      </c>
      <c r="B779" t="s">
        <v>22</v>
      </c>
      <c r="C779" t="s">
        <v>34</v>
      </c>
      <c r="D779">
        <v>0</v>
      </c>
      <c r="E779">
        <v>0</v>
      </c>
    </row>
    <row r="780" spans="1:5" x14ac:dyDescent="0.25">
      <c r="A780" t="s">
        <v>194</v>
      </c>
      <c r="B780" t="s">
        <v>18</v>
      </c>
      <c r="C780" t="s">
        <v>34</v>
      </c>
      <c r="D780">
        <v>0</v>
      </c>
      <c r="E780">
        <v>0</v>
      </c>
    </row>
    <row r="781" spans="1:5" x14ac:dyDescent="0.25">
      <c r="A781" t="s">
        <v>194</v>
      </c>
      <c r="B781" t="s">
        <v>19</v>
      </c>
      <c r="C781" t="s">
        <v>34</v>
      </c>
      <c r="D781">
        <v>0</v>
      </c>
      <c r="E781">
        <v>0</v>
      </c>
    </row>
    <row r="782" spans="1:5" x14ac:dyDescent="0.25">
      <c r="A782" t="s">
        <v>194</v>
      </c>
      <c r="B782" t="s">
        <v>21</v>
      </c>
      <c r="C782" t="s">
        <v>35</v>
      </c>
      <c r="D782">
        <v>0</v>
      </c>
      <c r="E782">
        <v>0</v>
      </c>
    </row>
    <row r="783" spans="1:5" x14ac:dyDescent="0.25">
      <c r="A783" t="s">
        <v>194</v>
      </c>
      <c r="B783" t="s">
        <v>23</v>
      </c>
      <c r="C783" t="s">
        <v>35</v>
      </c>
      <c r="D783">
        <v>0</v>
      </c>
      <c r="E783">
        <v>0</v>
      </c>
    </row>
    <row r="784" spans="1:5" x14ac:dyDescent="0.25">
      <c r="A784" t="s">
        <v>194</v>
      </c>
      <c r="B784" t="s">
        <v>18</v>
      </c>
      <c r="C784" t="s">
        <v>35</v>
      </c>
      <c r="D784">
        <v>0</v>
      </c>
      <c r="E784">
        <v>0</v>
      </c>
    </row>
    <row r="785" spans="1:5" x14ac:dyDescent="0.25">
      <c r="A785" t="s">
        <v>194</v>
      </c>
      <c r="B785" t="s">
        <v>22</v>
      </c>
      <c r="C785" t="s">
        <v>35</v>
      </c>
      <c r="D785">
        <v>0</v>
      </c>
      <c r="E785">
        <v>0</v>
      </c>
    </row>
    <row r="786" spans="1:5" x14ac:dyDescent="0.25">
      <c r="A786" t="s">
        <v>194</v>
      </c>
      <c r="B786" t="s">
        <v>20</v>
      </c>
      <c r="C786" t="s">
        <v>35</v>
      </c>
      <c r="D786">
        <v>0</v>
      </c>
      <c r="E786">
        <v>0</v>
      </c>
    </row>
    <row r="787" spans="1:5" x14ac:dyDescent="0.25">
      <c r="A787" t="s">
        <v>194</v>
      </c>
      <c r="B787" t="s">
        <v>19</v>
      </c>
      <c r="C787" t="s">
        <v>35</v>
      </c>
      <c r="D787">
        <v>0</v>
      </c>
      <c r="E787">
        <v>0</v>
      </c>
    </row>
    <row r="788" spans="1:5" x14ac:dyDescent="0.25">
      <c r="A788" t="s">
        <v>194</v>
      </c>
      <c r="B788" t="s">
        <v>19</v>
      </c>
      <c r="C788" t="s">
        <v>36</v>
      </c>
      <c r="D788">
        <v>0</v>
      </c>
      <c r="E788">
        <v>0</v>
      </c>
    </row>
    <row r="789" spans="1:5" x14ac:dyDescent="0.25">
      <c r="A789" t="s">
        <v>194</v>
      </c>
      <c r="B789" t="s">
        <v>18</v>
      </c>
      <c r="C789" t="s">
        <v>36</v>
      </c>
      <c r="D789">
        <v>0</v>
      </c>
      <c r="E789">
        <v>0</v>
      </c>
    </row>
    <row r="790" spans="1:5" x14ac:dyDescent="0.25">
      <c r="A790" t="s">
        <v>194</v>
      </c>
      <c r="B790" t="s">
        <v>22</v>
      </c>
      <c r="C790" t="s">
        <v>36</v>
      </c>
      <c r="D790">
        <v>0</v>
      </c>
      <c r="E790">
        <v>0</v>
      </c>
    </row>
    <row r="791" spans="1:5" x14ac:dyDescent="0.25">
      <c r="A791" t="s">
        <v>194</v>
      </c>
      <c r="B791" t="s">
        <v>20</v>
      </c>
      <c r="C791" t="s">
        <v>36</v>
      </c>
      <c r="D791">
        <v>0</v>
      </c>
      <c r="E791">
        <v>0</v>
      </c>
    </row>
    <row r="792" spans="1:5" x14ac:dyDescent="0.25">
      <c r="A792" t="s">
        <v>194</v>
      </c>
      <c r="B792" t="s">
        <v>23</v>
      </c>
      <c r="C792" t="s">
        <v>36</v>
      </c>
      <c r="D792">
        <v>0</v>
      </c>
      <c r="E792">
        <v>0</v>
      </c>
    </row>
    <row r="793" spans="1:5" x14ac:dyDescent="0.25">
      <c r="A793" t="s">
        <v>194</v>
      </c>
      <c r="B793" t="s">
        <v>21</v>
      </c>
      <c r="C793" t="s">
        <v>36</v>
      </c>
      <c r="D793">
        <v>0</v>
      </c>
      <c r="E793">
        <v>0</v>
      </c>
    </row>
    <row r="794" spans="1:5" x14ac:dyDescent="0.25">
      <c r="A794" t="s">
        <v>196</v>
      </c>
      <c r="B794" t="s">
        <v>20</v>
      </c>
      <c r="C794" t="s">
        <v>25</v>
      </c>
      <c r="D794">
        <v>164855.01</v>
      </c>
      <c r="E794">
        <v>161254.28</v>
      </c>
    </row>
    <row r="795" spans="1:5" x14ac:dyDescent="0.25">
      <c r="A795" t="s">
        <v>196</v>
      </c>
      <c r="B795" t="s">
        <v>21</v>
      </c>
      <c r="C795" t="s">
        <v>25</v>
      </c>
      <c r="D795">
        <v>137318.31</v>
      </c>
      <c r="E795">
        <v>134890.28</v>
      </c>
    </row>
    <row r="796" spans="1:5" x14ac:dyDescent="0.25">
      <c r="A796" t="s">
        <v>196</v>
      </c>
      <c r="B796" t="s">
        <v>22</v>
      </c>
      <c r="C796" t="s">
        <v>25</v>
      </c>
      <c r="D796">
        <v>8408.9500000000007</v>
      </c>
      <c r="E796">
        <v>8325.69</v>
      </c>
    </row>
    <row r="797" spans="1:5" x14ac:dyDescent="0.25">
      <c r="A797" t="s">
        <v>196</v>
      </c>
      <c r="B797" t="s">
        <v>18</v>
      </c>
      <c r="C797" t="s">
        <v>25</v>
      </c>
      <c r="D797">
        <v>800.98</v>
      </c>
      <c r="E797">
        <v>793.05</v>
      </c>
    </row>
    <row r="798" spans="1:5" x14ac:dyDescent="0.25">
      <c r="A798" t="s">
        <v>196</v>
      </c>
      <c r="B798" t="s">
        <v>23</v>
      </c>
      <c r="C798" t="s">
        <v>25</v>
      </c>
      <c r="D798">
        <v>0</v>
      </c>
      <c r="E798">
        <v>0</v>
      </c>
    </row>
    <row r="799" spans="1:5" x14ac:dyDescent="0.25">
      <c r="A799" t="s">
        <v>196</v>
      </c>
      <c r="B799" t="s">
        <v>19</v>
      </c>
      <c r="C799" t="s">
        <v>25</v>
      </c>
      <c r="D799">
        <v>0</v>
      </c>
      <c r="E799">
        <v>0</v>
      </c>
    </row>
    <row r="800" spans="1:5" x14ac:dyDescent="0.25">
      <c r="A800" t="s">
        <v>196</v>
      </c>
      <c r="B800" t="s">
        <v>21</v>
      </c>
      <c r="C800" t="s">
        <v>26</v>
      </c>
      <c r="D800">
        <v>71453.990000000005</v>
      </c>
      <c r="E800">
        <v>70190.559999999998</v>
      </c>
    </row>
    <row r="801" spans="1:5" x14ac:dyDescent="0.25">
      <c r="A801" t="s">
        <v>196</v>
      </c>
      <c r="B801" t="s">
        <v>23</v>
      </c>
      <c r="C801" t="s">
        <v>26</v>
      </c>
      <c r="D801">
        <v>0</v>
      </c>
      <c r="E801">
        <v>0</v>
      </c>
    </row>
    <row r="802" spans="1:5" x14ac:dyDescent="0.25">
      <c r="A802" t="s">
        <v>196</v>
      </c>
      <c r="B802" t="s">
        <v>20</v>
      </c>
      <c r="C802" t="s">
        <v>26</v>
      </c>
      <c r="D802">
        <v>100661.76999999999</v>
      </c>
      <c r="E802">
        <v>98254.68</v>
      </c>
    </row>
    <row r="803" spans="1:5" x14ac:dyDescent="0.25">
      <c r="A803" t="s">
        <v>196</v>
      </c>
      <c r="B803" t="s">
        <v>19</v>
      </c>
      <c r="C803" t="s">
        <v>26</v>
      </c>
      <c r="D803">
        <v>0</v>
      </c>
      <c r="E803">
        <v>0</v>
      </c>
    </row>
    <row r="804" spans="1:5" x14ac:dyDescent="0.25">
      <c r="A804" t="s">
        <v>196</v>
      </c>
      <c r="B804" t="s">
        <v>22</v>
      </c>
      <c r="C804" t="s">
        <v>26</v>
      </c>
      <c r="D804">
        <v>10866.26</v>
      </c>
      <c r="E804">
        <v>10758.67</v>
      </c>
    </row>
    <row r="805" spans="1:5" x14ac:dyDescent="0.25">
      <c r="A805" t="s">
        <v>196</v>
      </c>
      <c r="B805" t="s">
        <v>18</v>
      </c>
      <c r="C805" t="s">
        <v>26</v>
      </c>
      <c r="D805">
        <v>349.51</v>
      </c>
      <c r="E805">
        <v>346.05</v>
      </c>
    </row>
    <row r="806" spans="1:5" x14ac:dyDescent="0.25">
      <c r="A806" t="s">
        <v>196</v>
      </c>
      <c r="B806" t="s">
        <v>21</v>
      </c>
      <c r="C806" t="s">
        <v>27</v>
      </c>
      <c r="D806">
        <v>67883.289999999994</v>
      </c>
      <c r="E806">
        <v>66683</v>
      </c>
    </row>
    <row r="807" spans="1:5" x14ac:dyDescent="0.25">
      <c r="A807" t="s">
        <v>196</v>
      </c>
      <c r="B807" t="s">
        <v>19</v>
      </c>
      <c r="C807" t="s">
        <v>27</v>
      </c>
      <c r="D807">
        <v>0</v>
      </c>
      <c r="E807">
        <v>0</v>
      </c>
    </row>
    <row r="808" spans="1:5" x14ac:dyDescent="0.25">
      <c r="A808" t="s">
        <v>196</v>
      </c>
      <c r="B808" t="s">
        <v>20</v>
      </c>
      <c r="C808" t="s">
        <v>27</v>
      </c>
      <c r="D808">
        <v>122935.66</v>
      </c>
      <c r="E808">
        <v>120211.10999999999</v>
      </c>
    </row>
    <row r="809" spans="1:5" x14ac:dyDescent="0.25">
      <c r="A809" t="s">
        <v>196</v>
      </c>
      <c r="B809" t="s">
        <v>23</v>
      </c>
      <c r="C809" t="s">
        <v>27</v>
      </c>
      <c r="D809">
        <v>0</v>
      </c>
      <c r="E809">
        <v>0</v>
      </c>
    </row>
    <row r="810" spans="1:5" x14ac:dyDescent="0.25">
      <c r="A810" t="s">
        <v>196</v>
      </c>
      <c r="B810" t="s">
        <v>18</v>
      </c>
      <c r="C810" t="s">
        <v>27</v>
      </c>
      <c r="D810">
        <v>2460.67</v>
      </c>
      <c r="E810">
        <v>2436.31</v>
      </c>
    </row>
    <row r="811" spans="1:5" x14ac:dyDescent="0.25">
      <c r="A811" t="s">
        <v>196</v>
      </c>
      <c r="B811" t="s">
        <v>22</v>
      </c>
      <c r="C811" t="s">
        <v>27</v>
      </c>
      <c r="D811">
        <v>9911.0499999999993</v>
      </c>
      <c r="E811">
        <v>9812.92</v>
      </c>
    </row>
    <row r="812" spans="1:5" x14ac:dyDescent="0.25">
      <c r="A812" t="s">
        <v>196</v>
      </c>
      <c r="B812" t="s">
        <v>21</v>
      </c>
      <c r="C812" t="s">
        <v>28</v>
      </c>
      <c r="D812">
        <v>72123</v>
      </c>
      <c r="E812">
        <v>70847.740000000005</v>
      </c>
    </row>
    <row r="813" spans="1:5" x14ac:dyDescent="0.25">
      <c r="A813" t="s">
        <v>196</v>
      </c>
      <c r="B813" t="s">
        <v>20</v>
      </c>
      <c r="C813" t="s">
        <v>28</v>
      </c>
      <c r="D813">
        <v>139635.39000000001</v>
      </c>
      <c r="E813">
        <v>136476.64000000001</v>
      </c>
    </row>
    <row r="814" spans="1:5" x14ac:dyDescent="0.25">
      <c r="A814" t="s">
        <v>196</v>
      </c>
      <c r="B814" t="s">
        <v>18</v>
      </c>
      <c r="C814" t="s">
        <v>28</v>
      </c>
      <c r="D814">
        <v>2010.91</v>
      </c>
      <c r="E814">
        <v>1991</v>
      </c>
    </row>
    <row r="815" spans="1:5" x14ac:dyDescent="0.25">
      <c r="A815" t="s">
        <v>196</v>
      </c>
      <c r="B815" t="s">
        <v>22</v>
      </c>
      <c r="C815" t="s">
        <v>28</v>
      </c>
      <c r="D815">
        <v>15131.97</v>
      </c>
      <c r="E815">
        <v>14982.15</v>
      </c>
    </row>
    <row r="816" spans="1:5" x14ac:dyDescent="0.25">
      <c r="A816" t="s">
        <v>196</v>
      </c>
      <c r="B816" t="s">
        <v>19</v>
      </c>
      <c r="C816" t="s">
        <v>28</v>
      </c>
      <c r="D816">
        <v>0</v>
      </c>
      <c r="E816">
        <v>0</v>
      </c>
    </row>
    <row r="817" spans="1:5" x14ac:dyDescent="0.25">
      <c r="A817" t="s">
        <v>196</v>
      </c>
      <c r="B817" t="s">
        <v>23</v>
      </c>
      <c r="C817" t="s">
        <v>28</v>
      </c>
      <c r="D817">
        <v>0</v>
      </c>
      <c r="E817">
        <v>0</v>
      </c>
    </row>
    <row r="818" spans="1:5" x14ac:dyDescent="0.25">
      <c r="A818" t="s">
        <v>196</v>
      </c>
      <c r="B818" t="s">
        <v>22</v>
      </c>
      <c r="C818" t="s">
        <v>29</v>
      </c>
      <c r="D818">
        <v>14465.35</v>
      </c>
      <c r="E818">
        <v>14322.13</v>
      </c>
    </row>
    <row r="819" spans="1:5" x14ac:dyDescent="0.25">
      <c r="A819" t="s">
        <v>196</v>
      </c>
      <c r="B819" t="s">
        <v>19</v>
      </c>
      <c r="C819" t="s">
        <v>29</v>
      </c>
      <c r="D819">
        <v>0</v>
      </c>
      <c r="E819">
        <v>0</v>
      </c>
    </row>
    <row r="820" spans="1:5" x14ac:dyDescent="0.25">
      <c r="A820" t="s">
        <v>196</v>
      </c>
      <c r="B820" t="s">
        <v>20</v>
      </c>
      <c r="C820" t="s">
        <v>29</v>
      </c>
      <c r="D820">
        <v>176582.35</v>
      </c>
      <c r="E820">
        <v>172133.55000000002</v>
      </c>
    </row>
    <row r="821" spans="1:5" x14ac:dyDescent="0.25">
      <c r="A821" t="s">
        <v>196</v>
      </c>
      <c r="B821" t="s">
        <v>21</v>
      </c>
      <c r="C821" t="s">
        <v>29</v>
      </c>
      <c r="D821">
        <v>58269.37</v>
      </c>
      <c r="E821">
        <v>57239.07</v>
      </c>
    </row>
    <row r="822" spans="1:5" x14ac:dyDescent="0.25">
      <c r="A822" t="s">
        <v>196</v>
      </c>
      <c r="B822" t="s">
        <v>23</v>
      </c>
      <c r="C822" t="s">
        <v>29</v>
      </c>
      <c r="D822">
        <v>0</v>
      </c>
      <c r="E822">
        <v>0</v>
      </c>
    </row>
    <row r="823" spans="1:5" x14ac:dyDescent="0.25">
      <c r="A823" t="s">
        <v>196</v>
      </c>
      <c r="B823" t="s">
        <v>18</v>
      </c>
      <c r="C823" t="s">
        <v>29</v>
      </c>
      <c r="D823">
        <v>3531.76</v>
      </c>
      <c r="E823">
        <v>3496.79</v>
      </c>
    </row>
    <row r="824" spans="1:5" x14ac:dyDescent="0.25">
      <c r="A824" t="s">
        <v>196</v>
      </c>
      <c r="B824" t="s">
        <v>22</v>
      </c>
      <c r="C824" t="s">
        <v>30</v>
      </c>
      <c r="D824">
        <v>0</v>
      </c>
      <c r="E824">
        <v>0</v>
      </c>
    </row>
    <row r="825" spans="1:5" x14ac:dyDescent="0.25">
      <c r="A825" t="s">
        <v>196</v>
      </c>
      <c r="B825" t="s">
        <v>21</v>
      </c>
      <c r="C825" t="s">
        <v>30</v>
      </c>
      <c r="D825">
        <v>0</v>
      </c>
      <c r="E825">
        <v>0</v>
      </c>
    </row>
    <row r="826" spans="1:5" x14ac:dyDescent="0.25">
      <c r="A826" t="s">
        <v>196</v>
      </c>
      <c r="B826" t="s">
        <v>18</v>
      </c>
      <c r="C826" t="s">
        <v>30</v>
      </c>
      <c r="D826">
        <v>0</v>
      </c>
      <c r="E826">
        <v>0</v>
      </c>
    </row>
    <row r="827" spans="1:5" x14ac:dyDescent="0.25">
      <c r="A827" t="s">
        <v>196</v>
      </c>
      <c r="B827" t="s">
        <v>23</v>
      </c>
      <c r="C827" t="s">
        <v>30</v>
      </c>
      <c r="D827">
        <v>0</v>
      </c>
      <c r="E827">
        <v>0</v>
      </c>
    </row>
    <row r="828" spans="1:5" x14ac:dyDescent="0.25">
      <c r="A828" t="s">
        <v>196</v>
      </c>
      <c r="B828" t="s">
        <v>19</v>
      </c>
      <c r="C828" t="s">
        <v>30</v>
      </c>
      <c r="D828">
        <v>0</v>
      </c>
      <c r="E828">
        <v>0</v>
      </c>
    </row>
    <row r="829" spans="1:5" x14ac:dyDescent="0.25">
      <c r="A829" t="s">
        <v>196</v>
      </c>
      <c r="B829" t="s">
        <v>20</v>
      </c>
      <c r="C829" t="s">
        <v>30</v>
      </c>
      <c r="D829">
        <v>0</v>
      </c>
      <c r="E829">
        <v>0</v>
      </c>
    </row>
    <row r="830" spans="1:5" x14ac:dyDescent="0.25">
      <c r="A830" t="s">
        <v>196</v>
      </c>
      <c r="B830" t="s">
        <v>22</v>
      </c>
      <c r="C830" t="s">
        <v>31</v>
      </c>
      <c r="D830">
        <v>0</v>
      </c>
      <c r="E830">
        <v>0</v>
      </c>
    </row>
    <row r="831" spans="1:5" x14ac:dyDescent="0.25">
      <c r="A831" t="s">
        <v>196</v>
      </c>
      <c r="B831" t="s">
        <v>19</v>
      </c>
      <c r="C831" t="s">
        <v>31</v>
      </c>
      <c r="D831">
        <v>0</v>
      </c>
      <c r="E831">
        <v>0</v>
      </c>
    </row>
    <row r="832" spans="1:5" x14ac:dyDescent="0.25">
      <c r="A832" t="s">
        <v>196</v>
      </c>
      <c r="B832" t="s">
        <v>21</v>
      </c>
      <c r="C832" t="s">
        <v>31</v>
      </c>
      <c r="D832">
        <v>0</v>
      </c>
      <c r="E832">
        <v>0</v>
      </c>
    </row>
    <row r="833" spans="1:5" x14ac:dyDescent="0.25">
      <c r="A833" t="s">
        <v>196</v>
      </c>
      <c r="B833" t="s">
        <v>18</v>
      </c>
      <c r="C833" t="s">
        <v>31</v>
      </c>
      <c r="D833">
        <v>0</v>
      </c>
      <c r="E833">
        <v>0</v>
      </c>
    </row>
    <row r="834" spans="1:5" x14ac:dyDescent="0.25">
      <c r="A834" t="s">
        <v>196</v>
      </c>
      <c r="B834" t="s">
        <v>23</v>
      </c>
      <c r="C834" t="s">
        <v>31</v>
      </c>
      <c r="D834">
        <v>0</v>
      </c>
      <c r="E834">
        <v>0</v>
      </c>
    </row>
    <row r="835" spans="1:5" x14ac:dyDescent="0.25">
      <c r="A835" t="s">
        <v>196</v>
      </c>
      <c r="B835" t="s">
        <v>20</v>
      </c>
      <c r="C835" t="s">
        <v>31</v>
      </c>
      <c r="D835">
        <v>0</v>
      </c>
      <c r="E835">
        <v>0</v>
      </c>
    </row>
    <row r="836" spans="1:5" x14ac:dyDescent="0.25">
      <c r="A836" t="s">
        <v>196</v>
      </c>
      <c r="B836" t="s">
        <v>20</v>
      </c>
      <c r="C836" t="s">
        <v>32</v>
      </c>
      <c r="D836">
        <v>0</v>
      </c>
      <c r="E836">
        <v>0</v>
      </c>
    </row>
    <row r="837" spans="1:5" x14ac:dyDescent="0.25">
      <c r="A837" t="s">
        <v>196</v>
      </c>
      <c r="B837" t="s">
        <v>21</v>
      </c>
      <c r="C837" t="s">
        <v>32</v>
      </c>
      <c r="D837">
        <v>0</v>
      </c>
      <c r="E837">
        <v>0</v>
      </c>
    </row>
    <row r="838" spans="1:5" x14ac:dyDescent="0.25">
      <c r="A838" t="s">
        <v>196</v>
      </c>
      <c r="B838" t="s">
        <v>22</v>
      </c>
      <c r="C838" t="s">
        <v>32</v>
      </c>
      <c r="D838">
        <v>0</v>
      </c>
      <c r="E838">
        <v>0</v>
      </c>
    </row>
    <row r="839" spans="1:5" x14ac:dyDescent="0.25">
      <c r="A839" t="s">
        <v>196</v>
      </c>
      <c r="B839" t="s">
        <v>19</v>
      </c>
      <c r="C839" t="s">
        <v>32</v>
      </c>
      <c r="D839">
        <v>0</v>
      </c>
      <c r="E839">
        <v>0</v>
      </c>
    </row>
    <row r="840" spans="1:5" x14ac:dyDescent="0.25">
      <c r="A840" t="s">
        <v>196</v>
      </c>
      <c r="B840" t="s">
        <v>18</v>
      </c>
      <c r="C840" t="s">
        <v>32</v>
      </c>
      <c r="D840">
        <v>0</v>
      </c>
      <c r="E840">
        <v>0</v>
      </c>
    </row>
    <row r="841" spans="1:5" x14ac:dyDescent="0.25">
      <c r="A841" t="s">
        <v>196</v>
      </c>
      <c r="B841" t="s">
        <v>23</v>
      </c>
      <c r="C841" t="s">
        <v>32</v>
      </c>
      <c r="D841">
        <v>0</v>
      </c>
      <c r="E841">
        <v>0</v>
      </c>
    </row>
    <row r="842" spans="1:5" x14ac:dyDescent="0.25">
      <c r="A842" t="s">
        <v>196</v>
      </c>
      <c r="B842" t="s">
        <v>18</v>
      </c>
      <c r="C842" t="s">
        <v>33</v>
      </c>
      <c r="D842">
        <v>0</v>
      </c>
      <c r="E842">
        <v>0</v>
      </c>
    </row>
    <row r="843" spans="1:5" x14ac:dyDescent="0.25">
      <c r="A843" t="s">
        <v>196</v>
      </c>
      <c r="B843" t="s">
        <v>22</v>
      </c>
      <c r="C843" t="s">
        <v>33</v>
      </c>
      <c r="D843">
        <v>0</v>
      </c>
      <c r="E843">
        <v>0</v>
      </c>
    </row>
    <row r="844" spans="1:5" x14ac:dyDescent="0.25">
      <c r="A844" t="s">
        <v>196</v>
      </c>
      <c r="B844" t="s">
        <v>19</v>
      </c>
      <c r="C844" t="s">
        <v>33</v>
      </c>
      <c r="D844">
        <v>0</v>
      </c>
      <c r="E844">
        <v>0</v>
      </c>
    </row>
    <row r="845" spans="1:5" x14ac:dyDescent="0.25">
      <c r="A845" t="s">
        <v>196</v>
      </c>
      <c r="B845" t="s">
        <v>23</v>
      </c>
      <c r="C845" t="s">
        <v>33</v>
      </c>
      <c r="D845">
        <v>0</v>
      </c>
      <c r="E845">
        <v>0</v>
      </c>
    </row>
    <row r="846" spans="1:5" x14ac:dyDescent="0.25">
      <c r="A846" t="s">
        <v>196</v>
      </c>
      <c r="B846" t="s">
        <v>20</v>
      </c>
      <c r="C846" t="s">
        <v>33</v>
      </c>
      <c r="D846">
        <v>0</v>
      </c>
      <c r="E846">
        <v>0</v>
      </c>
    </row>
    <row r="847" spans="1:5" x14ac:dyDescent="0.25">
      <c r="A847" t="s">
        <v>196</v>
      </c>
      <c r="B847" t="s">
        <v>21</v>
      </c>
      <c r="C847" t="s">
        <v>33</v>
      </c>
      <c r="D847">
        <v>0</v>
      </c>
      <c r="E847">
        <v>0</v>
      </c>
    </row>
    <row r="848" spans="1:5" x14ac:dyDescent="0.25">
      <c r="A848" t="s">
        <v>196</v>
      </c>
      <c r="B848" t="s">
        <v>23</v>
      </c>
      <c r="C848" t="s">
        <v>34</v>
      </c>
      <c r="D848">
        <v>0</v>
      </c>
      <c r="E848">
        <v>0</v>
      </c>
    </row>
    <row r="849" spans="1:5" x14ac:dyDescent="0.25">
      <c r="A849" t="s">
        <v>196</v>
      </c>
      <c r="B849" t="s">
        <v>18</v>
      </c>
      <c r="C849" t="s">
        <v>34</v>
      </c>
      <c r="D849">
        <v>0</v>
      </c>
      <c r="E849">
        <v>0</v>
      </c>
    </row>
    <row r="850" spans="1:5" x14ac:dyDescent="0.25">
      <c r="A850" t="s">
        <v>196</v>
      </c>
      <c r="B850" t="s">
        <v>21</v>
      </c>
      <c r="C850" t="s">
        <v>34</v>
      </c>
      <c r="D850">
        <v>0</v>
      </c>
      <c r="E850">
        <v>0</v>
      </c>
    </row>
    <row r="851" spans="1:5" x14ac:dyDescent="0.25">
      <c r="A851" t="s">
        <v>196</v>
      </c>
      <c r="B851" t="s">
        <v>22</v>
      </c>
      <c r="C851" t="s">
        <v>34</v>
      </c>
      <c r="D851">
        <v>0</v>
      </c>
      <c r="E851">
        <v>0</v>
      </c>
    </row>
    <row r="852" spans="1:5" x14ac:dyDescent="0.25">
      <c r="A852" t="s">
        <v>196</v>
      </c>
      <c r="B852" t="s">
        <v>19</v>
      </c>
      <c r="C852" t="s">
        <v>34</v>
      </c>
      <c r="D852">
        <v>0</v>
      </c>
      <c r="E852">
        <v>0</v>
      </c>
    </row>
    <row r="853" spans="1:5" x14ac:dyDescent="0.25">
      <c r="A853" t="s">
        <v>196</v>
      </c>
      <c r="B853" t="s">
        <v>20</v>
      </c>
      <c r="C853" t="s">
        <v>34</v>
      </c>
      <c r="D853">
        <v>0</v>
      </c>
      <c r="E853">
        <v>0</v>
      </c>
    </row>
    <row r="854" spans="1:5" x14ac:dyDescent="0.25">
      <c r="A854" t="s">
        <v>196</v>
      </c>
      <c r="B854" t="s">
        <v>19</v>
      </c>
      <c r="C854" t="s">
        <v>35</v>
      </c>
      <c r="D854">
        <v>0</v>
      </c>
      <c r="E854">
        <v>0</v>
      </c>
    </row>
    <row r="855" spans="1:5" x14ac:dyDescent="0.25">
      <c r="A855" t="s">
        <v>196</v>
      </c>
      <c r="B855" t="s">
        <v>21</v>
      </c>
      <c r="C855" t="s">
        <v>35</v>
      </c>
      <c r="D855">
        <v>0</v>
      </c>
      <c r="E855">
        <v>0</v>
      </c>
    </row>
    <row r="856" spans="1:5" x14ac:dyDescent="0.25">
      <c r="A856" t="s">
        <v>196</v>
      </c>
      <c r="B856" t="s">
        <v>18</v>
      </c>
      <c r="C856" t="s">
        <v>35</v>
      </c>
      <c r="D856">
        <v>0</v>
      </c>
      <c r="E856">
        <v>0</v>
      </c>
    </row>
    <row r="857" spans="1:5" x14ac:dyDescent="0.25">
      <c r="A857" t="s">
        <v>196</v>
      </c>
      <c r="B857" t="s">
        <v>23</v>
      </c>
      <c r="C857" t="s">
        <v>35</v>
      </c>
      <c r="D857">
        <v>0</v>
      </c>
      <c r="E857">
        <v>0</v>
      </c>
    </row>
    <row r="858" spans="1:5" x14ac:dyDescent="0.25">
      <c r="A858" t="s">
        <v>196</v>
      </c>
      <c r="B858" t="s">
        <v>22</v>
      </c>
      <c r="C858" t="s">
        <v>35</v>
      </c>
      <c r="D858">
        <v>0</v>
      </c>
      <c r="E858">
        <v>0</v>
      </c>
    </row>
    <row r="859" spans="1:5" x14ac:dyDescent="0.25">
      <c r="A859" t="s">
        <v>196</v>
      </c>
      <c r="B859" t="s">
        <v>20</v>
      </c>
      <c r="C859" t="s">
        <v>35</v>
      </c>
      <c r="D859">
        <v>0</v>
      </c>
      <c r="E859">
        <v>0</v>
      </c>
    </row>
    <row r="860" spans="1:5" x14ac:dyDescent="0.25">
      <c r="A860" t="s">
        <v>196</v>
      </c>
      <c r="B860" t="s">
        <v>23</v>
      </c>
      <c r="C860" t="s">
        <v>36</v>
      </c>
      <c r="D860">
        <v>0</v>
      </c>
      <c r="E860">
        <v>0</v>
      </c>
    </row>
    <row r="861" spans="1:5" x14ac:dyDescent="0.25">
      <c r="A861" t="s">
        <v>196</v>
      </c>
      <c r="B861" t="s">
        <v>18</v>
      </c>
      <c r="C861" t="s">
        <v>36</v>
      </c>
      <c r="D861">
        <v>0</v>
      </c>
      <c r="E861">
        <v>0</v>
      </c>
    </row>
    <row r="862" spans="1:5" x14ac:dyDescent="0.25">
      <c r="A862" t="s">
        <v>196</v>
      </c>
      <c r="B862" t="s">
        <v>22</v>
      </c>
      <c r="C862" t="s">
        <v>36</v>
      </c>
      <c r="D862">
        <v>0</v>
      </c>
      <c r="E862">
        <v>0</v>
      </c>
    </row>
    <row r="863" spans="1:5" x14ac:dyDescent="0.25">
      <c r="A863" t="s">
        <v>196</v>
      </c>
      <c r="B863" t="s">
        <v>21</v>
      </c>
      <c r="C863" t="s">
        <v>36</v>
      </c>
      <c r="D863">
        <v>0</v>
      </c>
      <c r="E863">
        <v>0</v>
      </c>
    </row>
    <row r="864" spans="1:5" x14ac:dyDescent="0.25">
      <c r="A864" t="s">
        <v>196</v>
      </c>
      <c r="B864" t="s">
        <v>20</v>
      </c>
      <c r="C864" t="s">
        <v>36</v>
      </c>
      <c r="D864">
        <v>0</v>
      </c>
      <c r="E864">
        <v>0</v>
      </c>
    </row>
    <row r="865" spans="1:5" x14ac:dyDescent="0.25">
      <c r="A865" t="s">
        <v>196</v>
      </c>
      <c r="B865" t="s">
        <v>19</v>
      </c>
      <c r="C865" t="s">
        <v>36</v>
      </c>
      <c r="D865">
        <v>0</v>
      </c>
      <c r="E865">
        <v>0</v>
      </c>
    </row>
    <row r="866" spans="1:5" x14ac:dyDescent="0.25">
      <c r="A866" t="s">
        <v>198</v>
      </c>
      <c r="B866" t="s">
        <v>21</v>
      </c>
      <c r="C866" t="s">
        <v>25</v>
      </c>
      <c r="D866">
        <v>51704.73</v>
      </c>
      <c r="E866">
        <v>50790.5</v>
      </c>
    </row>
    <row r="867" spans="1:5" x14ac:dyDescent="0.25">
      <c r="A867" t="s">
        <v>198</v>
      </c>
      <c r="B867" t="s">
        <v>20</v>
      </c>
      <c r="C867" t="s">
        <v>25</v>
      </c>
      <c r="D867">
        <v>100035.88</v>
      </c>
      <c r="E867">
        <v>95194.639999999985</v>
      </c>
    </row>
    <row r="868" spans="1:5" x14ac:dyDescent="0.25">
      <c r="A868" t="s">
        <v>198</v>
      </c>
      <c r="B868" t="s">
        <v>23</v>
      </c>
      <c r="C868" t="s">
        <v>25</v>
      </c>
      <c r="D868">
        <v>5101.43</v>
      </c>
      <c r="E868">
        <v>4637.66</v>
      </c>
    </row>
    <row r="869" spans="1:5" x14ac:dyDescent="0.25">
      <c r="A869" t="s">
        <v>198</v>
      </c>
      <c r="B869" t="s">
        <v>19</v>
      </c>
      <c r="C869" t="s">
        <v>25</v>
      </c>
      <c r="D869">
        <v>0</v>
      </c>
      <c r="E869">
        <v>0</v>
      </c>
    </row>
    <row r="870" spans="1:5" x14ac:dyDescent="0.25">
      <c r="A870" t="s">
        <v>198</v>
      </c>
      <c r="B870" t="s">
        <v>22</v>
      </c>
      <c r="C870" t="s">
        <v>25</v>
      </c>
      <c r="D870">
        <v>135202.03</v>
      </c>
      <c r="E870">
        <v>133863.4</v>
      </c>
    </row>
    <row r="871" spans="1:5" x14ac:dyDescent="0.25">
      <c r="A871" t="s">
        <v>198</v>
      </c>
      <c r="B871" t="s">
        <v>18</v>
      </c>
      <c r="C871" t="s">
        <v>25</v>
      </c>
      <c r="D871">
        <v>0</v>
      </c>
      <c r="E871">
        <v>0</v>
      </c>
    </row>
    <row r="872" spans="1:5" x14ac:dyDescent="0.25">
      <c r="A872" t="s">
        <v>198</v>
      </c>
      <c r="B872" t="s">
        <v>23</v>
      </c>
      <c r="C872" t="s">
        <v>26</v>
      </c>
      <c r="D872">
        <v>23453.52</v>
      </c>
      <c r="E872">
        <v>21321.38</v>
      </c>
    </row>
    <row r="873" spans="1:5" x14ac:dyDescent="0.25">
      <c r="A873" t="s">
        <v>198</v>
      </c>
      <c r="B873" t="s">
        <v>21</v>
      </c>
      <c r="C873" t="s">
        <v>26</v>
      </c>
      <c r="D873">
        <v>44739.58</v>
      </c>
      <c r="E873">
        <v>43948.51</v>
      </c>
    </row>
    <row r="874" spans="1:5" x14ac:dyDescent="0.25">
      <c r="A874" t="s">
        <v>198</v>
      </c>
      <c r="B874" t="s">
        <v>20</v>
      </c>
      <c r="C874" t="s">
        <v>26</v>
      </c>
      <c r="D874">
        <v>72812.39</v>
      </c>
      <c r="E874">
        <v>69368.08</v>
      </c>
    </row>
    <row r="875" spans="1:5" x14ac:dyDescent="0.25">
      <c r="A875" t="s">
        <v>198</v>
      </c>
      <c r="B875" t="s">
        <v>18</v>
      </c>
      <c r="C875" t="s">
        <v>26</v>
      </c>
      <c r="D875">
        <v>0</v>
      </c>
      <c r="E875">
        <v>0</v>
      </c>
    </row>
    <row r="876" spans="1:5" x14ac:dyDescent="0.25">
      <c r="A876" t="s">
        <v>198</v>
      </c>
      <c r="B876" t="s">
        <v>19</v>
      </c>
      <c r="C876" t="s">
        <v>26</v>
      </c>
      <c r="D876">
        <v>0</v>
      </c>
      <c r="E876">
        <v>0</v>
      </c>
    </row>
    <row r="877" spans="1:5" x14ac:dyDescent="0.25">
      <c r="A877" t="s">
        <v>198</v>
      </c>
      <c r="B877" t="s">
        <v>22</v>
      </c>
      <c r="C877" t="s">
        <v>26</v>
      </c>
      <c r="D877">
        <v>164343.16</v>
      </c>
      <c r="E877">
        <v>162716</v>
      </c>
    </row>
    <row r="878" spans="1:5" x14ac:dyDescent="0.25">
      <c r="A878" t="s">
        <v>198</v>
      </c>
      <c r="B878" t="s">
        <v>22</v>
      </c>
      <c r="C878" t="s">
        <v>27</v>
      </c>
      <c r="D878">
        <v>228603.33</v>
      </c>
      <c r="E878">
        <v>226339.93</v>
      </c>
    </row>
    <row r="879" spans="1:5" x14ac:dyDescent="0.25">
      <c r="A879" t="s">
        <v>198</v>
      </c>
      <c r="B879" t="s">
        <v>21</v>
      </c>
      <c r="C879" t="s">
        <v>27</v>
      </c>
      <c r="D879">
        <v>36346.18</v>
      </c>
      <c r="E879">
        <v>35703.519999999997</v>
      </c>
    </row>
    <row r="880" spans="1:5" x14ac:dyDescent="0.25">
      <c r="A880" t="s">
        <v>198</v>
      </c>
      <c r="B880" t="s">
        <v>18</v>
      </c>
      <c r="C880" t="s">
        <v>27</v>
      </c>
      <c r="D880">
        <v>0</v>
      </c>
      <c r="E880">
        <v>0</v>
      </c>
    </row>
    <row r="881" spans="1:5" x14ac:dyDescent="0.25">
      <c r="A881" t="s">
        <v>198</v>
      </c>
      <c r="B881" t="s">
        <v>23</v>
      </c>
      <c r="C881" t="s">
        <v>27</v>
      </c>
      <c r="D881">
        <v>45116.14</v>
      </c>
      <c r="E881">
        <v>41014.67</v>
      </c>
    </row>
    <row r="882" spans="1:5" x14ac:dyDescent="0.25">
      <c r="A882" t="s">
        <v>198</v>
      </c>
      <c r="B882" t="s">
        <v>20</v>
      </c>
      <c r="C882" t="s">
        <v>27</v>
      </c>
      <c r="D882">
        <v>80428.930000000008</v>
      </c>
      <c r="E882">
        <v>75917.26999999999</v>
      </c>
    </row>
    <row r="883" spans="1:5" x14ac:dyDescent="0.25">
      <c r="A883" t="s">
        <v>198</v>
      </c>
      <c r="B883" t="s">
        <v>19</v>
      </c>
      <c r="C883" t="s">
        <v>27</v>
      </c>
      <c r="D883">
        <v>0</v>
      </c>
      <c r="E883">
        <v>0</v>
      </c>
    </row>
    <row r="884" spans="1:5" x14ac:dyDescent="0.25">
      <c r="A884" t="s">
        <v>198</v>
      </c>
      <c r="B884" t="s">
        <v>22</v>
      </c>
      <c r="C884" t="s">
        <v>28</v>
      </c>
      <c r="D884">
        <v>288257.44</v>
      </c>
      <c r="E884">
        <v>285403.40999999997</v>
      </c>
    </row>
    <row r="885" spans="1:5" x14ac:dyDescent="0.25">
      <c r="A885" t="s">
        <v>198</v>
      </c>
      <c r="B885" t="s">
        <v>23</v>
      </c>
      <c r="C885" t="s">
        <v>28</v>
      </c>
      <c r="D885">
        <v>50276.28</v>
      </c>
      <c r="E885">
        <v>45705.71</v>
      </c>
    </row>
    <row r="886" spans="1:5" x14ac:dyDescent="0.25">
      <c r="A886" t="s">
        <v>198</v>
      </c>
      <c r="B886" t="s">
        <v>19</v>
      </c>
      <c r="C886" t="s">
        <v>28</v>
      </c>
      <c r="D886">
        <v>0</v>
      </c>
      <c r="E886">
        <v>0</v>
      </c>
    </row>
    <row r="887" spans="1:5" x14ac:dyDescent="0.25">
      <c r="A887" t="s">
        <v>198</v>
      </c>
      <c r="B887" t="s">
        <v>18</v>
      </c>
      <c r="C887" t="s">
        <v>28</v>
      </c>
      <c r="D887">
        <v>0</v>
      </c>
      <c r="E887">
        <v>0</v>
      </c>
    </row>
    <row r="888" spans="1:5" x14ac:dyDescent="0.25">
      <c r="A888" t="s">
        <v>198</v>
      </c>
      <c r="B888" t="s">
        <v>20</v>
      </c>
      <c r="C888" t="s">
        <v>28</v>
      </c>
      <c r="D888">
        <v>68706.13</v>
      </c>
      <c r="E888">
        <v>64418.63</v>
      </c>
    </row>
    <row r="889" spans="1:5" x14ac:dyDescent="0.25">
      <c r="A889" t="s">
        <v>198</v>
      </c>
      <c r="B889" t="s">
        <v>21</v>
      </c>
      <c r="C889" t="s">
        <v>28</v>
      </c>
      <c r="D889">
        <v>23091.73</v>
      </c>
      <c r="E889">
        <v>22683.43</v>
      </c>
    </row>
    <row r="890" spans="1:5" x14ac:dyDescent="0.25">
      <c r="A890" t="s">
        <v>198</v>
      </c>
      <c r="B890" t="s">
        <v>22</v>
      </c>
      <c r="C890" t="s">
        <v>29</v>
      </c>
      <c r="D890">
        <v>392329.01</v>
      </c>
      <c r="E890">
        <v>388444.56</v>
      </c>
    </row>
    <row r="891" spans="1:5" x14ac:dyDescent="0.25">
      <c r="A891" t="s">
        <v>198</v>
      </c>
      <c r="B891" t="s">
        <v>23</v>
      </c>
      <c r="C891" t="s">
        <v>29</v>
      </c>
      <c r="D891">
        <v>85126.77</v>
      </c>
      <c r="E891">
        <v>77387.97</v>
      </c>
    </row>
    <row r="892" spans="1:5" x14ac:dyDescent="0.25">
      <c r="A892" t="s">
        <v>198</v>
      </c>
      <c r="B892" t="s">
        <v>18</v>
      </c>
      <c r="C892" t="s">
        <v>29</v>
      </c>
      <c r="D892">
        <v>0</v>
      </c>
      <c r="E892">
        <v>0</v>
      </c>
    </row>
    <row r="893" spans="1:5" x14ac:dyDescent="0.25">
      <c r="A893" t="s">
        <v>198</v>
      </c>
      <c r="B893" t="s">
        <v>20</v>
      </c>
      <c r="C893" t="s">
        <v>29</v>
      </c>
      <c r="D893">
        <v>65501.08</v>
      </c>
      <c r="E893">
        <v>62356.3</v>
      </c>
    </row>
    <row r="894" spans="1:5" x14ac:dyDescent="0.25">
      <c r="A894" t="s">
        <v>198</v>
      </c>
      <c r="B894" t="s">
        <v>21</v>
      </c>
      <c r="C894" t="s">
        <v>29</v>
      </c>
      <c r="D894">
        <v>19411.62</v>
      </c>
      <c r="E894">
        <v>19068.39</v>
      </c>
    </row>
    <row r="895" spans="1:5" x14ac:dyDescent="0.25">
      <c r="A895" t="s">
        <v>198</v>
      </c>
      <c r="B895" t="s">
        <v>19</v>
      </c>
      <c r="C895" t="s">
        <v>29</v>
      </c>
      <c r="D895">
        <v>0</v>
      </c>
      <c r="E895">
        <v>0</v>
      </c>
    </row>
    <row r="896" spans="1:5" x14ac:dyDescent="0.25">
      <c r="A896" t="s">
        <v>198</v>
      </c>
      <c r="B896" t="s">
        <v>19</v>
      </c>
      <c r="C896" t="s">
        <v>30</v>
      </c>
      <c r="D896">
        <v>0</v>
      </c>
      <c r="E896">
        <v>0</v>
      </c>
    </row>
    <row r="897" spans="1:5" x14ac:dyDescent="0.25">
      <c r="A897" t="s">
        <v>198</v>
      </c>
      <c r="B897" t="s">
        <v>21</v>
      </c>
      <c r="C897" t="s">
        <v>30</v>
      </c>
      <c r="D897">
        <v>0</v>
      </c>
      <c r="E897">
        <v>0</v>
      </c>
    </row>
    <row r="898" spans="1:5" x14ac:dyDescent="0.25">
      <c r="A898" t="s">
        <v>198</v>
      </c>
      <c r="B898" t="s">
        <v>22</v>
      </c>
      <c r="C898" t="s">
        <v>30</v>
      </c>
      <c r="D898">
        <v>0</v>
      </c>
      <c r="E898">
        <v>0</v>
      </c>
    </row>
    <row r="899" spans="1:5" x14ac:dyDescent="0.25">
      <c r="A899" t="s">
        <v>198</v>
      </c>
      <c r="B899" t="s">
        <v>18</v>
      </c>
      <c r="C899" t="s">
        <v>30</v>
      </c>
      <c r="D899">
        <v>0</v>
      </c>
      <c r="E899">
        <v>0</v>
      </c>
    </row>
    <row r="900" spans="1:5" x14ac:dyDescent="0.25">
      <c r="A900" t="s">
        <v>198</v>
      </c>
      <c r="B900" t="s">
        <v>20</v>
      </c>
      <c r="C900" t="s">
        <v>30</v>
      </c>
      <c r="D900">
        <v>0</v>
      </c>
      <c r="E900">
        <v>0</v>
      </c>
    </row>
    <row r="901" spans="1:5" x14ac:dyDescent="0.25">
      <c r="A901" t="s">
        <v>198</v>
      </c>
      <c r="B901" t="s">
        <v>23</v>
      </c>
      <c r="C901" t="s">
        <v>30</v>
      </c>
      <c r="D901">
        <v>0</v>
      </c>
      <c r="E901">
        <v>0</v>
      </c>
    </row>
    <row r="902" spans="1:5" x14ac:dyDescent="0.25">
      <c r="A902" t="s">
        <v>198</v>
      </c>
      <c r="B902" t="s">
        <v>22</v>
      </c>
      <c r="C902" t="s">
        <v>31</v>
      </c>
      <c r="D902">
        <v>0</v>
      </c>
      <c r="E902">
        <v>0</v>
      </c>
    </row>
    <row r="903" spans="1:5" x14ac:dyDescent="0.25">
      <c r="A903" t="s">
        <v>198</v>
      </c>
      <c r="B903" t="s">
        <v>23</v>
      </c>
      <c r="C903" t="s">
        <v>31</v>
      </c>
      <c r="D903">
        <v>0</v>
      </c>
      <c r="E903">
        <v>0</v>
      </c>
    </row>
    <row r="904" spans="1:5" x14ac:dyDescent="0.25">
      <c r="A904" t="s">
        <v>198</v>
      </c>
      <c r="B904" t="s">
        <v>20</v>
      </c>
      <c r="C904" t="s">
        <v>31</v>
      </c>
      <c r="D904">
        <v>0</v>
      </c>
      <c r="E904">
        <v>0</v>
      </c>
    </row>
    <row r="905" spans="1:5" x14ac:dyDescent="0.25">
      <c r="A905" t="s">
        <v>198</v>
      </c>
      <c r="B905" t="s">
        <v>21</v>
      </c>
      <c r="C905" t="s">
        <v>31</v>
      </c>
      <c r="D905">
        <v>0</v>
      </c>
      <c r="E905">
        <v>0</v>
      </c>
    </row>
    <row r="906" spans="1:5" x14ac:dyDescent="0.25">
      <c r="A906" t="s">
        <v>198</v>
      </c>
      <c r="B906" t="s">
        <v>19</v>
      </c>
      <c r="C906" t="s">
        <v>31</v>
      </c>
      <c r="D906">
        <v>0</v>
      </c>
      <c r="E906">
        <v>0</v>
      </c>
    </row>
    <row r="907" spans="1:5" x14ac:dyDescent="0.25">
      <c r="A907" t="s">
        <v>198</v>
      </c>
      <c r="B907" t="s">
        <v>18</v>
      </c>
      <c r="C907" t="s">
        <v>31</v>
      </c>
      <c r="D907">
        <v>0</v>
      </c>
      <c r="E907">
        <v>0</v>
      </c>
    </row>
    <row r="908" spans="1:5" x14ac:dyDescent="0.25">
      <c r="A908" t="s">
        <v>198</v>
      </c>
      <c r="B908" t="s">
        <v>20</v>
      </c>
      <c r="C908" t="s">
        <v>32</v>
      </c>
      <c r="D908">
        <v>0</v>
      </c>
      <c r="E908">
        <v>0</v>
      </c>
    </row>
    <row r="909" spans="1:5" x14ac:dyDescent="0.25">
      <c r="A909" t="s">
        <v>198</v>
      </c>
      <c r="B909" t="s">
        <v>23</v>
      </c>
      <c r="C909" t="s">
        <v>32</v>
      </c>
      <c r="D909">
        <v>0</v>
      </c>
      <c r="E909">
        <v>0</v>
      </c>
    </row>
    <row r="910" spans="1:5" x14ac:dyDescent="0.25">
      <c r="A910" t="s">
        <v>198</v>
      </c>
      <c r="B910" t="s">
        <v>18</v>
      </c>
      <c r="C910" t="s">
        <v>32</v>
      </c>
      <c r="D910">
        <v>0</v>
      </c>
      <c r="E910">
        <v>0</v>
      </c>
    </row>
    <row r="911" spans="1:5" x14ac:dyDescent="0.25">
      <c r="A911" t="s">
        <v>198</v>
      </c>
      <c r="B911" t="s">
        <v>21</v>
      </c>
      <c r="C911" t="s">
        <v>32</v>
      </c>
      <c r="D911">
        <v>0</v>
      </c>
      <c r="E911">
        <v>0</v>
      </c>
    </row>
    <row r="912" spans="1:5" x14ac:dyDescent="0.25">
      <c r="A912" t="s">
        <v>198</v>
      </c>
      <c r="B912" t="s">
        <v>19</v>
      </c>
      <c r="C912" t="s">
        <v>32</v>
      </c>
      <c r="D912">
        <v>0</v>
      </c>
      <c r="E912">
        <v>0</v>
      </c>
    </row>
    <row r="913" spans="1:5" x14ac:dyDescent="0.25">
      <c r="A913" t="s">
        <v>198</v>
      </c>
      <c r="B913" t="s">
        <v>22</v>
      </c>
      <c r="C913" t="s">
        <v>32</v>
      </c>
      <c r="D913">
        <v>0</v>
      </c>
      <c r="E913">
        <v>0</v>
      </c>
    </row>
    <row r="914" spans="1:5" x14ac:dyDescent="0.25">
      <c r="A914" t="s">
        <v>198</v>
      </c>
      <c r="B914" t="s">
        <v>22</v>
      </c>
      <c r="C914" t="s">
        <v>33</v>
      </c>
      <c r="D914">
        <v>0</v>
      </c>
      <c r="E914">
        <v>0</v>
      </c>
    </row>
    <row r="915" spans="1:5" x14ac:dyDescent="0.25">
      <c r="A915" t="s">
        <v>198</v>
      </c>
      <c r="B915" t="s">
        <v>23</v>
      </c>
      <c r="C915" t="s">
        <v>33</v>
      </c>
      <c r="D915">
        <v>0</v>
      </c>
      <c r="E915">
        <v>0</v>
      </c>
    </row>
    <row r="916" spans="1:5" x14ac:dyDescent="0.25">
      <c r="A916" t="s">
        <v>198</v>
      </c>
      <c r="B916" t="s">
        <v>21</v>
      </c>
      <c r="C916" t="s">
        <v>33</v>
      </c>
      <c r="D916">
        <v>0</v>
      </c>
      <c r="E916">
        <v>0</v>
      </c>
    </row>
    <row r="917" spans="1:5" x14ac:dyDescent="0.25">
      <c r="A917" t="s">
        <v>198</v>
      </c>
      <c r="B917" t="s">
        <v>20</v>
      </c>
      <c r="C917" t="s">
        <v>33</v>
      </c>
      <c r="D917">
        <v>0</v>
      </c>
      <c r="E917">
        <v>0</v>
      </c>
    </row>
    <row r="918" spans="1:5" x14ac:dyDescent="0.25">
      <c r="A918" t="s">
        <v>198</v>
      </c>
      <c r="B918" t="s">
        <v>18</v>
      </c>
      <c r="C918" t="s">
        <v>33</v>
      </c>
      <c r="D918">
        <v>0</v>
      </c>
      <c r="E918">
        <v>0</v>
      </c>
    </row>
    <row r="919" spans="1:5" x14ac:dyDescent="0.25">
      <c r="A919" t="s">
        <v>198</v>
      </c>
      <c r="B919" t="s">
        <v>19</v>
      </c>
      <c r="C919" t="s">
        <v>33</v>
      </c>
      <c r="D919">
        <v>0</v>
      </c>
      <c r="E919">
        <v>0</v>
      </c>
    </row>
    <row r="920" spans="1:5" x14ac:dyDescent="0.25">
      <c r="A920" t="s">
        <v>198</v>
      </c>
      <c r="B920" t="s">
        <v>21</v>
      </c>
      <c r="C920" t="s">
        <v>34</v>
      </c>
      <c r="D920">
        <v>0</v>
      </c>
      <c r="E920">
        <v>0</v>
      </c>
    </row>
    <row r="921" spans="1:5" x14ac:dyDescent="0.25">
      <c r="A921" t="s">
        <v>198</v>
      </c>
      <c r="B921" t="s">
        <v>23</v>
      </c>
      <c r="C921" t="s">
        <v>34</v>
      </c>
      <c r="D921">
        <v>0</v>
      </c>
      <c r="E921">
        <v>0</v>
      </c>
    </row>
    <row r="922" spans="1:5" x14ac:dyDescent="0.25">
      <c r="A922" t="s">
        <v>198</v>
      </c>
      <c r="B922" t="s">
        <v>20</v>
      </c>
      <c r="C922" t="s">
        <v>34</v>
      </c>
      <c r="D922">
        <v>0</v>
      </c>
      <c r="E922">
        <v>0</v>
      </c>
    </row>
    <row r="923" spans="1:5" x14ac:dyDescent="0.25">
      <c r="A923" t="s">
        <v>198</v>
      </c>
      <c r="B923" t="s">
        <v>22</v>
      </c>
      <c r="C923" t="s">
        <v>34</v>
      </c>
      <c r="D923">
        <v>0</v>
      </c>
      <c r="E923">
        <v>0</v>
      </c>
    </row>
    <row r="924" spans="1:5" x14ac:dyDescent="0.25">
      <c r="A924" t="s">
        <v>198</v>
      </c>
      <c r="B924" t="s">
        <v>18</v>
      </c>
      <c r="C924" t="s">
        <v>34</v>
      </c>
      <c r="D924">
        <v>0</v>
      </c>
      <c r="E924">
        <v>0</v>
      </c>
    </row>
    <row r="925" spans="1:5" x14ac:dyDescent="0.25">
      <c r="A925" t="s">
        <v>198</v>
      </c>
      <c r="B925" t="s">
        <v>19</v>
      </c>
      <c r="C925" t="s">
        <v>34</v>
      </c>
      <c r="D925">
        <v>0</v>
      </c>
      <c r="E925">
        <v>0</v>
      </c>
    </row>
    <row r="926" spans="1:5" x14ac:dyDescent="0.25">
      <c r="A926" t="s">
        <v>198</v>
      </c>
      <c r="B926" t="s">
        <v>21</v>
      </c>
      <c r="C926" t="s">
        <v>35</v>
      </c>
      <c r="D926">
        <v>0</v>
      </c>
      <c r="E926">
        <v>0</v>
      </c>
    </row>
    <row r="927" spans="1:5" x14ac:dyDescent="0.25">
      <c r="A927" t="s">
        <v>198</v>
      </c>
      <c r="B927" t="s">
        <v>23</v>
      </c>
      <c r="C927" t="s">
        <v>35</v>
      </c>
      <c r="D927">
        <v>0</v>
      </c>
      <c r="E927">
        <v>0</v>
      </c>
    </row>
    <row r="928" spans="1:5" x14ac:dyDescent="0.25">
      <c r="A928" t="s">
        <v>198</v>
      </c>
      <c r="B928" t="s">
        <v>18</v>
      </c>
      <c r="C928" t="s">
        <v>35</v>
      </c>
      <c r="D928">
        <v>0</v>
      </c>
      <c r="E928">
        <v>0</v>
      </c>
    </row>
    <row r="929" spans="1:5" x14ac:dyDescent="0.25">
      <c r="A929" t="s">
        <v>198</v>
      </c>
      <c r="B929" t="s">
        <v>19</v>
      </c>
      <c r="C929" t="s">
        <v>35</v>
      </c>
      <c r="D929">
        <v>0</v>
      </c>
      <c r="E929">
        <v>0</v>
      </c>
    </row>
    <row r="930" spans="1:5" x14ac:dyDescent="0.25">
      <c r="A930" t="s">
        <v>198</v>
      </c>
      <c r="B930" t="s">
        <v>20</v>
      </c>
      <c r="C930" t="s">
        <v>35</v>
      </c>
      <c r="D930">
        <v>0</v>
      </c>
      <c r="E930">
        <v>0</v>
      </c>
    </row>
    <row r="931" spans="1:5" x14ac:dyDescent="0.25">
      <c r="A931" t="s">
        <v>198</v>
      </c>
      <c r="B931" t="s">
        <v>22</v>
      </c>
      <c r="C931" t="s">
        <v>35</v>
      </c>
      <c r="D931">
        <v>0</v>
      </c>
      <c r="E931">
        <v>0</v>
      </c>
    </row>
    <row r="932" spans="1:5" x14ac:dyDescent="0.25">
      <c r="A932" t="s">
        <v>198</v>
      </c>
      <c r="B932" t="s">
        <v>19</v>
      </c>
      <c r="C932" t="s">
        <v>36</v>
      </c>
      <c r="D932">
        <v>0</v>
      </c>
      <c r="E932">
        <v>0</v>
      </c>
    </row>
    <row r="933" spans="1:5" x14ac:dyDescent="0.25">
      <c r="A933" t="s">
        <v>198</v>
      </c>
      <c r="B933" t="s">
        <v>20</v>
      </c>
      <c r="C933" t="s">
        <v>36</v>
      </c>
      <c r="D933">
        <v>0</v>
      </c>
      <c r="E933">
        <v>0</v>
      </c>
    </row>
    <row r="934" spans="1:5" x14ac:dyDescent="0.25">
      <c r="A934" t="s">
        <v>198</v>
      </c>
      <c r="B934" t="s">
        <v>23</v>
      </c>
      <c r="C934" t="s">
        <v>36</v>
      </c>
      <c r="D934">
        <v>0</v>
      </c>
      <c r="E934">
        <v>0</v>
      </c>
    </row>
    <row r="935" spans="1:5" x14ac:dyDescent="0.25">
      <c r="A935" t="s">
        <v>198</v>
      </c>
      <c r="B935" t="s">
        <v>22</v>
      </c>
      <c r="C935" t="s">
        <v>36</v>
      </c>
      <c r="D935">
        <v>0</v>
      </c>
      <c r="E935">
        <v>0</v>
      </c>
    </row>
    <row r="936" spans="1:5" x14ac:dyDescent="0.25">
      <c r="A936" t="s">
        <v>198</v>
      </c>
      <c r="B936" t="s">
        <v>18</v>
      </c>
      <c r="C936" t="s">
        <v>36</v>
      </c>
      <c r="D936">
        <v>0</v>
      </c>
      <c r="E936">
        <v>0</v>
      </c>
    </row>
    <row r="937" spans="1:5" x14ac:dyDescent="0.25">
      <c r="A937" t="s">
        <v>198</v>
      </c>
      <c r="B937" t="s">
        <v>21</v>
      </c>
      <c r="C937" t="s">
        <v>36</v>
      </c>
      <c r="D937">
        <v>0</v>
      </c>
      <c r="E937">
        <v>0</v>
      </c>
    </row>
    <row r="938" spans="1:5" x14ac:dyDescent="0.25">
      <c r="A938" t="s">
        <v>199</v>
      </c>
      <c r="B938" t="s">
        <v>22</v>
      </c>
      <c r="C938" t="s">
        <v>25</v>
      </c>
      <c r="D938">
        <v>31533.53</v>
      </c>
      <c r="E938">
        <v>31221.32</v>
      </c>
    </row>
    <row r="939" spans="1:5" x14ac:dyDescent="0.25">
      <c r="A939" t="s">
        <v>199</v>
      </c>
      <c r="B939" t="s">
        <v>18</v>
      </c>
      <c r="C939" t="s">
        <v>25</v>
      </c>
      <c r="D939">
        <v>3030.69</v>
      </c>
      <c r="E939">
        <v>3000.68</v>
      </c>
    </row>
    <row r="940" spans="1:5" x14ac:dyDescent="0.25">
      <c r="A940" t="s">
        <v>199</v>
      </c>
      <c r="B940" t="s">
        <v>21</v>
      </c>
      <c r="C940" t="s">
        <v>25</v>
      </c>
      <c r="D940">
        <v>0</v>
      </c>
      <c r="E940">
        <v>0</v>
      </c>
    </row>
    <row r="941" spans="1:5" x14ac:dyDescent="0.25">
      <c r="A941" t="s">
        <v>199</v>
      </c>
      <c r="B941" t="s">
        <v>23</v>
      </c>
      <c r="C941" t="s">
        <v>25</v>
      </c>
      <c r="D941">
        <v>4298.7299999999996</v>
      </c>
      <c r="E941">
        <v>3907.94</v>
      </c>
    </row>
    <row r="942" spans="1:5" x14ac:dyDescent="0.25">
      <c r="A942" t="s">
        <v>199</v>
      </c>
      <c r="B942" t="s">
        <v>20</v>
      </c>
      <c r="C942" t="s">
        <v>25</v>
      </c>
      <c r="D942">
        <v>66196.570000000007</v>
      </c>
      <c r="E942">
        <v>59897.53</v>
      </c>
    </row>
    <row r="943" spans="1:5" x14ac:dyDescent="0.25">
      <c r="A943" t="s">
        <v>199</v>
      </c>
      <c r="B943" t="s">
        <v>19</v>
      </c>
      <c r="C943" t="s">
        <v>25</v>
      </c>
      <c r="D943">
        <v>0</v>
      </c>
      <c r="E943">
        <v>0</v>
      </c>
    </row>
    <row r="944" spans="1:5" x14ac:dyDescent="0.25">
      <c r="A944" t="s">
        <v>199</v>
      </c>
      <c r="B944" t="s">
        <v>21</v>
      </c>
      <c r="C944" t="s">
        <v>26</v>
      </c>
      <c r="D944">
        <v>0</v>
      </c>
      <c r="E944">
        <v>0</v>
      </c>
    </row>
    <row r="945" spans="1:5" x14ac:dyDescent="0.25">
      <c r="A945" t="s">
        <v>199</v>
      </c>
      <c r="B945" t="s">
        <v>20</v>
      </c>
      <c r="C945" t="s">
        <v>26</v>
      </c>
      <c r="D945">
        <v>38949.97</v>
      </c>
      <c r="E945">
        <v>34460.15</v>
      </c>
    </row>
    <row r="946" spans="1:5" x14ac:dyDescent="0.25">
      <c r="A946" t="s">
        <v>199</v>
      </c>
      <c r="B946" t="s">
        <v>23</v>
      </c>
      <c r="C946" t="s">
        <v>26</v>
      </c>
      <c r="D946">
        <v>17287.38</v>
      </c>
      <c r="E946">
        <v>15715.8</v>
      </c>
    </row>
    <row r="947" spans="1:5" x14ac:dyDescent="0.25">
      <c r="A947" t="s">
        <v>199</v>
      </c>
      <c r="B947" t="s">
        <v>19</v>
      </c>
      <c r="C947" t="s">
        <v>26</v>
      </c>
      <c r="D947">
        <v>0</v>
      </c>
      <c r="E947">
        <v>0</v>
      </c>
    </row>
    <row r="948" spans="1:5" x14ac:dyDescent="0.25">
      <c r="A948" t="s">
        <v>199</v>
      </c>
      <c r="B948" t="s">
        <v>22</v>
      </c>
      <c r="C948" t="s">
        <v>26</v>
      </c>
      <c r="D948">
        <v>33031.660000000003</v>
      </c>
      <c r="E948">
        <v>32704.61</v>
      </c>
    </row>
    <row r="949" spans="1:5" x14ac:dyDescent="0.25">
      <c r="A949" t="s">
        <v>199</v>
      </c>
      <c r="B949" t="s">
        <v>18</v>
      </c>
      <c r="C949" t="s">
        <v>26</v>
      </c>
      <c r="D949">
        <v>4138.26</v>
      </c>
      <c r="E949">
        <v>4097.29</v>
      </c>
    </row>
    <row r="950" spans="1:5" x14ac:dyDescent="0.25">
      <c r="A950" t="s">
        <v>199</v>
      </c>
      <c r="B950" t="s">
        <v>22</v>
      </c>
      <c r="C950" t="s">
        <v>27</v>
      </c>
      <c r="D950">
        <v>54272.53</v>
      </c>
      <c r="E950">
        <v>53735.18</v>
      </c>
    </row>
    <row r="951" spans="1:5" x14ac:dyDescent="0.25">
      <c r="A951" t="s">
        <v>199</v>
      </c>
      <c r="B951" t="s">
        <v>19</v>
      </c>
      <c r="C951" t="s">
        <v>27</v>
      </c>
      <c r="D951">
        <v>0</v>
      </c>
      <c r="E951">
        <v>0</v>
      </c>
    </row>
    <row r="952" spans="1:5" x14ac:dyDescent="0.25">
      <c r="A952" t="s">
        <v>199</v>
      </c>
      <c r="B952" t="s">
        <v>20</v>
      </c>
      <c r="C952" t="s">
        <v>27</v>
      </c>
      <c r="D952">
        <v>46898.130000000005</v>
      </c>
      <c r="E952">
        <v>41411.160000000003</v>
      </c>
    </row>
    <row r="953" spans="1:5" x14ac:dyDescent="0.25">
      <c r="A953" t="s">
        <v>199</v>
      </c>
      <c r="B953" t="s">
        <v>21</v>
      </c>
      <c r="C953" t="s">
        <v>27</v>
      </c>
      <c r="D953">
        <v>0</v>
      </c>
      <c r="E953">
        <v>0</v>
      </c>
    </row>
    <row r="954" spans="1:5" x14ac:dyDescent="0.25">
      <c r="A954" t="s">
        <v>199</v>
      </c>
      <c r="B954" t="s">
        <v>23</v>
      </c>
      <c r="C954" t="s">
        <v>27</v>
      </c>
      <c r="D954">
        <v>39714.080000000002</v>
      </c>
      <c r="E954">
        <v>36103.71</v>
      </c>
    </row>
    <row r="955" spans="1:5" x14ac:dyDescent="0.25">
      <c r="A955" t="s">
        <v>199</v>
      </c>
      <c r="B955" t="s">
        <v>18</v>
      </c>
      <c r="C955" t="s">
        <v>27</v>
      </c>
      <c r="D955">
        <v>10711.49</v>
      </c>
      <c r="E955">
        <v>10605.44</v>
      </c>
    </row>
    <row r="956" spans="1:5" x14ac:dyDescent="0.25">
      <c r="A956" t="s">
        <v>199</v>
      </c>
      <c r="B956" t="s">
        <v>20</v>
      </c>
      <c r="C956" t="s">
        <v>28</v>
      </c>
      <c r="D956">
        <v>61941.91</v>
      </c>
      <c r="E956">
        <v>55982.25</v>
      </c>
    </row>
    <row r="957" spans="1:5" x14ac:dyDescent="0.25">
      <c r="A957" t="s">
        <v>199</v>
      </c>
      <c r="B957" t="s">
        <v>21</v>
      </c>
      <c r="C957" t="s">
        <v>28</v>
      </c>
      <c r="D957">
        <v>0</v>
      </c>
      <c r="E957">
        <v>0</v>
      </c>
    </row>
    <row r="958" spans="1:5" x14ac:dyDescent="0.25">
      <c r="A958" t="s">
        <v>199</v>
      </c>
      <c r="B958" t="s">
        <v>23</v>
      </c>
      <c r="C958" t="s">
        <v>28</v>
      </c>
      <c r="D958">
        <v>51044.53</v>
      </c>
      <c r="E958">
        <v>46404.12</v>
      </c>
    </row>
    <row r="959" spans="1:5" x14ac:dyDescent="0.25">
      <c r="A959" t="s">
        <v>199</v>
      </c>
      <c r="B959" t="s">
        <v>18</v>
      </c>
      <c r="C959" t="s">
        <v>28</v>
      </c>
      <c r="D959">
        <v>7124</v>
      </c>
      <c r="E959">
        <v>7053.47</v>
      </c>
    </row>
    <row r="960" spans="1:5" x14ac:dyDescent="0.25">
      <c r="A960" t="s">
        <v>199</v>
      </c>
      <c r="B960" t="s">
        <v>19</v>
      </c>
      <c r="C960" t="s">
        <v>28</v>
      </c>
      <c r="D960">
        <v>0</v>
      </c>
      <c r="E960">
        <v>0</v>
      </c>
    </row>
    <row r="961" spans="1:5" x14ac:dyDescent="0.25">
      <c r="A961" t="s">
        <v>199</v>
      </c>
      <c r="B961" t="s">
        <v>22</v>
      </c>
      <c r="C961" t="s">
        <v>28</v>
      </c>
      <c r="D961">
        <v>68240.22</v>
      </c>
      <c r="E961">
        <v>67564.570000000007</v>
      </c>
    </row>
    <row r="962" spans="1:5" x14ac:dyDescent="0.25">
      <c r="A962" t="s">
        <v>199</v>
      </c>
      <c r="B962" t="s">
        <v>19</v>
      </c>
      <c r="C962" t="s">
        <v>29</v>
      </c>
      <c r="D962">
        <v>0</v>
      </c>
      <c r="E962">
        <v>0</v>
      </c>
    </row>
    <row r="963" spans="1:5" x14ac:dyDescent="0.25">
      <c r="A963" t="s">
        <v>199</v>
      </c>
      <c r="B963" t="s">
        <v>18</v>
      </c>
      <c r="C963" t="s">
        <v>29</v>
      </c>
      <c r="D963">
        <v>6770.6</v>
      </c>
      <c r="E963">
        <v>6703.56</v>
      </c>
    </row>
    <row r="964" spans="1:5" x14ac:dyDescent="0.25">
      <c r="A964" t="s">
        <v>199</v>
      </c>
      <c r="B964" t="s">
        <v>22</v>
      </c>
      <c r="C964" t="s">
        <v>29</v>
      </c>
      <c r="D964">
        <v>78705.009999999995</v>
      </c>
      <c r="E964">
        <v>77925.75</v>
      </c>
    </row>
    <row r="965" spans="1:5" x14ac:dyDescent="0.25">
      <c r="A965" t="s">
        <v>199</v>
      </c>
      <c r="B965" t="s">
        <v>20</v>
      </c>
      <c r="C965" t="s">
        <v>29</v>
      </c>
      <c r="D965">
        <v>71537.75</v>
      </c>
      <c r="E965">
        <v>64838.33</v>
      </c>
    </row>
    <row r="966" spans="1:5" x14ac:dyDescent="0.25">
      <c r="A966" t="s">
        <v>199</v>
      </c>
      <c r="B966" t="s">
        <v>21</v>
      </c>
      <c r="C966" t="s">
        <v>29</v>
      </c>
      <c r="D966">
        <v>0</v>
      </c>
      <c r="E966">
        <v>0</v>
      </c>
    </row>
    <row r="967" spans="1:5" x14ac:dyDescent="0.25">
      <c r="A967" t="s">
        <v>199</v>
      </c>
      <c r="B967" t="s">
        <v>23</v>
      </c>
      <c r="C967" t="s">
        <v>29</v>
      </c>
      <c r="D967">
        <v>77431.66</v>
      </c>
      <c r="E967">
        <v>70392.42</v>
      </c>
    </row>
    <row r="968" spans="1:5" x14ac:dyDescent="0.25">
      <c r="A968" t="s">
        <v>199</v>
      </c>
      <c r="B968" t="s">
        <v>21</v>
      </c>
      <c r="C968" t="s">
        <v>30</v>
      </c>
      <c r="D968">
        <v>0</v>
      </c>
      <c r="E968">
        <v>0</v>
      </c>
    </row>
    <row r="969" spans="1:5" x14ac:dyDescent="0.25">
      <c r="A969" t="s">
        <v>199</v>
      </c>
      <c r="B969" t="s">
        <v>22</v>
      </c>
      <c r="C969" t="s">
        <v>30</v>
      </c>
      <c r="D969">
        <v>0</v>
      </c>
      <c r="E969">
        <v>0</v>
      </c>
    </row>
    <row r="970" spans="1:5" x14ac:dyDescent="0.25">
      <c r="A970" t="s">
        <v>199</v>
      </c>
      <c r="B970" t="s">
        <v>20</v>
      </c>
      <c r="C970" t="s">
        <v>30</v>
      </c>
      <c r="D970">
        <v>0</v>
      </c>
      <c r="E970">
        <v>0</v>
      </c>
    </row>
    <row r="971" spans="1:5" x14ac:dyDescent="0.25">
      <c r="A971" t="s">
        <v>199</v>
      </c>
      <c r="B971" t="s">
        <v>23</v>
      </c>
      <c r="C971" t="s">
        <v>30</v>
      </c>
      <c r="D971">
        <v>0</v>
      </c>
      <c r="E971">
        <v>0</v>
      </c>
    </row>
    <row r="972" spans="1:5" x14ac:dyDescent="0.25">
      <c r="A972" t="s">
        <v>199</v>
      </c>
      <c r="B972" t="s">
        <v>19</v>
      </c>
      <c r="C972" t="s">
        <v>30</v>
      </c>
      <c r="D972">
        <v>0</v>
      </c>
      <c r="E972">
        <v>0</v>
      </c>
    </row>
    <row r="973" spans="1:5" x14ac:dyDescent="0.25">
      <c r="A973" t="s">
        <v>199</v>
      </c>
      <c r="B973" t="s">
        <v>18</v>
      </c>
      <c r="C973" t="s">
        <v>30</v>
      </c>
      <c r="D973">
        <v>0</v>
      </c>
      <c r="E973">
        <v>0</v>
      </c>
    </row>
    <row r="974" spans="1:5" x14ac:dyDescent="0.25">
      <c r="A974" t="s">
        <v>199</v>
      </c>
      <c r="B974" t="s">
        <v>19</v>
      </c>
      <c r="C974" t="s">
        <v>31</v>
      </c>
      <c r="D974">
        <v>0</v>
      </c>
      <c r="E974">
        <v>0</v>
      </c>
    </row>
    <row r="975" spans="1:5" x14ac:dyDescent="0.25">
      <c r="A975" t="s">
        <v>199</v>
      </c>
      <c r="B975" t="s">
        <v>21</v>
      </c>
      <c r="C975" t="s">
        <v>31</v>
      </c>
      <c r="D975">
        <v>0</v>
      </c>
      <c r="E975">
        <v>0</v>
      </c>
    </row>
    <row r="976" spans="1:5" x14ac:dyDescent="0.25">
      <c r="A976" t="s">
        <v>199</v>
      </c>
      <c r="B976" t="s">
        <v>18</v>
      </c>
      <c r="C976" t="s">
        <v>31</v>
      </c>
      <c r="D976">
        <v>0</v>
      </c>
      <c r="E976">
        <v>0</v>
      </c>
    </row>
    <row r="977" spans="1:5" x14ac:dyDescent="0.25">
      <c r="A977" t="s">
        <v>199</v>
      </c>
      <c r="B977" t="s">
        <v>23</v>
      </c>
      <c r="C977" t="s">
        <v>31</v>
      </c>
      <c r="D977">
        <v>0</v>
      </c>
      <c r="E977">
        <v>0</v>
      </c>
    </row>
    <row r="978" spans="1:5" x14ac:dyDescent="0.25">
      <c r="A978" t="s">
        <v>199</v>
      </c>
      <c r="B978" t="s">
        <v>20</v>
      </c>
      <c r="C978" t="s">
        <v>31</v>
      </c>
      <c r="D978">
        <v>0</v>
      </c>
      <c r="E978">
        <v>0</v>
      </c>
    </row>
    <row r="979" spans="1:5" x14ac:dyDescent="0.25">
      <c r="A979" t="s">
        <v>199</v>
      </c>
      <c r="B979" t="s">
        <v>22</v>
      </c>
      <c r="C979" t="s">
        <v>31</v>
      </c>
      <c r="D979">
        <v>0</v>
      </c>
      <c r="E979">
        <v>0</v>
      </c>
    </row>
    <row r="980" spans="1:5" x14ac:dyDescent="0.25">
      <c r="A980" t="s">
        <v>199</v>
      </c>
      <c r="B980" t="s">
        <v>19</v>
      </c>
      <c r="C980" t="s">
        <v>32</v>
      </c>
      <c r="D980">
        <v>0</v>
      </c>
      <c r="E980">
        <v>0</v>
      </c>
    </row>
    <row r="981" spans="1:5" x14ac:dyDescent="0.25">
      <c r="A981" t="s">
        <v>199</v>
      </c>
      <c r="B981" t="s">
        <v>20</v>
      </c>
      <c r="C981" t="s">
        <v>32</v>
      </c>
      <c r="D981">
        <v>0</v>
      </c>
      <c r="E981">
        <v>0</v>
      </c>
    </row>
    <row r="982" spans="1:5" x14ac:dyDescent="0.25">
      <c r="A982" t="s">
        <v>199</v>
      </c>
      <c r="B982" t="s">
        <v>21</v>
      </c>
      <c r="C982" t="s">
        <v>32</v>
      </c>
      <c r="D982">
        <v>0</v>
      </c>
      <c r="E982">
        <v>0</v>
      </c>
    </row>
    <row r="983" spans="1:5" x14ac:dyDescent="0.25">
      <c r="A983" t="s">
        <v>199</v>
      </c>
      <c r="B983" t="s">
        <v>18</v>
      </c>
      <c r="C983" t="s">
        <v>32</v>
      </c>
      <c r="D983">
        <v>0</v>
      </c>
      <c r="E983">
        <v>0</v>
      </c>
    </row>
    <row r="984" spans="1:5" x14ac:dyDescent="0.25">
      <c r="A984" t="s">
        <v>199</v>
      </c>
      <c r="B984" t="s">
        <v>22</v>
      </c>
      <c r="C984" t="s">
        <v>32</v>
      </c>
      <c r="D984">
        <v>0</v>
      </c>
      <c r="E984">
        <v>0</v>
      </c>
    </row>
    <row r="985" spans="1:5" x14ac:dyDescent="0.25">
      <c r="A985" t="s">
        <v>199</v>
      </c>
      <c r="B985" t="s">
        <v>23</v>
      </c>
      <c r="C985" t="s">
        <v>32</v>
      </c>
      <c r="D985">
        <v>0</v>
      </c>
      <c r="E985">
        <v>0</v>
      </c>
    </row>
    <row r="986" spans="1:5" x14ac:dyDescent="0.25">
      <c r="A986" t="s">
        <v>199</v>
      </c>
      <c r="B986" t="s">
        <v>23</v>
      </c>
      <c r="C986" t="s">
        <v>33</v>
      </c>
      <c r="D986">
        <v>0</v>
      </c>
      <c r="E986">
        <v>0</v>
      </c>
    </row>
    <row r="987" spans="1:5" x14ac:dyDescent="0.25">
      <c r="A987" t="s">
        <v>199</v>
      </c>
      <c r="B987" t="s">
        <v>22</v>
      </c>
      <c r="C987" t="s">
        <v>33</v>
      </c>
      <c r="D987">
        <v>0</v>
      </c>
      <c r="E987">
        <v>0</v>
      </c>
    </row>
    <row r="988" spans="1:5" x14ac:dyDescent="0.25">
      <c r="A988" t="s">
        <v>199</v>
      </c>
      <c r="B988" t="s">
        <v>20</v>
      </c>
      <c r="C988" t="s">
        <v>33</v>
      </c>
      <c r="D988">
        <v>0</v>
      </c>
      <c r="E988">
        <v>0</v>
      </c>
    </row>
    <row r="989" spans="1:5" x14ac:dyDescent="0.25">
      <c r="A989" t="s">
        <v>199</v>
      </c>
      <c r="B989" t="s">
        <v>18</v>
      </c>
      <c r="C989" t="s">
        <v>33</v>
      </c>
      <c r="D989">
        <v>0</v>
      </c>
      <c r="E989">
        <v>0</v>
      </c>
    </row>
    <row r="990" spans="1:5" x14ac:dyDescent="0.25">
      <c r="A990" t="s">
        <v>199</v>
      </c>
      <c r="B990" t="s">
        <v>21</v>
      </c>
      <c r="C990" t="s">
        <v>33</v>
      </c>
      <c r="D990">
        <v>0</v>
      </c>
      <c r="E990">
        <v>0</v>
      </c>
    </row>
    <row r="991" spans="1:5" x14ac:dyDescent="0.25">
      <c r="A991" t="s">
        <v>199</v>
      </c>
      <c r="B991" t="s">
        <v>19</v>
      </c>
      <c r="C991" t="s">
        <v>33</v>
      </c>
      <c r="D991">
        <v>0</v>
      </c>
      <c r="E991">
        <v>0</v>
      </c>
    </row>
    <row r="992" spans="1:5" x14ac:dyDescent="0.25">
      <c r="A992" t="s">
        <v>199</v>
      </c>
      <c r="B992" t="s">
        <v>21</v>
      </c>
      <c r="C992" t="s">
        <v>34</v>
      </c>
      <c r="D992">
        <v>0</v>
      </c>
      <c r="E992">
        <v>0</v>
      </c>
    </row>
    <row r="993" spans="1:5" x14ac:dyDescent="0.25">
      <c r="A993" t="s">
        <v>199</v>
      </c>
      <c r="B993" t="s">
        <v>23</v>
      </c>
      <c r="C993" t="s">
        <v>34</v>
      </c>
      <c r="D993">
        <v>0</v>
      </c>
      <c r="E993">
        <v>0</v>
      </c>
    </row>
    <row r="994" spans="1:5" x14ac:dyDescent="0.25">
      <c r="A994" t="s">
        <v>199</v>
      </c>
      <c r="B994" t="s">
        <v>20</v>
      </c>
      <c r="C994" t="s">
        <v>34</v>
      </c>
      <c r="D994">
        <v>0</v>
      </c>
      <c r="E994">
        <v>0</v>
      </c>
    </row>
    <row r="995" spans="1:5" x14ac:dyDescent="0.25">
      <c r="A995" t="s">
        <v>199</v>
      </c>
      <c r="B995" t="s">
        <v>22</v>
      </c>
      <c r="C995" t="s">
        <v>34</v>
      </c>
      <c r="D995">
        <v>0</v>
      </c>
      <c r="E995">
        <v>0</v>
      </c>
    </row>
    <row r="996" spans="1:5" x14ac:dyDescent="0.25">
      <c r="A996" t="s">
        <v>199</v>
      </c>
      <c r="B996" t="s">
        <v>18</v>
      </c>
      <c r="C996" t="s">
        <v>34</v>
      </c>
      <c r="D996">
        <v>0</v>
      </c>
      <c r="E996">
        <v>0</v>
      </c>
    </row>
    <row r="997" spans="1:5" x14ac:dyDescent="0.25">
      <c r="A997" t="s">
        <v>199</v>
      </c>
      <c r="B997" t="s">
        <v>19</v>
      </c>
      <c r="C997" t="s">
        <v>34</v>
      </c>
      <c r="D997">
        <v>0</v>
      </c>
      <c r="E997">
        <v>0</v>
      </c>
    </row>
    <row r="998" spans="1:5" x14ac:dyDescent="0.25">
      <c r="A998" t="s">
        <v>199</v>
      </c>
      <c r="B998" t="s">
        <v>23</v>
      </c>
      <c r="C998" t="s">
        <v>35</v>
      </c>
      <c r="D998">
        <v>0</v>
      </c>
      <c r="E998">
        <v>0</v>
      </c>
    </row>
    <row r="999" spans="1:5" x14ac:dyDescent="0.25">
      <c r="A999" t="s">
        <v>199</v>
      </c>
      <c r="B999" t="s">
        <v>18</v>
      </c>
      <c r="C999" t="s">
        <v>35</v>
      </c>
      <c r="D999">
        <v>0</v>
      </c>
      <c r="E999">
        <v>0</v>
      </c>
    </row>
    <row r="1000" spans="1:5" x14ac:dyDescent="0.25">
      <c r="A1000" t="s">
        <v>199</v>
      </c>
      <c r="B1000" t="s">
        <v>21</v>
      </c>
      <c r="C1000" t="s">
        <v>35</v>
      </c>
      <c r="D1000">
        <v>0</v>
      </c>
      <c r="E1000">
        <v>0</v>
      </c>
    </row>
    <row r="1001" spans="1:5" x14ac:dyDescent="0.25">
      <c r="A1001" t="s">
        <v>199</v>
      </c>
      <c r="B1001" t="s">
        <v>22</v>
      </c>
      <c r="C1001" t="s">
        <v>35</v>
      </c>
      <c r="D1001">
        <v>0</v>
      </c>
      <c r="E1001">
        <v>0</v>
      </c>
    </row>
    <row r="1002" spans="1:5" x14ac:dyDescent="0.25">
      <c r="A1002" t="s">
        <v>199</v>
      </c>
      <c r="B1002" t="s">
        <v>20</v>
      </c>
      <c r="C1002" t="s">
        <v>35</v>
      </c>
      <c r="D1002">
        <v>0</v>
      </c>
      <c r="E1002">
        <v>0</v>
      </c>
    </row>
    <row r="1003" spans="1:5" x14ac:dyDescent="0.25">
      <c r="A1003" t="s">
        <v>199</v>
      </c>
      <c r="B1003" t="s">
        <v>19</v>
      </c>
      <c r="C1003" t="s">
        <v>35</v>
      </c>
      <c r="D1003">
        <v>0</v>
      </c>
      <c r="E1003">
        <v>0</v>
      </c>
    </row>
    <row r="1004" spans="1:5" x14ac:dyDescent="0.25">
      <c r="A1004" t="s">
        <v>199</v>
      </c>
      <c r="B1004" t="s">
        <v>19</v>
      </c>
      <c r="C1004" t="s">
        <v>36</v>
      </c>
      <c r="D1004">
        <v>0</v>
      </c>
      <c r="E1004">
        <v>0</v>
      </c>
    </row>
    <row r="1005" spans="1:5" x14ac:dyDescent="0.25">
      <c r="A1005" t="s">
        <v>199</v>
      </c>
      <c r="B1005" t="s">
        <v>18</v>
      </c>
      <c r="C1005" t="s">
        <v>36</v>
      </c>
      <c r="D1005">
        <v>0</v>
      </c>
      <c r="E1005">
        <v>0</v>
      </c>
    </row>
    <row r="1006" spans="1:5" x14ac:dyDescent="0.25">
      <c r="A1006" t="s">
        <v>199</v>
      </c>
      <c r="B1006" t="s">
        <v>22</v>
      </c>
      <c r="C1006" t="s">
        <v>36</v>
      </c>
      <c r="D1006">
        <v>0</v>
      </c>
      <c r="E1006">
        <v>0</v>
      </c>
    </row>
    <row r="1007" spans="1:5" x14ac:dyDescent="0.25">
      <c r="A1007" t="s">
        <v>199</v>
      </c>
      <c r="B1007" t="s">
        <v>21</v>
      </c>
      <c r="C1007" t="s">
        <v>36</v>
      </c>
      <c r="D1007">
        <v>0</v>
      </c>
      <c r="E1007">
        <v>0</v>
      </c>
    </row>
    <row r="1008" spans="1:5" x14ac:dyDescent="0.25">
      <c r="A1008" t="s">
        <v>199</v>
      </c>
      <c r="B1008" t="s">
        <v>20</v>
      </c>
      <c r="C1008" t="s">
        <v>36</v>
      </c>
      <c r="D1008">
        <v>0</v>
      </c>
      <c r="E1008">
        <v>0</v>
      </c>
    </row>
    <row r="1009" spans="1:5" x14ac:dyDescent="0.25">
      <c r="A1009" t="s">
        <v>199</v>
      </c>
      <c r="B1009" t="s">
        <v>23</v>
      </c>
      <c r="C1009" t="s">
        <v>36</v>
      </c>
      <c r="D1009">
        <v>0</v>
      </c>
      <c r="E1009">
        <v>0</v>
      </c>
    </row>
    <row r="1010" spans="1:5" x14ac:dyDescent="0.25">
      <c r="A1010" t="s">
        <v>200</v>
      </c>
      <c r="B1010" t="s">
        <v>19</v>
      </c>
      <c r="C1010" t="s">
        <v>25</v>
      </c>
      <c r="D1010">
        <v>0</v>
      </c>
      <c r="E1010">
        <v>0</v>
      </c>
    </row>
    <row r="1011" spans="1:5" x14ac:dyDescent="0.25">
      <c r="A1011" t="s">
        <v>200</v>
      </c>
      <c r="B1011" t="s">
        <v>21</v>
      </c>
      <c r="C1011" t="s">
        <v>25</v>
      </c>
      <c r="D1011">
        <v>428594.16</v>
      </c>
      <c r="E1011">
        <v>421015.87</v>
      </c>
    </row>
    <row r="1012" spans="1:5" x14ac:dyDescent="0.25">
      <c r="A1012" t="s">
        <v>200</v>
      </c>
      <c r="B1012" t="s">
        <v>22</v>
      </c>
      <c r="C1012" t="s">
        <v>25</v>
      </c>
      <c r="D1012">
        <v>51.45</v>
      </c>
      <c r="E1012">
        <v>50.94</v>
      </c>
    </row>
    <row r="1013" spans="1:5" x14ac:dyDescent="0.25">
      <c r="A1013" t="s">
        <v>200</v>
      </c>
      <c r="B1013" t="s">
        <v>23</v>
      </c>
      <c r="C1013" t="s">
        <v>25</v>
      </c>
      <c r="D1013">
        <v>0</v>
      </c>
      <c r="E1013">
        <v>0</v>
      </c>
    </row>
    <row r="1014" spans="1:5" x14ac:dyDescent="0.25">
      <c r="A1014" t="s">
        <v>200</v>
      </c>
      <c r="B1014" t="s">
        <v>20</v>
      </c>
      <c r="C1014" t="s">
        <v>25</v>
      </c>
      <c r="D1014">
        <v>354357.79000000004</v>
      </c>
      <c r="E1014">
        <v>343579.4</v>
      </c>
    </row>
    <row r="1015" spans="1:5" x14ac:dyDescent="0.25">
      <c r="A1015" t="s">
        <v>200</v>
      </c>
      <c r="B1015" t="s">
        <v>18</v>
      </c>
      <c r="C1015" t="s">
        <v>25</v>
      </c>
      <c r="D1015">
        <v>212044.55</v>
      </c>
      <c r="E1015">
        <v>209945.1</v>
      </c>
    </row>
    <row r="1016" spans="1:5" x14ac:dyDescent="0.25">
      <c r="A1016" t="s">
        <v>200</v>
      </c>
      <c r="B1016" t="s">
        <v>22</v>
      </c>
      <c r="C1016" t="s">
        <v>26</v>
      </c>
      <c r="D1016">
        <v>90.57</v>
      </c>
      <c r="E1016">
        <v>89.67</v>
      </c>
    </row>
    <row r="1017" spans="1:5" x14ac:dyDescent="0.25">
      <c r="A1017" t="s">
        <v>200</v>
      </c>
      <c r="B1017" t="s">
        <v>18</v>
      </c>
      <c r="C1017" t="s">
        <v>26</v>
      </c>
      <c r="D1017">
        <v>190178.2</v>
      </c>
      <c r="E1017">
        <v>188295.25</v>
      </c>
    </row>
    <row r="1018" spans="1:5" x14ac:dyDescent="0.25">
      <c r="A1018" t="s">
        <v>200</v>
      </c>
      <c r="B1018" t="s">
        <v>21</v>
      </c>
      <c r="C1018" t="s">
        <v>26</v>
      </c>
      <c r="D1018">
        <v>309882.65999999997</v>
      </c>
      <c r="E1018">
        <v>304403.40000000002</v>
      </c>
    </row>
    <row r="1019" spans="1:5" x14ac:dyDescent="0.25">
      <c r="A1019" t="s">
        <v>200</v>
      </c>
      <c r="B1019" t="s">
        <v>20</v>
      </c>
      <c r="C1019" t="s">
        <v>26</v>
      </c>
      <c r="D1019">
        <v>234126.47</v>
      </c>
      <c r="E1019">
        <v>227067.55000000002</v>
      </c>
    </row>
    <row r="1020" spans="1:5" x14ac:dyDescent="0.25">
      <c r="A1020" t="s">
        <v>200</v>
      </c>
      <c r="B1020" t="s">
        <v>19</v>
      </c>
      <c r="C1020" t="s">
        <v>26</v>
      </c>
      <c r="D1020">
        <v>0</v>
      </c>
      <c r="E1020">
        <v>0</v>
      </c>
    </row>
    <row r="1021" spans="1:5" x14ac:dyDescent="0.25">
      <c r="A1021" t="s">
        <v>200</v>
      </c>
      <c r="B1021" t="s">
        <v>23</v>
      </c>
      <c r="C1021" t="s">
        <v>26</v>
      </c>
      <c r="D1021">
        <v>0</v>
      </c>
      <c r="E1021">
        <v>0</v>
      </c>
    </row>
    <row r="1022" spans="1:5" x14ac:dyDescent="0.25">
      <c r="A1022" t="s">
        <v>200</v>
      </c>
      <c r="B1022" t="s">
        <v>22</v>
      </c>
      <c r="C1022" t="s">
        <v>27</v>
      </c>
      <c r="D1022">
        <v>133.28</v>
      </c>
      <c r="E1022">
        <v>131.96</v>
      </c>
    </row>
    <row r="1023" spans="1:5" x14ac:dyDescent="0.25">
      <c r="A1023" t="s">
        <v>200</v>
      </c>
      <c r="B1023" t="s">
        <v>20</v>
      </c>
      <c r="C1023" t="s">
        <v>27</v>
      </c>
      <c r="D1023">
        <v>306842.96000000002</v>
      </c>
      <c r="E1023">
        <v>297254.88</v>
      </c>
    </row>
    <row r="1024" spans="1:5" x14ac:dyDescent="0.25">
      <c r="A1024" t="s">
        <v>200</v>
      </c>
      <c r="B1024" t="s">
        <v>23</v>
      </c>
      <c r="C1024" t="s">
        <v>27</v>
      </c>
      <c r="D1024">
        <v>0</v>
      </c>
      <c r="E1024">
        <v>0</v>
      </c>
    </row>
    <row r="1025" spans="1:5" x14ac:dyDescent="0.25">
      <c r="A1025" t="s">
        <v>200</v>
      </c>
      <c r="B1025" t="s">
        <v>21</v>
      </c>
      <c r="C1025" t="s">
        <v>27</v>
      </c>
      <c r="D1025">
        <v>246131.97</v>
      </c>
      <c r="E1025">
        <v>241779.93</v>
      </c>
    </row>
    <row r="1026" spans="1:5" x14ac:dyDescent="0.25">
      <c r="A1026" t="s">
        <v>200</v>
      </c>
      <c r="B1026" t="s">
        <v>18</v>
      </c>
      <c r="C1026" t="s">
        <v>27</v>
      </c>
      <c r="D1026">
        <v>129275.93</v>
      </c>
      <c r="E1026">
        <v>127995.97</v>
      </c>
    </row>
    <row r="1027" spans="1:5" x14ac:dyDescent="0.25">
      <c r="A1027" t="s">
        <v>200</v>
      </c>
      <c r="B1027" t="s">
        <v>19</v>
      </c>
      <c r="C1027" t="s">
        <v>27</v>
      </c>
      <c r="D1027">
        <v>0</v>
      </c>
      <c r="E1027">
        <v>0</v>
      </c>
    </row>
    <row r="1028" spans="1:5" x14ac:dyDescent="0.25">
      <c r="A1028" t="s">
        <v>200</v>
      </c>
      <c r="B1028" t="s">
        <v>23</v>
      </c>
      <c r="C1028" t="s">
        <v>28</v>
      </c>
      <c r="D1028">
        <v>0</v>
      </c>
      <c r="E1028">
        <v>0</v>
      </c>
    </row>
    <row r="1029" spans="1:5" x14ac:dyDescent="0.25">
      <c r="A1029" t="s">
        <v>200</v>
      </c>
      <c r="B1029" t="s">
        <v>18</v>
      </c>
      <c r="C1029" t="s">
        <v>28</v>
      </c>
      <c r="D1029">
        <v>49365.63</v>
      </c>
      <c r="E1029">
        <v>48876.86</v>
      </c>
    </row>
    <row r="1030" spans="1:5" x14ac:dyDescent="0.25">
      <c r="A1030" t="s">
        <v>200</v>
      </c>
      <c r="B1030" t="s">
        <v>22</v>
      </c>
      <c r="C1030" t="s">
        <v>28</v>
      </c>
      <c r="D1030">
        <v>228.12</v>
      </c>
      <c r="E1030">
        <v>225.86</v>
      </c>
    </row>
    <row r="1031" spans="1:5" x14ac:dyDescent="0.25">
      <c r="A1031" t="s">
        <v>200</v>
      </c>
      <c r="B1031" t="s">
        <v>19</v>
      </c>
      <c r="C1031" t="s">
        <v>28</v>
      </c>
      <c r="D1031">
        <v>0</v>
      </c>
      <c r="E1031">
        <v>0</v>
      </c>
    </row>
    <row r="1032" spans="1:5" x14ac:dyDescent="0.25">
      <c r="A1032" t="s">
        <v>200</v>
      </c>
      <c r="B1032" t="s">
        <v>21</v>
      </c>
      <c r="C1032" t="s">
        <v>28</v>
      </c>
      <c r="D1032">
        <v>179643.95</v>
      </c>
      <c r="E1032">
        <v>176467.53</v>
      </c>
    </row>
    <row r="1033" spans="1:5" x14ac:dyDescent="0.25">
      <c r="A1033" t="s">
        <v>200</v>
      </c>
      <c r="B1033" t="s">
        <v>20</v>
      </c>
      <c r="C1033" t="s">
        <v>28</v>
      </c>
      <c r="D1033">
        <v>314566.06</v>
      </c>
      <c r="E1033">
        <v>305070.96999999997</v>
      </c>
    </row>
    <row r="1034" spans="1:5" x14ac:dyDescent="0.25">
      <c r="A1034" t="s">
        <v>200</v>
      </c>
      <c r="B1034" t="s">
        <v>19</v>
      </c>
      <c r="C1034" t="s">
        <v>29</v>
      </c>
      <c r="D1034">
        <v>0</v>
      </c>
      <c r="E1034">
        <v>0</v>
      </c>
    </row>
    <row r="1035" spans="1:5" x14ac:dyDescent="0.25">
      <c r="A1035" t="s">
        <v>200</v>
      </c>
      <c r="B1035" t="s">
        <v>18</v>
      </c>
      <c r="C1035" t="s">
        <v>29</v>
      </c>
      <c r="D1035">
        <v>26358.34</v>
      </c>
      <c r="E1035">
        <v>26097.37</v>
      </c>
    </row>
    <row r="1036" spans="1:5" x14ac:dyDescent="0.25">
      <c r="A1036" t="s">
        <v>200</v>
      </c>
      <c r="B1036" t="s">
        <v>22</v>
      </c>
      <c r="C1036" t="s">
        <v>29</v>
      </c>
      <c r="D1036">
        <v>249.94</v>
      </c>
      <c r="E1036">
        <v>247.47</v>
      </c>
    </row>
    <row r="1037" spans="1:5" x14ac:dyDescent="0.25">
      <c r="A1037" t="s">
        <v>200</v>
      </c>
      <c r="B1037" t="s">
        <v>23</v>
      </c>
      <c r="C1037" t="s">
        <v>29</v>
      </c>
      <c r="D1037">
        <v>0</v>
      </c>
      <c r="E1037">
        <v>0</v>
      </c>
    </row>
    <row r="1038" spans="1:5" x14ac:dyDescent="0.25">
      <c r="A1038" t="s">
        <v>200</v>
      </c>
      <c r="B1038" t="s">
        <v>21</v>
      </c>
      <c r="C1038" t="s">
        <v>29</v>
      </c>
      <c r="D1038">
        <v>113961.04</v>
      </c>
      <c r="E1038">
        <v>111946.01</v>
      </c>
    </row>
    <row r="1039" spans="1:5" x14ac:dyDescent="0.25">
      <c r="A1039" t="s">
        <v>200</v>
      </c>
      <c r="B1039" t="s">
        <v>20</v>
      </c>
      <c r="C1039" t="s">
        <v>29</v>
      </c>
      <c r="D1039">
        <v>337569.94000000006</v>
      </c>
      <c r="E1039">
        <v>327320.95999999996</v>
      </c>
    </row>
    <row r="1040" spans="1:5" x14ac:dyDescent="0.25">
      <c r="A1040" t="s">
        <v>200</v>
      </c>
      <c r="B1040" t="s">
        <v>20</v>
      </c>
      <c r="C1040" t="s">
        <v>30</v>
      </c>
      <c r="D1040">
        <v>0</v>
      </c>
      <c r="E1040">
        <v>0</v>
      </c>
    </row>
    <row r="1041" spans="1:5" x14ac:dyDescent="0.25">
      <c r="A1041" t="s">
        <v>200</v>
      </c>
      <c r="B1041" t="s">
        <v>19</v>
      </c>
      <c r="C1041" t="s">
        <v>30</v>
      </c>
      <c r="D1041">
        <v>0</v>
      </c>
      <c r="E1041">
        <v>0</v>
      </c>
    </row>
    <row r="1042" spans="1:5" x14ac:dyDescent="0.25">
      <c r="A1042" t="s">
        <v>200</v>
      </c>
      <c r="B1042" t="s">
        <v>22</v>
      </c>
      <c r="C1042" t="s">
        <v>30</v>
      </c>
      <c r="D1042">
        <v>0</v>
      </c>
      <c r="E1042">
        <v>0</v>
      </c>
    </row>
    <row r="1043" spans="1:5" x14ac:dyDescent="0.25">
      <c r="A1043" t="s">
        <v>200</v>
      </c>
      <c r="B1043" t="s">
        <v>18</v>
      </c>
      <c r="C1043" t="s">
        <v>30</v>
      </c>
      <c r="D1043">
        <v>0</v>
      </c>
      <c r="E1043">
        <v>0</v>
      </c>
    </row>
    <row r="1044" spans="1:5" x14ac:dyDescent="0.25">
      <c r="A1044" t="s">
        <v>200</v>
      </c>
      <c r="B1044" t="s">
        <v>21</v>
      </c>
      <c r="C1044" t="s">
        <v>30</v>
      </c>
      <c r="D1044">
        <v>0</v>
      </c>
      <c r="E1044">
        <v>0</v>
      </c>
    </row>
    <row r="1045" spans="1:5" x14ac:dyDescent="0.25">
      <c r="A1045" t="s">
        <v>200</v>
      </c>
      <c r="B1045" t="s">
        <v>23</v>
      </c>
      <c r="C1045" t="s">
        <v>30</v>
      </c>
      <c r="D1045">
        <v>0</v>
      </c>
      <c r="E1045">
        <v>0</v>
      </c>
    </row>
    <row r="1046" spans="1:5" x14ac:dyDescent="0.25">
      <c r="A1046" t="s">
        <v>200</v>
      </c>
      <c r="B1046" t="s">
        <v>20</v>
      </c>
      <c r="C1046" t="s">
        <v>31</v>
      </c>
      <c r="D1046">
        <v>0</v>
      </c>
      <c r="E1046">
        <v>0</v>
      </c>
    </row>
    <row r="1047" spans="1:5" x14ac:dyDescent="0.25">
      <c r="A1047" t="s">
        <v>200</v>
      </c>
      <c r="B1047" t="s">
        <v>19</v>
      </c>
      <c r="C1047" t="s">
        <v>31</v>
      </c>
      <c r="D1047">
        <v>0</v>
      </c>
      <c r="E1047">
        <v>0</v>
      </c>
    </row>
    <row r="1048" spans="1:5" x14ac:dyDescent="0.25">
      <c r="A1048" t="s">
        <v>200</v>
      </c>
      <c r="B1048" t="s">
        <v>23</v>
      </c>
      <c r="C1048" t="s">
        <v>31</v>
      </c>
      <c r="D1048">
        <v>0</v>
      </c>
      <c r="E1048">
        <v>0</v>
      </c>
    </row>
    <row r="1049" spans="1:5" x14ac:dyDescent="0.25">
      <c r="A1049" t="s">
        <v>200</v>
      </c>
      <c r="B1049" t="s">
        <v>21</v>
      </c>
      <c r="C1049" t="s">
        <v>31</v>
      </c>
      <c r="D1049">
        <v>0</v>
      </c>
      <c r="E1049">
        <v>0</v>
      </c>
    </row>
    <row r="1050" spans="1:5" x14ac:dyDescent="0.25">
      <c r="A1050" t="s">
        <v>200</v>
      </c>
      <c r="B1050" t="s">
        <v>22</v>
      </c>
      <c r="C1050" t="s">
        <v>31</v>
      </c>
      <c r="D1050">
        <v>0</v>
      </c>
      <c r="E1050">
        <v>0</v>
      </c>
    </row>
    <row r="1051" spans="1:5" x14ac:dyDescent="0.25">
      <c r="A1051" t="s">
        <v>200</v>
      </c>
      <c r="B1051" t="s">
        <v>18</v>
      </c>
      <c r="C1051" t="s">
        <v>31</v>
      </c>
      <c r="D1051">
        <v>0</v>
      </c>
      <c r="E1051">
        <v>0</v>
      </c>
    </row>
    <row r="1052" spans="1:5" x14ac:dyDescent="0.25">
      <c r="A1052" t="s">
        <v>200</v>
      </c>
      <c r="B1052" t="s">
        <v>23</v>
      </c>
      <c r="C1052" t="s">
        <v>32</v>
      </c>
      <c r="D1052">
        <v>0</v>
      </c>
      <c r="E1052">
        <v>0</v>
      </c>
    </row>
    <row r="1053" spans="1:5" x14ac:dyDescent="0.25">
      <c r="A1053" t="s">
        <v>200</v>
      </c>
      <c r="B1053" t="s">
        <v>19</v>
      </c>
      <c r="C1053" t="s">
        <v>32</v>
      </c>
      <c r="D1053">
        <v>0</v>
      </c>
      <c r="E1053">
        <v>0</v>
      </c>
    </row>
    <row r="1054" spans="1:5" x14ac:dyDescent="0.25">
      <c r="A1054" t="s">
        <v>200</v>
      </c>
      <c r="B1054" t="s">
        <v>21</v>
      </c>
      <c r="C1054" t="s">
        <v>32</v>
      </c>
      <c r="D1054">
        <v>0</v>
      </c>
      <c r="E1054">
        <v>0</v>
      </c>
    </row>
    <row r="1055" spans="1:5" x14ac:dyDescent="0.25">
      <c r="A1055" t="s">
        <v>200</v>
      </c>
      <c r="B1055" t="s">
        <v>22</v>
      </c>
      <c r="C1055" t="s">
        <v>32</v>
      </c>
      <c r="D1055">
        <v>0</v>
      </c>
      <c r="E1055">
        <v>0</v>
      </c>
    </row>
    <row r="1056" spans="1:5" x14ac:dyDescent="0.25">
      <c r="A1056" t="s">
        <v>200</v>
      </c>
      <c r="B1056" t="s">
        <v>20</v>
      </c>
      <c r="C1056" t="s">
        <v>32</v>
      </c>
      <c r="D1056">
        <v>0</v>
      </c>
      <c r="E1056">
        <v>0</v>
      </c>
    </row>
    <row r="1057" spans="1:5" x14ac:dyDescent="0.25">
      <c r="A1057" t="s">
        <v>200</v>
      </c>
      <c r="B1057" t="s">
        <v>18</v>
      </c>
      <c r="C1057" t="s">
        <v>32</v>
      </c>
      <c r="D1057">
        <v>0</v>
      </c>
      <c r="E1057">
        <v>0</v>
      </c>
    </row>
    <row r="1058" spans="1:5" x14ac:dyDescent="0.25">
      <c r="A1058" t="s">
        <v>200</v>
      </c>
      <c r="B1058" t="s">
        <v>19</v>
      </c>
      <c r="C1058" t="s">
        <v>33</v>
      </c>
      <c r="D1058">
        <v>0</v>
      </c>
      <c r="E1058">
        <v>0</v>
      </c>
    </row>
    <row r="1059" spans="1:5" x14ac:dyDescent="0.25">
      <c r="A1059" t="s">
        <v>200</v>
      </c>
      <c r="B1059" t="s">
        <v>22</v>
      </c>
      <c r="C1059" t="s">
        <v>33</v>
      </c>
      <c r="D1059">
        <v>0</v>
      </c>
      <c r="E1059">
        <v>0</v>
      </c>
    </row>
    <row r="1060" spans="1:5" x14ac:dyDescent="0.25">
      <c r="A1060" t="s">
        <v>200</v>
      </c>
      <c r="B1060" t="s">
        <v>20</v>
      </c>
      <c r="C1060" t="s">
        <v>33</v>
      </c>
      <c r="D1060">
        <v>0</v>
      </c>
      <c r="E1060">
        <v>0</v>
      </c>
    </row>
    <row r="1061" spans="1:5" x14ac:dyDescent="0.25">
      <c r="A1061" t="s">
        <v>200</v>
      </c>
      <c r="B1061" t="s">
        <v>21</v>
      </c>
      <c r="C1061" t="s">
        <v>33</v>
      </c>
      <c r="D1061">
        <v>0</v>
      </c>
      <c r="E1061">
        <v>0</v>
      </c>
    </row>
    <row r="1062" spans="1:5" x14ac:dyDescent="0.25">
      <c r="A1062" t="s">
        <v>200</v>
      </c>
      <c r="B1062" t="s">
        <v>23</v>
      </c>
      <c r="C1062" t="s">
        <v>33</v>
      </c>
      <c r="D1062">
        <v>0</v>
      </c>
      <c r="E1062">
        <v>0</v>
      </c>
    </row>
    <row r="1063" spans="1:5" x14ac:dyDescent="0.25">
      <c r="A1063" t="s">
        <v>200</v>
      </c>
      <c r="B1063" t="s">
        <v>18</v>
      </c>
      <c r="C1063" t="s">
        <v>33</v>
      </c>
      <c r="D1063">
        <v>0</v>
      </c>
      <c r="E1063">
        <v>0</v>
      </c>
    </row>
    <row r="1064" spans="1:5" x14ac:dyDescent="0.25">
      <c r="A1064" t="s">
        <v>200</v>
      </c>
      <c r="B1064" t="s">
        <v>19</v>
      </c>
      <c r="C1064" t="s">
        <v>34</v>
      </c>
      <c r="D1064">
        <v>0</v>
      </c>
      <c r="E1064">
        <v>0</v>
      </c>
    </row>
    <row r="1065" spans="1:5" x14ac:dyDescent="0.25">
      <c r="A1065" t="s">
        <v>200</v>
      </c>
      <c r="B1065" t="s">
        <v>20</v>
      </c>
      <c r="C1065" t="s">
        <v>34</v>
      </c>
      <c r="D1065">
        <v>0</v>
      </c>
      <c r="E1065">
        <v>0</v>
      </c>
    </row>
    <row r="1066" spans="1:5" x14ac:dyDescent="0.25">
      <c r="A1066" t="s">
        <v>200</v>
      </c>
      <c r="B1066" t="s">
        <v>21</v>
      </c>
      <c r="C1066" t="s">
        <v>34</v>
      </c>
      <c r="D1066">
        <v>0</v>
      </c>
      <c r="E1066">
        <v>0</v>
      </c>
    </row>
    <row r="1067" spans="1:5" x14ac:dyDescent="0.25">
      <c r="A1067" t="s">
        <v>200</v>
      </c>
      <c r="B1067" t="s">
        <v>22</v>
      </c>
      <c r="C1067" t="s">
        <v>34</v>
      </c>
      <c r="D1067">
        <v>0</v>
      </c>
      <c r="E1067">
        <v>0</v>
      </c>
    </row>
    <row r="1068" spans="1:5" x14ac:dyDescent="0.25">
      <c r="A1068" t="s">
        <v>200</v>
      </c>
      <c r="B1068" t="s">
        <v>23</v>
      </c>
      <c r="C1068" t="s">
        <v>34</v>
      </c>
      <c r="D1068">
        <v>0</v>
      </c>
      <c r="E1068">
        <v>0</v>
      </c>
    </row>
    <row r="1069" spans="1:5" x14ac:dyDescent="0.25">
      <c r="A1069" t="s">
        <v>200</v>
      </c>
      <c r="B1069" t="s">
        <v>18</v>
      </c>
      <c r="C1069" t="s">
        <v>34</v>
      </c>
      <c r="D1069">
        <v>0</v>
      </c>
      <c r="E1069">
        <v>0</v>
      </c>
    </row>
    <row r="1070" spans="1:5" x14ac:dyDescent="0.25">
      <c r="A1070" t="s">
        <v>200</v>
      </c>
      <c r="B1070" t="s">
        <v>19</v>
      </c>
      <c r="C1070" t="s">
        <v>35</v>
      </c>
      <c r="D1070">
        <v>0</v>
      </c>
      <c r="E1070">
        <v>0</v>
      </c>
    </row>
    <row r="1071" spans="1:5" x14ac:dyDescent="0.25">
      <c r="A1071" t="s">
        <v>200</v>
      </c>
      <c r="B1071" t="s">
        <v>21</v>
      </c>
      <c r="C1071" t="s">
        <v>35</v>
      </c>
      <c r="D1071">
        <v>0</v>
      </c>
      <c r="E1071">
        <v>0</v>
      </c>
    </row>
    <row r="1072" spans="1:5" x14ac:dyDescent="0.25">
      <c r="A1072" t="s">
        <v>200</v>
      </c>
      <c r="B1072" t="s">
        <v>22</v>
      </c>
      <c r="C1072" t="s">
        <v>35</v>
      </c>
      <c r="D1072">
        <v>0</v>
      </c>
      <c r="E1072">
        <v>0</v>
      </c>
    </row>
    <row r="1073" spans="1:5" x14ac:dyDescent="0.25">
      <c r="A1073" t="s">
        <v>200</v>
      </c>
      <c r="B1073" t="s">
        <v>20</v>
      </c>
      <c r="C1073" t="s">
        <v>35</v>
      </c>
      <c r="D1073">
        <v>0</v>
      </c>
      <c r="E1073">
        <v>0</v>
      </c>
    </row>
    <row r="1074" spans="1:5" x14ac:dyDescent="0.25">
      <c r="A1074" t="s">
        <v>200</v>
      </c>
      <c r="B1074" t="s">
        <v>23</v>
      </c>
      <c r="C1074" t="s">
        <v>35</v>
      </c>
      <c r="D1074">
        <v>0</v>
      </c>
      <c r="E1074">
        <v>0</v>
      </c>
    </row>
    <row r="1075" spans="1:5" x14ac:dyDescent="0.25">
      <c r="A1075" t="s">
        <v>200</v>
      </c>
      <c r="B1075" t="s">
        <v>18</v>
      </c>
      <c r="C1075" t="s">
        <v>35</v>
      </c>
      <c r="D1075">
        <v>0</v>
      </c>
      <c r="E1075">
        <v>0</v>
      </c>
    </row>
    <row r="1076" spans="1:5" x14ac:dyDescent="0.25">
      <c r="A1076" t="s">
        <v>200</v>
      </c>
      <c r="B1076" t="s">
        <v>23</v>
      </c>
      <c r="C1076" t="s">
        <v>36</v>
      </c>
      <c r="D1076">
        <v>0</v>
      </c>
      <c r="E1076">
        <v>0</v>
      </c>
    </row>
    <row r="1077" spans="1:5" x14ac:dyDescent="0.25">
      <c r="A1077" t="s">
        <v>200</v>
      </c>
      <c r="B1077" t="s">
        <v>21</v>
      </c>
      <c r="C1077" t="s">
        <v>36</v>
      </c>
      <c r="D1077">
        <v>0</v>
      </c>
      <c r="E1077">
        <v>0</v>
      </c>
    </row>
    <row r="1078" spans="1:5" x14ac:dyDescent="0.25">
      <c r="A1078" t="s">
        <v>200</v>
      </c>
      <c r="B1078" t="s">
        <v>20</v>
      </c>
      <c r="C1078" t="s">
        <v>36</v>
      </c>
      <c r="D1078">
        <v>0</v>
      </c>
      <c r="E1078">
        <v>0</v>
      </c>
    </row>
    <row r="1079" spans="1:5" x14ac:dyDescent="0.25">
      <c r="A1079" t="s">
        <v>200</v>
      </c>
      <c r="B1079" t="s">
        <v>18</v>
      </c>
      <c r="C1079" t="s">
        <v>36</v>
      </c>
      <c r="D1079">
        <v>0</v>
      </c>
      <c r="E1079">
        <v>0</v>
      </c>
    </row>
    <row r="1080" spans="1:5" x14ac:dyDescent="0.25">
      <c r="A1080" t="s">
        <v>200</v>
      </c>
      <c r="B1080" t="s">
        <v>22</v>
      </c>
      <c r="C1080" t="s">
        <v>36</v>
      </c>
      <c r="D1080">
        <v>0</v>
      </c>
      <c r="E1080">
        <v>0</v>
      </c>
    </row>
    <row r="1081" spans="1:5" x14ac:dyDescent="0.25">
      <c r="A1081" t="s">
        <v>200</v>
      </c>
      <c r="B1081" t="s">
        <v>19</v>
      </c>
      <c r="C1081" t="s">
        <v>36</v>
      </c>
      <c r="D1081">
        <v>0</v>
      </c>
      <c r="E1081">
        <v>0</v>
      </c>
    </row>
    <row r="1082" spans="1:5" x14ac:dyDescent="0.25">
      <c r="A1082" t="s">
        <v>201</v>
      </c>
      <c r="B1082" t="s">
        <v>22</v>
      </c>
      <c r="C1082" t="s">
        <v>25</v>
      </c>
      <c r="D1082">
        <v>138904.07999999999</v>
      </c>
      <c r="E1082">
        <v>137528.79</v>
      </c>
    </row>
    <row r="1083" spans="1:5" x14ac:dyDescent="0.25">
      <c r="A1083" t="s">
        <v>201</v>
      </c>
      <c r="B1083" t="s">
        <v>18</v>
      </c>
      <c r="C1083" t="s">
        <v>25</v>
      </c>
      <c r="D1083">
        <v>9013.23</v>
      </c>
      <c r="E1083">
        <v>8923.99</v>
      </c>
    </row>
    <row r="1084" spans="1:5" x14ac:dyDescent="0.25">
      <c r="A1084" t="s">
        <v>201</v>
      </c>
      <c r="B1084" t="s">
        <v>23</v>
      </c>
      <c r="C1084" t="s">
        <v>25</v>
      </c>
      <c r="D1084">
        <v>0</v>
      </c>
      <c r="E1084">
        <v>0</v>
      </c>
    </row>
    <row r="1085" spans="1:5" x14ac:dyDescent="0.25">
      <c r="A1085" t="s">
        <v>201</v>
      </c>
      <c r="B1085" t="s">
        <v>21</v>
      </c>
      <c r="C1085" t="s">
        <v>25</v>
      </c>
      <c r="D1085">
        <v>362977.1</v>
      </c>
      <c r="E1085">
        <v>356559.04</v>
      </c>
    </row>
    <row r="1086" spans="1:5" x14ac:dyDescent="0.25">
      <c r="A1086" t="s">
        <v>201</v>
      </c>
      <c r="B1086" t="s">
        <v>20</v>
      </c>
      <c r="C1086" t="s">
        <v>25</v>
      </c>
      <c r="D1086">
        <v>0</v>
      </c>
      <c r="E1086">
        <v>0</v>
      </c>
    </row>
    <row r="1087" spans="1:5" x14ac:dyDescent="0.25">
      <c r="A1087" t="s">
        <v>201</v>
      </c>
      <c r="B1087" t="s">
        <v>19</v>
      </c>
      <c r="C1087" t="s">
        <v>25</v>
      </c>
      <c r="D1087">
        <v>0</v>
      </c>
      <c r="E1087">
        <v>0</v>
      </c>
    </row>
    <row r="1088" spans="1:5" x14ac:dyDescent="0.25">
      <c r="A1088" t="s">
        <v>201</v>
      </c>
      <c r="B1088" t="s">
        <v>22</v>
      </c>
      <c r="C1088" t="s">
        <v>26</v>
      </c>
      <c r="D1088">
        <v>151233.63</v>
      </c>
      <c r="E1088">
        <v>149736.26999999999</v>
      </c>
    </row>
    <row r="1089" spans="1:5" x14ac:dyDescent="0.25">
      <c r="A1089" t="s">
        <v>201</v>
      </c>
      <c r="B1089" t="s">
        <v>21</v>
      </c>
      <c r="C1089" t="s">
        <v>26</v>
      </c>
      <c r="D1089">
        <v>294652.33</v>
      </c>
      <c r="E1089">
        <v>289442.37</v>
      </c>
    </row>
    <row r="1090" spans="1:5" x14ac:dyDescent="0.25">
      <c r="A1090" t="s">
        <v>201</v>
      </c>
      <c r="B1090" t="s">
        <v>23</v>
      </c>
      <c r="C1090" t="s">
        <v>26</v>
      </c>
      <c r="D1090">
        <v>0</v>
      </c>
      <c r="E1090">
        <v>0</v>
      </c>
    </row>
    <row r="1091" spans="1:5" x14ac:dyDescent="0.25">
      <c r="A1091" t="s">
        <v>201</v>
      </c>
      <c r="B1091" t="s">
        <v>19</v>
      </c>
      <c r="C1091" t="s">
        <v>26</v>
      </c>
      <c r="D1091">
        <v>0</v>
      </c>
      <c r="E1091">
        <v>0</v>
      </c>
    </row>
    <row r="1092" spans="1:5" x14ac:dyDescent="0.25">
      <c r="A1092" t="s">
        <v>201</v>
      </c>
      <c r="B1092" t="s">
        <v>20</v>
      </c>
      <c r="C1092" t="s">
        <v>26</v>
      </c>
      <c r="D1092">
        <v>0</v>
      </c>
      <c r="E1092">
        <v>0</v>
      </c>
    </row>
    <row r="1093" spans="1:5" x14ac:dyDescent="0.25">
      <c r="A1093" t="s">
        <v>201</v>
      </c>
      <c r="B1093" t="s">
        <v>18</v>
      </c>
      <c r="C1093" t="s">
        <v>26</v>
      </c>
      <c r="D1093">
        <v>25471.88</v>
      </c>
      <c r="E1093">
        <v>25219.68</v>
      </c>
    </row>
    <row r="1094" spans="1:5" x14ac:dyDescent="0.25">
      <c r="A1094" t="s">
        <v>201</v>
      </c>
      <c r="B1094" t="s">
        <v>18</v>
      </c>
      <c r="C1094" t="s">
        <v>27</v>
      </c>
      <c r="D1094">
        <v>28030.55</v>
      </c>
      <c r="E1094">
        <v>27753.02</v>
      </c>
    </row>
    <row r="1095" spans="1:5" x14ac:dyDescent="0.25">
      <c r="A1095" t="s">
        <v>201</v>
      </c>
      <c r="B1095" t="s">
        <v>23</v>
      </c>
      <c r="C1095" t="s">
        <v>27</v>
      </c>
      <c r="D1095">
        <v>0</v>
      </c>
      <c r="E1095">
        <v>0</v>
      </c>
    </row>
    <row r="1096" spans="1:5" x14ac:dyDescent="0.25">
      <c r="A1096" t="s">
        <v>201</v>
      </c>
      <c r="B1096" t="s">
        <v>21</v>
      </c>
      <c r="C1096" t="s">
        <v>27</v>
      </c>
      <c r="D1096">
        <v>257300.69</v>
      </c>
      <c r="E1096">
        <v>252751.17</v>
      </c>
    </row>
    <row r="1097" spans="1:5" x14ac:dyDescent="0.25">
      <c r="A1097" t="s">
        <v>201</v>
      </c>
      <c r="B1097" t="s">
        <v>19</v>
      </c>
      <c r="C1097" t="s">
        <v>27</v>
      </c>
      <c r="D1097">
        <v>0</v>
      </c>
      <c r="E1097">
        <v>0</v>
      </c>
    </row>
    <row r="1098" spans="1:5" x14ac:dyDescent="0.25">
      <c r="A1098" t="s">
        <v>201</v>
      </c>
      <c r="B1098" t="s">
        <v>20</v>
      </c>
      <c r="C1098" t="s">
        <v>27</v>
      </c>
      <c r="D1098">
        <v>0</v>
      </c>
      <c r="E1098">
        <v>0</v>
      </c>
    </row>
    <row r="1099" spans="1:5" x14ac:dyDescent="0.25">
      <c r="A1099" t="s">
        <v>201</v>
      </c>
      <c r="B1099" t="s">
        <v>22</v>
      </c>
      <c r="C1099" t="s">
        <v>27</v>
      </c>
      <c r="D1099">
        <v>269162.53000000003</v>
      </c>
      <c r="E1099">
        <v>266497.55</v>
      </c>
    </row>
    <row r="1100" spans="1:5" x14ac:dyDescent="0.25">
      <c r="A1100" t="s">
        <v>201</v>
      </c>
      <c r="B1100" t="s">
        <v>21</v>
      </c>
      <c r="C1100" t="s">
        <v>28</v>
      </c>
      <c r="D1100">
        <v>195126.98</v>
      </c>
      <c r="E1100">
        <v>191676.79999999999</v>
      </c>
    </row>
    <row r="1101" spans="1:5" x14ac:dyDescent="0.25">
      <c r="A1101" t="s">
        <v>201</v>
      </c>
      <c r="B1101" t="s">
        <v>20</v>
      </c>
      <c r="C1101" t="s">
        <v>28</v>
      </c>
      <c r="D1101">
        <v>0</v>
      </c>
      <c r="E1101">
        <v>0</v>
      </c>
    </row>
    <row r="1102" spans="1:5" x14ac:dyDescent="0.25">
      <c r="A1102" t="s">
        <v>201</v>
      </c>
      <c r="B1102" t="s">
        <v>18</v>
      </c>
      <c r="C1102" t="s">
        <v>28</v>
      </c>
      <c r="D1102">
        <v>22303.439999999999</v>
      </c>
      <c r="E1102">
        <v>22082.61</v>
      </c>
    </row>
    <row r="1103" spans="1:5" x14ac:dyDescent="0.25">
      <c r="A1103" t="s">
        <v>201</v>
      </c>
      <c r="B1103" t="s">
        <v>23</v>
      </c>
      <c r="C1103" t="s">
        <v>28</v>
      </c>
      <c r="D1103">
        <v>0</v>
      </c>
      <c r="E1103">
        <v>0</v>
      </c>
    </row>
    <row r="1104" spans="1:5" x14ac:dyDescent="0.25">
      <c r="A1104" t="s">
        <v>201</v>
      </c>
      <c r="B1104" t="s">
        <v>22</v>
      </c>
      <c r="C1104" t="s">
        <v>28</v>
      </c>
      <c r="D1104">
        <v>419859.83</v>
      </c>
      <c r="E1104">
        <v>415702.8</v>
      </c>
    </row>
    <row r="1105" spans="1:5" x14ac:dyDescent="0.25">
      <c r="A1105" t="s">
        <v>201</v>
      </c>
      <c r="B1105" t="s">
        <v>19</v>
      </c>
      <c r="C1105" t="s">
        <v>28</v>
      </c>
      <c r="D1105">
        <v>0</v>
      </c>
      <c r="E1105">
        <v>0</v>
      </c>
    </row>
    <row r="1106" spans="1:5" x14ac:dyDescent="0.25">
      <c r="A1106" t="s">
        <v>201</v>
      </c>
      <c r="B1106" t="s">
        <v>23</v>
      </c>
      <c r="C1106" t="s">
        <v>29</v>
      </c>
      <c r="D1106">
        <v>0</v>
      </c>
      <c r="E1106">
        <v>0</v>
      </c>
    </row>
    <row r="1107" spans="1:5" x14ac:dyDescent="0.25">
      <c r="A1107" t="s">
        <v>201</v>
      </c>
      <c r="B1107" t="s">
        <v>19</v>
      </c>
      <c r="C1107" t="s">
        <v>29</v>
      </c>
      <c r="D1107">
        <v>0</v>
      </c>
      <c r="E1107">
        <v>0</v>
      </c>
    </row>
    <row r="1108" spans="1:5" x14ac:dyDescent="0.25">
      <c r="A1108" t="s">
        <v>201</v>
      </c>
      <c r="B1108" t="s">
        <v>20</v>
      </c>
      <c r="C1108" t="s">
        <v>29</v>
      </c>
      <c r="D1108">
        <v>0</v>
      </c>
      <c r="E1108">
        <v>0</v>
      </c>
    </row>
    <row r="1109" spans="1:5" x14ac:dyDescent="0.25">
      <c r="A1109" t="s">
        <v>201</v>
      </c>
      <c r="B1109" t="s">
        <v>21</v>
      </c>
      <c r="C1109" t="s">
        <v>29</v>
      </c>
      <c r="D1109">
        <v>198922.79</v>
      </c>
      <c r="E1109">
        <v>195405.49</v>
      </c>
    </row>
    <row r="1110" spans="1:5" x14ac:dyDescent="0.25">
      <c r="A1110" t="s">
        <v>201</v>
      </c>
      <c r="B1110" t="s">
        <v>22</v>
      </c>
      <c r="C1110" t="s">
        <v>29</v>
      </c>
      <c r="D1110">
        <v>501661.52</v>
      </c>
      <c r="E1110">
        <v>496694.57</v>
      </c>
    </row>
    <row r="1111" spans="1:5" x14ac:dyDescent="0.25">
      <c r="A1111" t="s">
        <v>201</v>
      </c>
      <c r="B1111" t="s">
        <v>18</v>
      </c>
      <c r="C1111" t="s">
        <v>29</v>
      </c>
      <c r="D1111">
        <v>25925.82</v>
      </c>
      <c r="E1111">
        <v>25669.13</v>
      </c>
    </row>
    <row r="1112" spans="1:5" x14ac:dyDescent="0.25">
      <c r="A1112" t="s">
        <v>201</v>
      </c>
      <c r="B1112" t="s">
        <v>23</v>
      </c>
      <c r="C1112" t="s">
        <v>30</v>
      </c>
      <c r="D1112">
        <v>0</v>
      </c>
      <c r="E1112">
        <v>0</v>
      </c>
    </row>
    <row r="1113" spans="1:5" x14ac:dyDescent="0.25">
      <c r="A1113" t="s">
        <v>201</v>
      </c>
      <c r="B1113" t="s">
        <v>18</v>
      </c>
      <c r="C1113" t="s">
        <v>30</v>
      </c>
      <c r="D1113">
        <v>0</v>
      </c>
      <c r="E1113">
        <v>0</v>
      </c>
    </row>
    <row r="1114" spans="1:5" x14ac:dyDescent="0.25">
      <c r="A1114" t="s">
        <v>201</v>
      </c>
      <c r="B1114" t="s">
        <v>19</v>
      </c>
      <c r="C1114" t="s">
        <v>30</v>
      </c>
      <c r="D1114">
        <v>0</v>
      </c>
      <c r="E1114">
        <v>0</v>
      </c>
    </row>
    <row r="1115" spans="1:5" x14ac:dyDescent="0.25">
      <c r="A1115" t="s">
        <v>201</v>
      </c>
      <c r="B1115" t="s">
        <v>20</v>
      </c>
      <c r="C1115" t="s">
        <v>30</v>
      </c>
      <c r="D1115">
        <v>0</v>
      </c>
      <c r="E1115">
        <v>0</v>
      </c>
    </row>
    <row r="1116" spans="1:5" x14ac:dyDescent="0.25">
      <c r="A1116" t="s">
        <v>201</v>
      </c>
      <c r="B1116" t="s">
        <v>21</v>
      </c>
      <c r="C1116" t="s">
        <v>30</v>
      </c>
      <c r="D1116">
        <v>0</v>
      </c>
      <c r="E1116">
        <v>0</v>
      </c>
    </row>
    <row r="1117" spans="1:5" x14ac:dyDescent="0.25">
      <c r="A1117" t="s">
        <v>201</v>
      </c>
      <c r="B1117" t="s">
        <v>22</v>
      </c>
      <c r="C1117" t="s">
        <v>30</v>
      </c>
      <c r="D1117">
        <v>0</v>
      </c>
      <c r="E1117">
        <v>0</v>
      </c>
    </row>
    <row r="1118" spans="1:5" x14ac:dyDescent="0.25">
      <c r="A1118" t="s">
        <v>201</v>
      </c>
      <c r="B1118" t="s">
        <v>22</v>
      </c>
      <c r="C1118" t="s">
        <v>31</v>
      </c>
      <c r="D1118">
        <v>0</v>
      </c>
      <c r="E1118">
        <v>0</v>
      </c>
    </row>
    <row r="1119" spans="1:5" x14ac:dyDescent="0.25">
      <c r="A1119" t="s">
        <v>201</v>
      </c>
      <c r="B1119" t="s">
        <v>21</v>
      </c>
      <c r="C1119" t="s">
        <v>31</v>
      </c>
      <c r="D1119">
        <v>0</v>
      </c>
      <c r="E1119">
        <v>0</v>
      </c>
    </row>
    <row r="1120" spans="1:5" x14ac:dyDescent="0.25">
      <c r="A1120" t="s">
        <v>201</v>
      </c>
      <c r="B1120" t="s">
        <v>23</v>
      </c>
      <c r="C1120" t="s">
        <v>31</v>
      </c>
      <c r="D1120">
        <v>0</v>
      </c>
      <c r="E1120">
        <v>0</v>
      </c>
    </row>
    <row r="1121" spans="1:5" x14ac:dyDescent="0.25">
      <c r="A1121" t="s">
        <v>201</v>
      </c>
      <c r="B1121" t="s">
        <v>20</v>
      </c>
      <c r="C1121" t="s">
        <v>31</v>
      </c>
      <c r="D1121">
        <v>0</v>
      </c>
      <c r="E1121">
        <v>0</v>
      </c>
    </row>
    <row r="1122" spans="1:5" x14ac:dyDescent="0.25">
      <c r="A1122" t="s">
        <v>201</v>
      </c>
      <c r="B1122" t="s">
        <v>18</v>
      </c>
      <c r="C1122" t="s">
        <v>31</v>
      </c>
      <c r="D1122">
        <v>0</v>
      </c>
      <c r="E1122">
        <v>0</v>
      </c>
    </row>
    <row r="1123" spans="1:5" x14ac:dyDescent="0.25">
      <c r="A1123" t="s">
        <v>201</v>
      </c>
      <c r="B1123" t="s">
        <v>19</v>
      </c>
      <c r="C1123" t="s">
        <v>31</v>
      </c>
      <c r="D1123">
        <v>0</v>
      </c>
      <c r="E1123">
        <v>0</v>
      </c>
    </row>
    <row r="1124" spans="1:5" x14ac:dyDescent="0.25">
      <c r="A1124" t="s">
        <v>201</v>
      </c>
      <c r="B1124" t="s">
        <v>22</v>
      </c>
      <c r="C1124" t="s">
        <v>32</v>
      </c>
      <c r="D1124">
        <v>0</v>
      </c>
      <c r="E1124">
        <v>0</v>
      </c>
    </row>
    <row r="1125" spans="1:5" x14ac:dyDescent="0.25">
      <c r="A1125" t="s">
        <v>201</v>
      </c>
      <c r="B1125" t="s">
        <v>20</v>
      </c>
      <c r="C1125" t="s">
        <v>32</v>
      </c>
      <c r="D1125">
        <v>0</v>
      </c>
      <c r="E1125">
        <v>0</v>
      </c>
    </row>
    <row r="1126" spans="1:5" x14ac:dyDescent="0.25">
      <c r="A1126" t="s">
        <v>201</v>
      </c>
      <c r="B1126" t="s">
        <v>21</v>
      </c>
      <c r="C1126" t="s">
        <v>32</v>
      </c>
      <c r="D1126">
        <v>0</v>
      </c>
      <c r="E1126">
        <v>0</v>
      </c>
    </row>
    <row r="1127" spans="1:5" x14ac:dyDescent="0.25">
      <c r="A1127" t="s">
        <v>201</v>
      </c>
      <c r="B1127" t="s">
        <v>18</v>
      </c>
      <c r="C1127" t="s">
        <v>32</v>
      </c>
      <c r="D1127">
        <v>0</v>
      </c>
      <c r="E1127">
        <v>0</v>
      </c>
    </row>
    <row r="1128" spans="1:5" x14ac:dyDescent="0.25">
      <c r="A1128" t="s">
        <v>201</v>
      </c>
      <c r="B1128" t="s">
        <v>23</v>
      </c>
      <c r="C1128" t="s">
        <v>32</v>
      </c>
      <c r="D1128">
        <v>0</v>
      </c>
      <c r="E1128">
        <v>0</v>
      </c>
    </row>
    <row r="1129" spans="1:5" x14ac:dyDescent="0.25">
      <c r="A1129" t="s">
        <v>201</v>
      </c>
      <c r="B1129" t="s">
        <v>19</v>
      </c>
      <c r="C1129" t="s">
        <v>32</v>
      </c>
      <c r="D1129">
        <v>0</v>
      </c>
      <c r="E1129">
        <v>0</v>
      </c>
    </row>
    <row r="1130" spans="1:5" x14ac:dyDescent="0.25">
      <c r="A1130" t="s">
        <v>201</v>
      </c>
      <c r="B1130" t="s">
        <v>23</v>
      </c>
      <c r="C1130" t="s">
        <v>33</v>
      </c>
      <c r="D1130">
        <v>0</v>
      </c>
      <c r="E1130">
        <v>0</v>
      </c>
    </row>
    <row r="1131" spans="1:5" x14ac:dyDescent="0.25">
      <c r="A1131" t="s">
        <v>201</v>
      </c>
      <c r="B1131" t="s">
        <v>18</v>
      </c>
      <c r="C1131" t="s">
        <v>33</v>
      </c>
      <c r="D1131">
        <v>0</v>
      </c>
      <c r="E1131">
        <v>0</v>
      </c>
    </row>
    <row r="1132" spans="1:5" x14ac:dyDescent="0.25">
      <c r="A1132" t="s">
        <v>201</v>
      </c>
      <c r="B1132" t="s">
        <v>22</v>
      </c>
      <c r="C1132" t="s">
        <v>33</v>
      </c>
      <c r="D1132">
        <v>0</v>
      </c>
      <c r="E1132">
        <v>0</v>
      </c>
    </row>
    <row r="1133" spans="1:5" x14ac:dyDescent="0.25">
      <c r="A1133" t="s">
        <v>201</v>
      </c>
      <c r="B1133" t="s">
        <v>19</v>
      </c>
      <c r="C1133" t="s">
        <v>33</v>
      </c>
      <c r="D1133">
        <v>0</v>
      </c>
      <c r="E1133">
        <v>0</v>
      </c>
    </row>
    <row r="1134" spans="1:5" x14ac:dyDescent="0.25">
      <c r="A1134" t="s">
        <v>201</v>
      </c>
      <c r="B1134" t="s">
        <v>21</v>
      </c>
      <c r="C1134" t="s">
        <v>33</v>
      </c>
      <c r="D1134">
        <v>0</v>
      </c>
      <c r="E1134">
        <v>0</v>
      </c>
    </row>
    <row r="1135" spans="1:5" x14ac:dyDescent="0.25">
      <c r="A1135" t="s">
        <v>201</v>
      </c>
      <c r="B1135" t="s">
        <v>20</v>
      </c>
      <c r="C1135" t="s">
        <v>33</v>
      </c>
      <c r="D1135">
        <v>0</v>
      </c>
      <c r="E1135">
        <v>0</v>
      </c>
    </row>
    <row r="1136" spans="1:5" x14ac:dyDescent="0.25">
      <c r="A1136" t="s">
        <v>201</v>
      </c>
      <c r="B1136" t="s">
        <v>22</v>
      </c>
      <c r="C1136" t="s">
        <v>34</v>
      </c>
      <c r="D1136">
        <v>0</v>
      </c>
      <c r="E1136">
        <v>0</v>
      </c>
    </row>
    <row r="1137" spans="1:5" x14ac:dyDescent="0.25">
      <c r="A1137" t="s">
        <v>201</v>
      </c>
      <c r="B1137" t="s">
        <v>23</v>
      </c>
      <c r="C1137" t="s">
        <v>34</v>
      </c>
      <c r="D1137">
        <v>0</v>
      </c>
      <c r="E1137">
        <v>0</v>
      </c>
    </row>
    <row r="1138" spans="1:5" x14ac:dyDescent="0.25">
      <c r="A1138" t="s">
        <v>201</v>
      </c>
      <c r="B1138" t="s">
        <v>19</v>
      </c>
      <c r="C1138" t="s">
        <v>34</v>
      </c>
      <c r="D1138">
        <v>0</v>
      </c>
      <c r="E1138">
        <v>0</v>
      </c>
    </row>
    <row r="1139" spans="1:5" x14ac:dyDescent="0.25">
      <c r="A1139" t="s">
        <v>201</v>
      </c>
      <c r="B1139" t="s">
        <v>21</v>
      </c>
      <c r="C1139" t="s">
        <v>34</v>
      </c>
      <c r="D1139">
        <v>0</v>
      </c>
      <c r="E1139">
        <v>0</v>
      </c>
    </row>
    <row r="1140" spans="1:5" x14ac:dyDescent="0.25">
      <c r="A1140" t="s">
        <v>201</v>
      </c>
      <c r="B1140" t="s">
        <v>20</v>
      </c>
      <c r="C1140" t="s">
        <v>34</v>
      </c>
      <c r="D1140">
        <v>0</v>
      </c>
      <c r="E1140">
        <v>0</v>
      </c>
    </row>
    <row r="1141" spans="1:5" x14ac:dyDescent="0.25">
      <c r="A1141" t="s">
        <v>201</v>
      </c>
      <c r="B1141" t="s">
        <v>18</v>
      </c>
      <c r="C1141" t="s">
        <v>34</v>
      </c>
      <c r="D1141">
        <v>0</v>
      </c>
      <c r="E1141">
        <v>0</v>
      </c>
    </row>
    <row r="1142" spans="1:5" x14ac:dyDescent="0.25">
      <c r="A1142" t="s">
        <v>201</v>
      </c>
      <c r="B1142" t="s">
        <v>21</v>
      </c>
      <c r="C1142" t="s">
        <v>35</v>
      </c>
      <c r="D1142">
        <v>0</v>
      </c>
      <c r="E1142">
        <v>0</v>
      </c>
    </row>
    <row r="1143" spans="1:5" x14ac:dyDescent="0.25">
      <c r="A1143" t="s">
        <v>201</v>
      </c>
      <c r="B1143" t="s">
        <v>22</v>
      </c>
      <c r="C1143" t="s">
        <v>35</v>
      </c>
      <c r="D1143">
        <v>0</v>
      </c>
      <c r="E1143">
        <v>0</v>
      </c>
    </row>
    <row r="1144" spans="1:5" x14ac:dyDescent="0.25">
      <c r="A1144" t="s">
        <v>201</v>
      </c>
      <c r="B1144" t="s">
        <v>23</v>
      </c>
      <c r="C1144" t="s">
        <v>35</v>
      </c>
      <c r="D1144">
        <v>0</v>
      </c>
      <c r="E1144">
        <v>0</v>
      </c>
    </row>
    <row r="1145" spans="1:5" x14ac:dyDescent="0.25">
      <c r="A1145" t="s">
        <v>201</v>
      </c>
      <c r="B1145" t="s">
        <v>20</v>
      </c>
      <c r="C1145" t="s">
        <v>35</v>
      </c>
      <c r="D1145">
        <v>0</v>
      </c>
      <c r="E1145">
        <v>0</v>
      </c>
    </row>
    <row r="1146" spans="1:5" x14ac:dyDescent="0.25">
      <c r="A1146" t="s">
        <v>201</v>
      </c>
      <c r="B1146" t="s">
        <v>19</v>
      </c>
      <c r="C1146" t="s">
        <v>35</v>
      </c>
      <c r="D1146">
        <v>0</v>
      </c>
      <c r="E1146">
        <v>0</v>
      </c>
    </row>
    <row r="1147" spans="1:5" x14ac:dyDescent="0.25">
      <c r="A1147" t="s">
        <v>201</v>
      </c>
      <c r="B1147" t="s">
        <v>18</v>
      </c>
      <c r="C1147" t="s">
        <v>35</v>
      </c>
      <c r="D1147">
        <v>0</v>
      </c>
      <c r="E1147">
        <v>0</v>
      </c>
    </row>
    <row r="1148" spans="1:5" x14ac:dyDescent="0.25">
      <c r="A1148" t="s">
        <v>201</v>
      </c>
      <c r="B1148" t="s">
        <v>21</v>
      </c>
      <c r="C1148" t="s">
        <v>36</v>
      </c>
      <c r="D1148">
        <v>0</v>
      </c>
      <c r="E1148">
        <v>0</v>
      </c>
    </row>
    <row r="1149" spans="1:5" x14ac:dyDescent="0.25">
      <c r="A1149" t="s">
        <v>201</v>
      </c>
      <c r="B1149" t="s">
        <v>23</v>
      </c>
      <c r="C1149" t="s">
        <v>36</v>
      </c>
      <c r="D1149">
        <v>0</v>
      </c>
      <c r="E1149">
        <v>0</v>
      </c>
    </row>
    <row r="1150" spans="1:5" x14ac:dyDescent="0.25">
      <c r="A1150" t="s">
        <v>201</v>
      </c>
      <c r="B1150" t="s">
        <v>19</v>
      </c>
      <c r="C1150" t="s">
        <v>36</v>
      </c>
      <c r="D1150">
        <v>0</v>
      </c>
      <c r="E1150">
        <v>0</v>
      </c>
    </row>
    <row r="1151" spans="1:5" x14ac:dyDescent="0.25">
      <c r="A1151" t="s">
        <v>201</v>
      </c>
      <c r="B1151" t="s">
        <v>20</v>
      </c>
      <c r="C1151" t="s">
        <v>36</v>
      </c>
      <c r="D1151">
        <v>0</v>
      </c>
      <c r="E1151">
        <v>0</v>
      </c>
    </row>
    <row r="1152" spans="1:5" x14ac:dyDescent="0.25">
      <c r="A1152" t="s">
        <v>201</v>
      </c>
      <c r="B1152" t="s">
        <v>18</v>
      </c>
      <c r="C1152" t="s">
        <v>36</v>
      </c>
      <c r="D1152">
        <v>0</v>
      </c>
      <c r="E1152">
        <v>0</v>
      </c>
    </row>
    <row r="1153" spans="1:5" x14ac:dyDescent="0.25">
      <c r="A1153" t="s">
        <v>201</v>
      </c>
      <c r="B1153" t="s">
        <v>22</v>
      </c>
      <c r="C1153" t="s">
        <v>36</v>
      </c>
      <c r="D1153">
        <v>0</v>
      </c>
      <c r="E1153">
        <v>0</v>
      </c>
    </row>
    <row r="1154" spans="1:5" x14ac:dyDescent="0.25">
      <c r="A1154" t="s">
        <v>203</v>
      </c>
      <c r="B1154" t="s">
        <v>19</v>
      </c>
      <c r="C1154" t="s">
        <v>25</v>
      </c>
      <c r="D1154">
        <v>0</v>
      </c>
      <c r="E1154">
        <v>0</v>
      </c>
    </row>
    <row r="1155" spans="1:5" x14ac:dyDescent="0.25">
      <c r="A1155" t="s">
        <v>203</v>
      </c>
      <c r="B1155" t="s">
        <v>18</v>
      </c>
      <c r="C1155" t="s">
        <v>25</v>
      </c>
      <c r="D1155">
        <v>33277.56</v>
      </c>
      <c r="E1155">
        <v>32948.080000000002</v>
      </c>
    </row>
    <row r="1156" spans="1:5" x14ac:dyDescent="0.25">
      <c r="A1156" t="s">
        <v>203</v>
      </c>
      <c r="B1156" t="s">
        <v>22</v>
      </c>
      <c r="C1156" t="s">
        <v>25</v>
      </c>
      <c r="D1156">
        <v>1705.18</v>
      </c>
      <c r="E1156">
        <v>1688.3</v>
      </c>
    </row>
    <row r="1157" spans="1:5" x14ac:dyDescent="0.25">
      <c r="A1157" t="s">
        <v>203</v>
      </c>
      <c r="B1157" t="s">
        <v>20</v>
      </c>
      <c r="C1157" t="s">
        <v>25</v>
      </c>
      <c r="D1157">
        <v>15332.92</v>
      </c>
      <c r="E1157">
        <v>14890.92</v>
      </c>
    </row>
    <row r="1158" spans="1:5" x14ac:dyDescent="0.25">
      <c r="A1158" t="s">
        <v>203</v>
      </c>
      <c r="B1158" t="s">
        <v>21</v>
      </c>
      <c r="C1158" t="s">
        <v>25</v>
      </c>
      <c r="D1158">
        <v>0</v>
      </c>
      <c r="E1158">
        <v>0</v>
      </c>
    </row>
    <row r="1159" spans="1:5" x14ac:dyDescent="0.25">
      <c r="A1159" t="s">
        <v>203</v>
      </c>
      <c r="B1159" t="s">
        <v>23</v>
      </c>
      <c r="C1159" t="s">
        <v>25</v>
      </c>
      <c r="D1159">
        <v>0</v>
      </c>
      <c r="E1159">
        <v>0</v>
      </c>
    </row>
    <row r="1160" spans="1:5" x14ac:dyDescent="0.25">
      <c r="A1160" t="s">
        <v>203</v>
      </c>
      <c r="B1160" t="s">
        <v>22</v>
      </c>
      <c r="C1160" t="s">
        <v>26</v>
      </c>
      <c r="D1160">
        <v>2682.17</v>
      </c>
      <c r="E1160">
        <v>2655.61</v>
      </c>
    </row>
    <row r="1161" spans="1:5" x14ac:dyDescent="0.25">
      <c r="A1161" t="s">
        <v>203</v>
      </c>
      <c r="B1161" t="s">
        <v>21</v>
      </c>
      <c r="C1161" t="s">
        <v>26</v>
      </c>
      <c r="D1161">
        <v>0</v>
      </c>
      <c r="E1161">
        <v>0</v>
      </c>
    </row>
    <row r="1162" spans="1:5" x14ac:dyDescent="0.25">
      <c r="A1162" t="s">
        <v>203</v>
      </c>
      <c r="B1162" t="s">
        <v>18</v>
      </c>
      <c r="C1162" t="s">
        <v>26</v>
      </c>
      <c r="D1162">
        <v>31403.77</v>
      </c>
      <c r="E1162">
        <v>31092.84</v>
      </c>
    </row>
    <row r="1163" spans="1:5" x14ac:dyDescent="0.25">
      <c r="A1163" t="s">
        <v>203</v>
      </c>
      <c r="B1163" t="s">
        <v>20</v>
      </c>
      <c r="C1163" t="s">
        <v>26</v>
      </c>
      <c r="D1163">
        <v>5964.49</v>
      </c>
      <c r="E1163">
        <v>5792.31</v>
      </c>
    </row>
    <row r="1164" spans="1:5" x14ac:dyDescent="0.25">
      <c r="A1164" t="s">
        <v>203</v>
      </c>
      <c r="B1164" t="s">
        <v>23</v>
      </c>
      <c r="C1164" t="s">
        <v>26</v>
      </c>
      <c r="D1164">
        <v>0</v>
      </c>
      <c r="E1164">
        <v>0</v>
      </c>
    </row>
    <row r="1165" spans="1:5" x14ac:dyDescent="0.25">
      <c r="A1165" t="s">
        <v>203</v>
      </c>
      <c r="B1165" t="s">
        <v>19</v>
      </c>
      <c r="C1165" t="s">
        <v>26</v>
      </c>
      <c r="D1165">
        <v>0</v>
      </c>
      <c r="E1165">
        <v>0</v>
      </c>
    </row>
    <row r="1166" spans="1:5" x14ac:dyDescent="0.25">
      <c r="A1166" t="s">
        <v>203</v>
      </c>
      <c r="B1166" t="s">
        <v>21</v>
      </c>
      <c r="C1166" t="s">
        <v>27</v>
      </c>
      <c r="D1166">
        <v>0</v>
      </c>
      <c r="E1166">
        <v>0</v>
      </c>
    </row>
    <row r="1167" spans="1:5" x14ac:dyDescent="0.25">
      <c r="A1167" t="s">
        <v>203</v>
      </c>
      <c r="B1167" t="s">
        <v>19</v>
      </c>
      <c r="C1167" t="s">
        <v>27</v>
      </c>
      <c r="D1167">
        <v>0</v>
      </c>
      <c r="E1167">
        <v>0</v>
      </c>
    </row>
    <row r="1168" spans="1:5" x14ac:dyDescent="0.25">
      <c r="A1168" t="s">
        <v>203</v>
      </c>
      <c r="B1168" t="s">
        <v>23</v>
      </c>
      <c r="C1168" t="s">
        <v>27</v>
      </c>
      <c r="D1168">
        <v>0</v>
      </c>
      <c r="E1168">
        <v>0</v>
      </c>
    </row>
    <row r="1169" spans="1:5" x14ac:dyDescent="0.25">
      <c r="A1169" t="s">
        <v>203</v>
      </c>
      <c r="B1169" t="s">
        <v>18</v>
      </c>
      <c r="C1169" t="s">
        <v>27</v>
      </c>
      <c r="D1169">
        <v>52552.87</v>
      </c>
      <c r="E1169">
        <v>52032.54</v>
      </c>
    </row>
    <row r="1170" spans="1:5" x14ac:dyDescent="0.25">
      <c r="A1170" t="s">
        <v>203</v>
      </c>
      <c r="B1170" t="s">
        <v>20</v>
      </c>
      <c r="C1170" t="s">
        <v>27</v>
      </c>
      <c r="D1170">
        <v>9196.14</v>
      </c>
      <c r="E1170">
        <v>8935.1</v>
      </c>
    </row>
    <row r="1171" spans="1:5" x14ac:dyDescent="0.25">
      <c r="A1171" t="s">
        <v>203</v>
      </c>
      <c r="B1171" t="s">
        <v>22</v>
      </c>
      <c r="C1171" t="s">
        <v>27</v>
      </c>
      <c r="D1171">
        <v>2247.88</v>
      </c>
      <c r="E1171">
        <v>2225.62</v>
      </c>
    </row>
    <row r="1172" spans="1:5" x14ac:dyDescent="0.25">
      <c r="A1172" t="s">
        <v>203</v>
      </c>
      <c r="B1172" t="s">
        <v>19</v>
      </c>
      <c r="C1172" t="s">
        <v>28</v>
      </c>
      <c r="D1172">
        <v>0</v>
      </c>
      <c r="E1172">
        <v>0</v>
      </c>
    </row>
    <row r="1173" spans="1:5" x14ac:dyDescent="0.25">
      <c r="A1173" t="s">
        <v>203</v>
      </c>
      <c r="B1173" t="s">
        <v>22</v>
      </c>
      <c r="C1173" t="s">
        <v>28</v>
      </c>
      <c r="D1173">
        <v>4816.82</v>
      </c>
      <c r="E1173">
        <v>4769.13</v>
      </c>
    </row>
    <row r="1174" spans="1:5" x14ac:dyDescent="0.25">
      <c r="A1174" t="s">
        <v>203</v>
      </c>
      <c r="B1174" t="s">
        <v>21</v>
      </c>
      <c r="C1174" t="s">
        <v>28</v>
      </c>
      <c r="D1174">
        <v>0</v>
      </c>
      <c r="E1174">
        <v>0</v>
      </c>
    </row>
    <row r="1175" spans="1:5" x14ac:dyDescent="0.25">
      <c r="A1175" t="s">
        <v>203</v>
      </c>
      <c r="B1175" t="s">
        <v>23</v>
      </c>
      <c r="C1175" t="s">
        <v>28</v>
      </c>
      <c r="D1175">
        <v>0</v>
      </c>
      <c r="E1175">
        <v>0</v>
      </c>
    </row>
    <row r="1176" spans="1:5" x14ac:dyDescent="0.25">
      <c r="A1176" t="s">
        <v>203</v>
      </c>
      <c r="B1176" t="s">
        <v>18</v>
      </c>
      <c r="C1176" t="s">
        <v>28</v>
      </c>
      <c r="D1176">
        <v>30852.87</v>
      </c>
      <c r="E1176">
        <v>30547.4</v>
      </c>
    </row>
    <row r="1177" spans="1:5" x14ac:dyDescent="0.25">
      <c r="A1177" t="s">
        <v>203</v>
      </c>
      <c r="B1177" t="s">
        <v>20</v>
      </c>
      <c r="C1177" t="s">
        <v>28</v>
      </c>
      <c r="D1177">
        <v>14098.43</v>
      </c>
      <c r="E1177">
        <v>13626.4</v>
      </c>
    </row>
    <row r="1178" spans="1:5" x14ac:dyDescent="0.25">
      <c r="A1178" t="s">
        <v>203</v>
      </c>
      <c r="B1178" t="s">
        <v>22</v>
      </c>
      <c r="C1178" t="s">
        <v>29</v>
      </c>
      <c r="D1178">
        <v>4820.95</v>
      </c>
      <c r="E1178">
        <v>4773.22</v>
      </c>
    </row>
    <row r="1179" spans="1:5" x14ac:dyDescent="0.25">
      <c r="A1179" t="s">
        <v>203</v>
      </c>
      <c r="B1179" t="s">
        <v>21</v>
      </c>
      <c r="C1179" t="s">
        <v>29</v>
      </c>
      <c r="D1179">
        <v>0</v>
      </c>
      <c r="E1179">
        <v>0</v>
      </c>
    </row>
    <row r="1180" spans="1:5" x14ac:dyDescent="0.25">
      <c r="A1180" t="s">
        <v>203</v>
      </c>
      <c r="B1180" t="s">
        <v>23</v>
      </c>
      <c r="C1180" t="s">
        <v>29</v>
      </c>
      <c r="D1180">
        <v>0</v>
      </c>
      <c r="E1180">
        <v>0</v>
      </c>
    </row>
    <row r="1181" spans="1:5" x14ac:dyDescent="0.25">
      <c r="A1181" t="s">
        <v>203</v>
      </c>
      <c r="B1181" t="s">
        <v>20</v>
      </c>
      <c r="C1181" t="s">
        <v>29</v>
      </c>
      <c r="D1181">
        <v>18238.55</v>
      </c>
      <c r="E1181">
        <v>17593.22</v>
      </c>
    </row>
    <row r="1182" spans="1:5" x14ac:dyDescent="0.25">
      <c r="A1182" t="s">
        <v>203</v>
      </c>
      <c r="B1182" t="s">
        <v>19</v>
      </c>
      <c r="C1182" t="s">
        <v>29</v>
      </c>
      <c r="D1182">
        <v>0</v>
      </c>
      <c r="E1182">
        <v>0</v>
      </c>
    </row>
    <row r="1183" spans="1:5" x14ac:dyDescent="0.25">
      <c r="A1183" t="s">
        <v>203</v>
      </c>
      <c r="B1183" t="s">
        <v>18</v>
      </c>
      <c r="C1183" t="s">
        <v>29</v>
      </c>
      <c r="D1183">
        <v>41060.720000000001</v>
      </c>
      <c r="E1183">
        <v>40654.18</v>
      </c>
    </row>
    <row r="1184" spans="1:5" x14ac:dyDescent="0.25">
      <c r="A1184" t="s">
        <v>203</v>
      </c>
      <c r="B1184" t="s">
        <v>20</v>
      </c>
      <c r="C1184" t="s">
        <v>30</v>
      </c>
      <c r="D1184">
        <v>0</v>
      </c>
      <c r="E1184">
        <v>0</v>
      </c>
    </row>
    <row r="1185" spans="1:5" x14ac:dyDescent="0.25">
      <c r="A1185" t="s">
        <v>203</v>
      </c>
      <c r="B1185" t="s">
        <v>21</v>
      </c>
      <c r="C1185" t="s">
        <v>30</v>
      </c>
      <c r="D1185">
        <v>0</v>
      </c>
      <c r="E1185">
        <v>0</v>
      </c>
    </row>
    <row r="1186" spans="1:5" x14ac:dyDescent="0.25">
      <c r="A1186" t="s">
        <v>203</v>
      </c>
      <c r="B1186" t="s">
        <v>19</v>
      </c>
      <c r="C1186" t="s">
        <v>30</v>
      </c>
      <c r="D1186">
        <v>0</v>
      </c>
      <c r="E1186">
        <v>0</v>
      </c>
    </row>
    <row r="1187" spans="1:5" x14ac:dyDescent="0.25">
      <c r="A1187" t="s">
        <v>203</v>
      </c>
      <c r="B1187" t="s">
        <v>18</v>
      </c>
      <c r="C1187" t="s">
        <v>30</v>
      </c>
      <c r="D1187">
        <v>0</v>
      </c>
      <c r="E1187">
        <v>0</v>
      </c>
    </row>
    <row r="1188" spans="1:5" x14ac:dyDescent="0.25">
      <c r="A1188" t="s">
        <v>203</v>
      </c>
      <c r="B1188" t="s">
        <v>22</v>
      </c>
      <c r="C1188" t="s">
        <v>30</v>
      </c>
      <c r="D1188">
        <v>0</v>
      </c>
      <c r="E1188">
        <v>0</v>
      </c>
    </row>
    <row r="1189" spans="1:5" x14ac:dyDescent="0.25">
      <c r="A1189" t="s">
        <v>203</v>
      </c>
      <c r="B1189" t="s">
        <v>23</v>
      </c>
      <c r="C1189" t="s">
        <v>30</v>
      </c>
      <c r="D1189">
        <v>0</v>
      </c>
      <c r="E1189">
        <v>0</v>
      </c>
    </row>
    <row r="1190" spans="1:5" x14ac:dyDescent="0.25">
      <c r="A1190" t="s">
        <v>203</v>
      </c>
      <c r="B1190" t="s">
        <v>23</v>
      </c>
      <c r="C1190" t="s">
        <v>31</v>
      </c>
      <c r="D1190">
        <v>0</v>
      </c>
      <c r="E1190">
        <v>0</v>
      </c>
    </row>
    <row r="1191" spans="1:5" x14ac:dyDescent="0.25">
      <c r="A1191" t="s">
        <v>203</v>
      </c>
      <c r="B1191" t="s">
        <v>18</v>
      </c>
      <c r="C1191" t="s">
        <v>31</v>
      </c>
      <c r="D1191">
        <v>0</v>
      </c>
      <c r="E1191">
        <v>0</v>
      </c>
    </row>
    <row r="1192" spans="1:5" x14ac:dyDescent="0.25">
      <c r="A1192" t="s">
        <v>203</v>
      </c>
      <c r="B1192" t="s">
        <v>19</v>
      </c>
      <c r="C1192" t="s">
        <v>31</v>
      </c>
      <c r="D1192">
        <v>0</v>
      </c>
      <c r="E1192">
        <v>0</v>
      </c>
    </row>
    <row r="1193" spans="1:5" x14ac:dyDescent="0.25">
      <c r="A1193" t="s">
        <v>203</v>
      </c>
      <c r="B1193" t="s">
        <v>20</v>
      </c>
      <c r="C1193" t="s">
        <v>31</v>
      </c>
      <c r="D1193">
        <v>0</v>
      </c>
      <c r="E1193">
        <v>0</v>
      </c>
    </row>
    <row r="1194" spans="1:5" x14ac:dyDescent="0.25">
      <c r="A1194" t="s">
        <v>203</v>
      </c>
      <c r="B1194" t="s">
        <v>21</v>
      </c>
      <c r="C1194" t="s">
        <v>31</v>
      </c>
      <c r="D1194">
        <v>0</v>
      </c>
      <c r="E1194">
        <v>0</v>
      </c>
    </row>
    <row r="1195" spans="1:5" x14ac:dyDescent="0.25">
      <c r="A1195" t="s">
        <v>203</v>
      </c>
      <c r="B1195" t="s">
        <v>22</v>
      </c>
      <c r="C1195" t="s">
        <v>31</v>
      </c>
      <c r="D1195">
        <v>0</v>
      </c>
      <c r="E1195">
        <v>0</v>
      </c>
    </row>
    <row r="1196" spans="1:5" x14ac:dyDescent="0.25">
      <c r="A1196" t="s">
        <v>203</v>
      </c>
      <c r="B1196" t="s">
        <v>23</v>
      </c>
      <c r="C1196" t="s">
        <v>32</v>
      </c>
      <c r="D1196">
        <v>0</v>
      </c>
      <c r="E1196">
        <v>0</v>
      </c>
    </row>
    <row r="1197" spans="1:5" x14ac:dyDescent="0.25">
      <c r="A1197" t="s">
        <v>203</v>
      </c>
      <c r="B1197" t="s">
        <v>18</v>
      </c>
      <c r="C1197" t="s">
        <v>32</v>
      </c>
      <c r="D1197">
        <v>0</v>
      </c>
      <c r="E1197">
        <v>0</v>
      </c>
    </row>
    <row r="1198" spans="1:5" x14ac:dyDescent="0.25">
      <c r="A1198" t="s">
        <v>203</v>
      </c>
      <c r="B1198" t="s">
        <v>20</v>
      </c>
      <c r="C1198" t="s">
        <v>32</v>
      </c>
      <c r="D1198">
        <v>0</v>
      </c>
      <c r="E1198">
        <v>0</v>
      </c>
    </row>
    <row r="1199" spans="1:5" x14ac:dyDescent="0.25">
      <c r="A1199" t="s">
        <v>203</v>
      </c>
      <c r="B1199" t="s">
        <v>21</v>
      </c>
      <c r="C1199" t="s">
        <v>32</v>
      </c>
      <c r="D1199">
        <v>0</v>
      </c>
      <c r="E1199">
        <v>0</v>
      </c>
    </row>
    <row r="1200" spans="1:5" x14ac:dyDescent="0.25">
      <c r="A1200" t="s">
        <v>203</v>
      </c>
      <c r="B1200" t="s">
        <v>22</v>
      </c>
      <c r="C1200" t="s">
        <v>32</v>
      </c>
      <c r="D1200">
        <v>0</v>
      </c>
      <c r="E1200">
        <v>0</v>
      </c>
    </row>
    <row r="1201" spans="1:5" x14ac:dyDescent="0.25">
      <c r="A1201" t="s">
        <v>203</v>
      </c>
      <c r="B1201" t="s">
        <v>19</v>
      </c>
      <c r="C1201" t="s">
        <v>32</v>
      </c>
      <c r="D1201">
        <v>0</v>
      </c>
      <c r="E1201">
        <v>0</v>
      </c>
    </row>
    <row r="1202" spans="1:5" x14ac:dyDescent="0.25">
      <c r="A1202" t="s">
        <v>203</v>
      </c>
      <c r="B1202" t="s">
        <v>18</v>
      </c>
      <c r="C1202" t="s">
        <v>33</v>
      </c>
      <c r="D1202">
        <v>0</v>
      </c>
      <c r="E1202">
        <v>0</v>
      </c>
    </row>
    <row r="1203" spans="1:5" x14ac:dyDescent="0.25">
      <c r="A1203" t="s">
        <v>203</v>
      </c>
      <c r="B1203" t="s">
        <v>22</v>
      </c>
      <c r="C1203" t="s">
        <v>33</v>
      </c>
      <c r="D1203">
        <v>0</v>
      </c>
      <c r="E1203">
        <v>0</v>
      </c>
    </row>
    <row r="1204" spans="1:5" x14ac:dyDescent="0.25">
      <c r="A1204" t="s">
        <v>203</v>
      </c>
      <c r="B1204" t="s">
        <v>23</v>
      </c>
      <c r="C1204" t="s">
        <v>33</v>
      </c>
      <c r="D1204">
        <v>0</v>
      </c>
      <c r="E1204">
        <v>0</v>
      </c>
    </row>
    <row r="1205" spans="1:5" x14ac:dyDescent="0.25">
      <c r="A1205" t="s">
        <v>203</v>
      </c>
      <c r="B1205" t="s">
        <v>20</v>
      </c>
      <c r="C1205" t="s">
        <v>33</v>
      </c>
      <c r="D1205">
        <v>0</v>
      </c>
      <c r="E1205">
        <v>0</v>
      </c>
    </row>
    <row r="1206" spans="1:5" x14ac:dyDescent="0.25">
      <c r="A1206" t="s">
        <v>203</v>
      </c>
      <c r="B1206" t="s">
        <v>21</v>
      </c>
      <c r="C1206" t="s">
        <v>33</v>
      </c>
      <c r="D1206">
        <v>0</v>
      </c>
      <c r="E1206">
        <v>0</v>
      </c>
    </row>
    <row r="1207" spans="1:5" x14ac:dyDescent="0.25">
      <c r="A1207" t="s">
        <v>203</v>
      </c>
      <c r="B1207" t="s">
        <v>19</v>
      </c>
      <c r="C1207" t="s">
        <v>33</v>
      </c>
      <c r="D1207">
        <v>0</v>
      </c>
      <c r="E1207">
        <v>0</v>
      </c>
    </row>
    <row r="1208" spans="1:5" x14ac:dyDescent="0.25">
      <c r="A1208" t="s">
        <v>203</v>
      </c>
      <c r="B1208" t="s">
        <v>18</v>
      </c>
      <c r="C1208" t="s">
        <v>34</v>
      </c>
      <c r="D1208">
        <v>0</v>
      </c>
      <c r="E1208">
        <v>0</v>
      </c>
    </row>
    <row r="1209" spans="1:5" x14ac:dyDescent="0.25">
      <c r="A1209" t="s">
        <v>203</v>
      </c>
      <c r="B1209" t="s">
        <v>23</v>
      </c>
      <c r="C1209" t="s">
        <v>34</v>
      </c>
      <c r="D1209">
        <v>0</v>
      </c>
      <c r="E1209">
        <v>0</v>
      </c>
    </row>
    <row r="1210" spans="1:5" x14ac:dyDescent="0.25">
      <c r="A1210" t="s">
        <v>203</v>
      </c>
      <c r="B1210" t="s">
        <v>21</v>
      </c>
      <c r="C1210" t="s">
        <v>34</v>
      </c>
      <c r="D1210">
        <v>0</v>
      </c>
      <c r="E1210">
        <v>0</v>
      </c>
    </row>
    <row r="1211" spans="1:5" x14ac:dyDescent="0.25">
      <c r="A1211" t="s">
        <v>203</v>
      </c>
      <c r="B1211" t="s">
        <v>22</v>
      </c>
      <c r="C1211" t="s">
        <v>34</v>
      </c>
      <c r="D1211">
        <v>0</v>
      </c>
      <c r="E1211">
        <v>0</v>
      </c>
    </row>
    <row r="1212" spans="1:5" x14ac:dyDescent="0.25">
      <c r="A1212" t="s">
        <v>203</v>
      </c>
      <c r="B1212" t="s">
        <v>20</v>
      </c>
      <c r="C1212" t="s">
        <v>34</v>
      </c>
      <c r="D1212">
        <v>0</v>
      </c>
      <c r="E1212">
        <v>0</v>
      </c>
    </row>
    <row r="1213" spans="1:5" x14ac:dyDescent="0.25">
      <c r="A1213" t="s">
        <v>203</v>
      </c>
      <c r="B1213" t="s">
        <v>19</v>
      </c>
      <c r="C1213" t="s">
        <v>34</v>
      </c>
      <c r="D1213">
        <v>0</v>
      </c>
      <c r="E1213">
        <v>0</v>
      </c>
    </row>
    <row r="1214" spans="1:5" x14ac:dyDescent="0.25">
      <c r="A1214" t="s">
        <v>203</v>
      </c>
      <c r="B1214" t="s">
        <v>18</v>
      </c>
      <c r="C1214" t="s">
        <v>35</v>
      </c>
      <c r="D1214">
        <v>0</v>
      </c>
      <c r="E1214">
        <v>0</v>
      </c>
    </row>
    <row r="1215" spans="1:5" x14ac:dyDescent="0.25">
      <c r="A1215" t="s">
        <v>203</v>
      </c>
      <c r="B1215" t="s">
        <v>23</v>
      </c>
      <c r="C1215" t="s">
        <v>35</v>
      </c>
      <c r="D1215">
        <v>0</v>
      </c>
      <c r="E1215">
        <v>0</v>
      </c>
    </row>
    <row r="1216" spans="1:5" x14ac:dyDescent="0.25">
      <c r="A1216" t="s">
        <v>203</v>
      </c>
      <c r="B1216" t="s">
        <v>20</v>
      </c>
      <c r="C1216" t="s">
        <v>35</v>
      </c>
      <c r="D1216">
        <v>0</v>
      </c>
      <c r="E1216">
        <v>0</v>
      </c>
    </row>
    <row r="1217" spans="1:5" x14ac:dyDescent="0.25">
      <c r="A1217" t="s">
        <v>203</v>
      </c>
      <c r="B1217" t="s">
        <v>19</v>
      </c>
      <c r="C1217" t="s">
        <v>35</v>
      </c>
      <c r="D1217">
        <v>0</v>
      </c>
      <c r="E1217">
        <v>0</v>
      </c>
    </row>
    <row r="1218" spans="1:5" x14ac:dyDescent="0.25">
      <c r="A1218" t="s">
        <v>203</v>
      </c>
      <c r="B1218" t="s">
        <v>22</v>
      </c>
      <c r="C1218" t="s">
        <v>35</v>
      </c>
      <c r="D1218">
        <v>0</v>
      </c>
      <c r="E1218">
        <v>0</v>
      </c>
    </row>
    <row r="1219" spans="1:5" x14ac:dyDescent="0.25">
      <c r="A1219" t="s">
        <v>203</v>
      </c>
      <c r="B1219" t="s">
        <v>21</v>
      </c>
      <c r="C1219" t="s">
        <v>35</v>
      </c>
      <c r="D1219">
        <v>0</v>
      </c>
      <c r="E1219">
        <v>0</v>
      </c>
    </row>
    <row r="1220" spans="1:5" x14ac:dyDescent="0.25">
      <c r="A1220" t="s">
        <v>203</v>
      </c>
      <c r="B1220" t="s">
        <v>20</v>
      </c>
      <c r="C1220" t="s">
        <v>36</v>
      </c>
      <c r="D1220">
        <v>0</v>
      </c>
      <c r="E1220">
        <v>0</v>
      </c>
    </row>
    <row r="1221" spans="1:5" x14ac:dyDescent="0.25">
      <c r="A1221" t="s">
        <v>203</v>
      </c>
      <c r="B1221" t="s">
        <v>22</v>
      </c>
      <c r="C1221" t="s">
        <v>36</v>
      </c>
      <c r="D1221">
        <v>0</v>
      </c>
      <c r="E1221">
        <v>0</v>
      </c>
    </row>
    <row r="1222" spans="1:5" x14ac:dyDescent="0.25">
      <c r="A1222" t="s">
        <v>203</v>
      </c>
      <c r="B1222" t="s">
        <v>21</v>
      </c>
      <c r="C1222" t="s">
        <v>36</v>
      </c>
      <c r="D1222">
        <v>0</v>
      </c>
      <c r="E1222">
        <v>0</v>
      </c>
    </row>
    <row r="1223" spans="1:5" x14ac:dyDescent="0.25">
      <c r="A1223" t="s">
        <v>203</v>
      </c>
      <c r="B1223" t="s">
        <v>19</v>
      </c>
      <c r="C1223" t="s">
        <v>36</v>
      </c>
      <c r="D1223">
        <v>0</v>
      </c>
      <c r="E1223">
        <v>0</v>
      </c>
    </row>
    <row r="1224" spans="1:5" x14ac:dyDescent="0.25">
      <c r="A1224" t="s">
        <v>203</v>
      </c>
      <c r="B1224" t="s">
        <v>23</v>
      </c>
      <c r="C1224" t="s">
        <v>36</v>
      </c>
      <c r="D1224">
        <v>0</v>
      </c>
      <c r="E1224">
        <v>0</v>
      </c>
    </row>
    <row r="1225" spans="1:5" x14ac:dyDescent="0.25">
      <c r="A1225" t="s">
        <v>203</v>
      </c>
      <c r="B1225" t="s">
        <v>18</v>
      </c>
      <c r="C1225" t="s">
        <v>36</v>
      </c>
      <c r="D1225">
        <v>0</v>
      </c>
      <c r="E1225">
        <v>0</v>
      </c>
    </row>
    <row r="1226" spans="1:5" x14ac:dyDescent="0.25">
      <c r="A1226" t="s">
        <v>204</v>
      </c>
      <c r="B1226" t="s">
        <v>20</v>
      </c>
      <c r="C1226" t="s">
        <v>25</v>
      </c>
      <c r="D1226">
        <v>32762.66</v>
      </c>
      <c r="E1226">
        <v>31918.67</v>
      </c>
    </row>
    <row r="1227" spans="1:5" x14ac:dyDescent="0.25">
      <c r="A1227" t="s">
        <v>204</v>
      </c>
      <c r="B1227" t="s">
        <v>23</v>
      </c>
      <c r="C1227" t="s">
        <v>25</v>
      </c>
      <c r="D1227">
        <v>7539.64</v>
      </c>
      <c r="E1227">
        <v>6854.22</v>
      </c>
    </row>
    <row r="1228" spans="1:5" x14ac:dyDescent="0.25">
      <c r="A1228" t="s">
        <v>204</v>
      </c>
      <c r="B1228" t="s">
        <v>19</v>
      </c>
      <c r="C1228" t="s">
        <v>25</v>
      </c>
      <c r="D1228">
        <v>0</v>
      </c>
      <c r="E1228">
        <v>0</v>
      </c>
    </row>
    <row r="1229" spans="1:5" x14ac:dyDescent="0.25">
      <c r="A1229" t="s">
        <v>204</v>
      </c>
      <c r="B1229" t="s">
        <v>22</v>
      </c>
      <c r="C1229" t="s">
        <v>25</v>
      </c>
      <c r="D1229">
        <v>96499.21</v>
      </c>
      <c r="E1229">
        <v>95543.77</v>
      </c>
    </row>
    <row r="1230" spans="1:5" x14ac:dyDescent="0.25">
      <c r="A1230" t="s">
        <v>204</v>
      </c>
      <c r="B1230" t="s">
        <v>21</v>
      </c>
      <c r="C1230" t="s">
        <v>25</v>
      </c>
      <c r="D1230">
        <v>89326.19</v>
      </c>
      <c r="E1230">
        <v>87746.75</v>
      </c>
    </row>
    <row r="1231" spans="1:5" x14ac:dyDescent="0.25">
      <c r="A1231" t="s">
        <v>204</v>
      </c>
      <c r="B1231" t="s">
        <v>18</v>
      </c>
      <c r="C1231" t="s">
        <v>25</v>
      </c>
      <c r="D1231">
        <v>5139.5600000000004</v>
      </c>
      <c r="E1231">
        <v>5088.67</v>
      </c>
    </row>
    <row r="1232" spans="1:5" x14ac:dyDescent="0.25">
      <c r="A1232" t="s">
        <v>204</v>
      </c>
      <c r="B1232" t="s">
        <v>22</v>
      </c>
      <c r="C1232" t="s">
        <v>26</v>
      </c>
      <c r="D1232">
        <v>86680.99</v>
      </c>
      <c r="E1232">
        <v>85822.76</v>
      </c>
    </row>
    <row r="1233" spans="1:5" x14ac:dyDescent="0.25">
      <c r="A1233" t="s">
        <v>204</v>
      </c>
      <c r="B1233" t="s">
        <v>18</v>
      </c>
      <c r="C1233" t="s">
        <v>26</v>
      </c>
      <c r="D1233">
        <v>1429.52</v>
      </c>
      <c r="E1233">
        <v>1415.37</v>
      </c>
    </row>
    <row r="1234" spans="1:5" x14ac:dyDescent="0.25">
      <c r="A1234" t="s">
        <v>204</v>
      </c>
      <c r="B1234" t="s">
        <v>19</v>
      </c>
      <c r="C1234" t="s">
        <v>26</v>
      </c>
      <c r="D1234">
        <v>0</v>
      </c>
      <c r="E1234">
        <v>0</v>
      </c>
    </row>
    <row r="1235" spans="1:5" x14ac:dyDescent="0.25">
      <c r="A1235" t="s">
        <v>204</v>
      </c>
      <c r="B1235" t="s">
        <v>20</v>
      </c>
      <c r="C1235" t="s">
        <v>26</v>
      </c>
      <c r="D1235">
        <v>8147.28</v>
      </c>
      <c r="E1235">
        <v>7952.97</v>
      </c>
    </row>
    <row r="1236" spans="1:5" x14ac:dyDescent="0.25">
      <c r="A1236" t="s">
        <v>204</v>
      </c>
      <c r="B1236" t="s">
        <v>23</v>
      </c>
      <c r="C1236" t="s">
        <v>26</v>
      </c>
      <c r="D1236">
        <v>20748.57</v>
      </c>
      <c r="E1236">
        <v>18862.34</v>
      </c>
    </row>
    <row r="1237" spans="1:5" x14ac:dyDescent="0.25">
      <c r="A1237" t="s">
        <v>204</v>
      </c>
      <c r="B1237" t="s">
        <v>21</v>
      </c>
      <c r="C1237" t="s">
        <v>26</v>
      </c>
      <c r="D1237">
        <v>55534.71</v>
      </c>
      <c r="E1237">
        <v>54552.76</v>
      </c>
    </row>
    <row r="1238" spans="1:5" x14ac:dyDescent="0.25">
      <c r="A1238" t="s">
        <v>204</v>
      </c>
      <c r="B1238" t="s">
        <v>23</v>
      </c>
      <c r="C1238" t="s">
        <v>27</v>
      </c>
      <c r="D1238">
        <v>30546.66</v>
      </c>
      <c r="E1238">
        <v>27769.69</v>
      </c>
    </row>
    <row r="1239" spans="1:5" x14ac:dyDescent="0.25">
      <c r="A1239" t="s">
        <v>204</v>
      </c>
      <c r="B1239" t="s">
        <v>20</v>
      </c>
      <c r="C1239" t="s">
        <v>27</v>
      </c>
      <c r="D1239">
        <v>10633.73</v>
      </c>
      <c r="E1239">
        <v>10274.27</v>
      </c>
    </row>
    <row r="1240" spans="1:5" x14ac:dyDescent="0.25">
      <c r="A1240" t="s">
        <v>204</v>
      </c>
      <c r="B1240" t="s">
        <v>22</v>
      </c>
      <c r="C1240" t="s">
        <v>27</v>
      </c>
      <c r="D1240">
        <v>113931.14</v>
      </c>
      <c r="E1240">
        <v>112803.11</v>
      </c>
    </row>
    <row r="1241" spans="1:5" x14ac:dyDescent="0.25">
      <c r="A1241" t="s">
        <v>204</v>
      </c>
      <c r="B1241" t="s">
        <v>18</v>
      </c>
      <c r="C1241" t="s">
        <v>27</v>
      </c>
      <c r="D1241">
        <v>3942</v>
      </c>
      <c r="E1241">
        <v>3902.97</v>
      </c>
    </row>
    <row r="1242" spans="1:5" x14ac:dyDescent="0.25">
      <c r="A1242" t="s">
        <v>204</v>
      </c>
      <c r="B1242" t="s">
        <v>19</v>
      </c>
      <c r="C1242" t="s">
        <v>27</v>
      </c>
      <c r="D1242">
        <v>0</v>
      </c>
      <c r="E1242">
        <v>0</v>
      </c>
    </row>
    <row r="1243" spans="1:5" x14ac:dyDescent="0.25">
      <c r="A1243" t="s">
        <v>204</v>
      </c>
      <c r="B1243" t="s">
        <v>21</v>
      </c>
      <c r="C1243" t="s">
        <v>27</v>
      </c>
      <c r="D1243">
        <v>46757.87</v>
      </c>
      <c r="E1243">
        <v>45931.11</v>
      </c>
    </row>
    <row r="1244" spans="1:5" x14ac:dyDescent="0.25">
      <c r="A1244" t="s">
        <v>204</v>
      </c>
      <c r="B1244" t="s">
        <v>23</v>
      </c>
      <c r="C1244" t="s">
        <v>28</v>
      </c>
      <c r="D1244">
        <v>42731.23</v>
      </c>
      <c r="E1244">
        <v>38846.57</v>
      </c>
    </row>
    <row r="1245" spans="1:5" x14ac:dyDescent="0.25">
      <c r="A1245" t="s">
        <v>204</v>
      </c>
      <c r="B1245" t="s">
        <v>20</v>
      </c>
      <c r="C1245" t="s">
        <v>28</v>
      </c>
      <c r="D1245">
        <v>28955.21</v>
      </c>
      <c r="E1245">
        <v>26440.59</v>
      </c>
    </row>
    <row r="1246" spans="1:5" x14ac:dyDescent="0.25">
      <c r="A1246" t="s">
        <v>204</v>
      </c>
      <c r="B1246" t="s">
        <v>21</v>
      </c>
      <c r="C1246" t="s">
        <v>28</v>
      </c>
      <c r="D1246">
        <v>46686.48</v>
      </c>
      <c r="E1246">
        <v>45860.98</v>
      </c>
    </row>
    <row r="1247" spans="1:5" x14ac:dyDescent="0.25">
      <c r="A1247" t="s">
        <v>204</v>
      </c>
      <c r="B1247" t="s">
        <v>19</v>
      </c>
      <c r="C1247" t="s">
        <v>28</v>
      </c>
      <c r="D1247">
        <v>0</v>
      </c>
      <c r="E1247">
        <v>0</v>
      </c>
    </row>
    <row r="1248" spans="1:5" x14ac:dyDescent="0.25">
      <c r="A1248" t="s">
        <v>204</v>
      </c>
      <c r="B1248" t="s">
        <v>22</v>
      </c>
      <c r="C1248" t="s">
        <v>28</v>
      </c>
      <c r="D1248">
        <v>147157.79999999999</v>
      </c>
      <c r="E1248">
        <v>145700.79</v>
      </c>
    </row>
    <row r="1249" spans="1:5" x14ac:dyDescent="0.25">
      <c r="A1249" t="s">
        <v>204</v>
      </c>
      <c r="B1249" t="s">
        <v>18</v>
      </c>
      <c r="C1249" t="s">
        <v>28</v>
      </c>
      <c r="D1249">
        <v>11298.38</v>
      </c>
      <c r="E1249">
        <v>11186.51</v>
      </c>
    </row>
    <row r="1250" spans="1:5" x14ac:dyDescent="0.25">
      <c r="A1250" t="s">
        <v>204</v>
      </c>
      <c r="B1250" t="s">
        <v>21</v>
      </c>
      <c r="C1250" t="s">
        <v>29</v>
      </c>
      <c r="D1250">
        <v>44944.62</v>
      </c>
      <c r="E1250">
        <v>44149.919999999998</v>
      </c>
    </row>
    <row r="1251" spans="1:5" x14ac:dyDescent="0.25">
      <c r="A1251" t="s">
        <v>204</v>
      </c>
      <c r="B1251" t="s">
        <v>20</v>
      </c>
      <c r="C1251" t="s">
        <v>29</v>
      </c>
      <c r="D1251">
        <v>26191.37</v>
      </c>
      <c r="E1251">
        <v>25430.799999999999</v>
      </c>
    </row>
    <row r="1252" spans="1:5" x14ac:dyDescent="0.25">
      <c r="A1252" t="s">
        <v>204</v>
      </c>
      <c r="B1252" t="s">
        <v>23</v>
      </c>
      <c r="C1252" t="s">
        <v>29</v>
      </c>
      <c r="D1252">
        <v>58365.48</v>
      </c>
      <c r="E1252">
        <v>53059.53</v>
      </c>
    </row>
    <row r="1253" spans="1:5" x14ac:dyDescent="0.25">
      <c r="A1253" t="s">
        <v>204</v>
      </c>
      <c r="B1253" t="s">
        <v>19</v>
      </c>
      <c r="C1253" t="s">
        <v>29</v>
      </c>
      <c r="D1253">
        <v>0</v>
      </c>
      <c r="E1253">
        <v>0</v>
      </c>
    </row>
    <row r="1254" spans="1:5" x14ac:dyDescent="0.25">
      <c r="A1254" t="s">
        <v>204</v>
      </c>
      <c r="B1254" t="s">
        <v>18</v>
      </c>
      <c r="C1254" t="s">
        <v>29</v>
      </c>
      <c r="D1254">
        <v>23280.66</v>
      </c>
      <c r="E1254">
        <v>23050.16</v>
      </c>
    </row>
    <row r="1255" spans="1:5" x14ac:dyDescent="0.25">
      <c r="A1255" t="s">
        <v>204</v>
      </c>
      <c r="B1255" t="s">
        <v>22</v>
      </c>
      <c r="C1255" t="s">
        <v>29</v>
      </c>
      <c r="D1255">
        <v>171118.53</v>
      </c>
      <c r="E1255">
        <v>169424.29</v>
      </c>
    </row>
    <row r="1256" spans="1:5" x14ac:dyDescent="0.25">
      <c r="A1256" t="s">
        <v>204</v>
      </c>
      <c r="B1256" t="s">
        <v>21</v>
      </c>
      <c r="C1256" t="s">
        <v>30</v>
      </c>
      <c r="D1256">
        <v>0</v>
      </c>
      <c r="E1256">
        <v>0</v>
      </c>
    </row>
    <row r="1257" spans="1:5" x14ac:dyDescent="0.25">
      <c r="A1257" t="s">
        <v>204</v>
      </c>
      <c r="B1257" t="s">
        <v>23</v>
      </c>
      <c r="C1257" t="s">
        <v>30</v>
      </c>
      <c r="D1257">
        <v>0</v>
      </c>
      <c r="E1257">
        <v>0</v>
      </c>
    </row>
    <row r="1258" spans="1:5" x14ac:dyDescent="0.25">
      <c r="A1258" t="s">
        <v>204</v>
      </c>
      <c r="B1258" t="s">
        <v>19</v>
      </c>
      <c r="C1258" t="s">
        <v>30</v>
      </c>
      <c r="D1258">
        <v>0</v>
      </c>
      <c r="E1258">
        <v>0</v>
      </c>
    </row>
    <row r="1259" spans="1:5" x14ac:dyDescent="0.25">
      <c r="A1259" t="s">
        <v>204</v>
      </c>
      <c r="B1259" t="s">
        <v>22</v>
      </c>
      <c r="C1259" t="s">
        <v>30</v>
      </c>
      <c r="D1259">
        <v>0</v>
      </c>
      <c r="E1259">
        <v>0</v>
      </c>
    </row>
    <row r="1260" spans="1:5" x14ac:dyDescent="0.25">
      <c r="A1260" t="s">
        <v>204</v>
      </c>
      <c r="B1260" t="s">
        <v>20</v>
      </c>
      <c r="C1260" t="s">
        <v>30</v>
      </c>
      <c r="D1260">
        <v>0</v>
      </c>
      <c r="E1260">
        <v>0</v>
      </c>
    </row>
    <row r="1261" spans="1:5" x14ac:dyDescent="0.25">
      <c r="A1261" t="s">
        <v>204</v>
      </c>
      <c r="B1261" t="s">
        <v>18</v>
      </c>
      <c r="C1261" t="s">
        <v>30</v>
      </c>
      <c r="D1261">
        <v>0</v>
      </c>
      <c r="E1261">
        <v>0</v>
      </c>
    </row>
    <row r="1262" spans="1:5" x14ac:dyDescent="0.25">
      <c r="A1262" t="s">
        <v>204</v>
      </c>
      <c r="B1262" t="s">
        <v>21</v>
      </c>
      <c r="C1262" t="s">
        <v>31</v>
      </c>
      <c r="D1262">
        <v>0</v>
      </c>
      <c r="E1262">
        <v>0</v>
      </c>
    </row>
    <row r="1263" spans="1:5" x14ac:dyDescent="0.25">
      <c r="A1263" t="s">
        <v>204</v>
      </c>
      <c r="B1263" t="s">
        <v>18</v>
      </c>
      <c r="C1263" t="s">
        <v>31</v>
      </c>
      <c r="D1263">
        <v>0</v>
      </c>
      <c r="E1263">
        <v>0</v>
      </c>
    </row>
    <row r="1264" spans="1:5" x14ac:dyDescent="0.25">
      <c r="A1264" t="s">
        <v>204</v>
      </c>
      <c r="B1264" t="s">
        <v>20</v>
      </c>
      <c r="C1264" t="s">
        <v>31</v>
      </c>
      <c r="D1264">
        <v>0</v>
      </c>
      <c r="E1264">
        <v>0</v>
      </c>
    </row>
    <row r="1265" spans="1:5" x14ac:dyDescent="0.25">
      <c r="A1265" t="s">
        <v>204</v>
      </c>
      <c r="B1265" t="s">
        <v>23</v>
      </c>
      <c r="C1265" t="s">
        <v>31</v>
      </c>
      <c r="D1265">
        <v>0</v>
      </c>
      <c r="E1265">
        <v>0</v>
      </c>
    </row>
    <row r="1266" spans="1:5" x14ac:dyDescent="0.25">
      <c r="A1266" t="s">
        <v>204</v>
      </c>
      <c r="B1266" t="s">
        <v>22</v>
      </c>
      <c r="C1266" t="s">
        <v>31</v>
      </c>
      <c r="D1266">
        <v>0</v>
      </c>
      <c r="E1266">
        <v>0</v>
      </c>
    </row>
    <row r="1267" spans="1:5" x14ac:dyDescent="0.25">
      <c r="A1267" t="s">
        <v>204</v>
      </c>
      <c r="B1267" t="s">
        <v>19</v>
      </c>
      <c r="C1267" t="s">
        <v>31</v>
      </c>
      <c r="D1267">
        <v>0</v>
      </c>
      <c r="E1267">
        <v>0</v>
      </c>
    </row>
    <row r="1268" spans="1:5" x14ac:dyDescent="0.25">
      <c r="A1268" t="s">
        <v>204</v>
      </c>
      <c r="B1268" t="s">
        <v>20</v>
      </c>
      <c r="C1268" t="s">
        <v>32</v>
      </c>
      <c r="D1268">
        <v>0</v>
      </c>
      <c r="E1268">
        <v>0</v>
      </c>
    </row>
    <row r="1269" spans="1:5" x14ac:dyDescent="0.25">
      <c r="A1269" t="s">
        <v>204</v>
      </c>
      <c r="B1269" t="s">
        <v>18</v>
      </c>
      <c r="C1269" t="s">
        <v>32</v>
      </c>
      <c r="D1269">
        <v>0</v>
      </c>
      <c r="E1269">
        <v>0</v>
      </c>
    </row>
    <row r="1270" spans="1:5" x14ac:dyDescent="0.25">
      <c r="A1270" t="s">
        <v>204</v>
      </c>
      <c r="B1270" t="s">
        <v>23</v>
      </c>
      <c r="C1270" t="s">
        <v>32</v>
      </c>
      <c r="D1270">
        <v>0</v>
      </c>
      <c r="E1270">
        <v>0</v>
      </c>
    </row>
    <row r="1271" spans="1:5" x14ac:dyDescent="0.25">
      <c r="A1271" t="s">
        <v>204</v>
      </c>
      <c r="B1271" t="s">
        <v>22</v>
      </c>
      <c r="C1271" t="s">
        <v>32</v>
      </c>
      <c r="D1271">
        <v>0</v>
      </c>
      <c r="E1271">
        <v>0</v>
      </c>
    </row>
    <row r="1272" spans="1:5" x14ac:dyDescent="0.25">
      <c r="A1272" t="s">
        <v>204</v>
      </c>
      <c r="B1272" t="s">
        <v>21</v>
      </c>
      <c r="C1272" t="s">
        <v>32</v>
      </c>
      <c r="D1272">
        <v>0</v>
      </c>
      <c r="E1272">
        <v>0</v>
      </c>
    </row>
    <row r="1273" spans="1:5" x14ac:dyDescent="0.25">
      <c r="A1273" t="s">
        <v>204</v>
      </c>
      <c r="B1273" t="s">
        <v>19</v>
      </c>
      <c r="C1273" t="s">
        <v>32</v>
      </c>
      <c r="D1273">
        <v>0</v>
      </c>
      <c r="E1273">
        <v>0</v>
      </c>
    </row>
    <row r="1274" spans="1:5" x14ac:dyDescent="0.25">
      <c r="A1274" t="s">
        <v>204</v>
      </c>
      <c r="B1274" t="s">
        <v>20</v>
      </c>
      <c r="C1274" t="s">
        <v>33</v>
      </c>
      <c r="D1274">
        <v>0</v>
      </c>
      <c r="E1274">
        <v>0</v>
      </c>
    </row>
    <row r="1275" spans="1:5" x14ac:dyDescent="0.25">
      <c r="A1275" t="s">
        <v>204</v>
      </c>
      <c r="B1275" t="s">
        <v>22</v>
      </c>
      <c r="C1275" t="s">
        <v>33</v>
      </c>
      <c r="D1275">
        <v>0</v>
      </c>
      <c r="E1275">
        <v>0</v>
      </c>
    </row>
    <row r="1276" spans="1:5" x14ac:dyDescent="0.25">
      <c r="A1276" t="s">
        <v>204</v>
      </c>
      <c r="B1276" t="s">
        <v>23</v>
      </c>
      <c r="C1276" t="s">
        <v>33</v>
      </c>
      <c r="D1276">
        <v>0</v>
      </c>
      <c r="E1276">
        <v>0</v>
      </c>
    </row>
    <row r="1277" spans="1:5" x14ac:dyDescent="0.25">
      <c r="A1277" t="s">
        <v>204</v>
      </c>
      <c r="B1277" t="s">
        <v>18</v>
      </c>
      <c r="C1277" t="s">
        <v>33</v>
      </c>
      <c r="D1277">
        <v>0</v>
      </c>
      <c r="E1277">
        <v>0</v>
      </c>
    </row>
    <row r="1278" spans="1:5" x14ac:dyDescent="0.25">
      <c r="A1278" t="s">
        <v>204</v>
      </c>
      <c r="B1278" t="s">
        <v>19</v>
      </c>
      <c r="C1278" t="s">
        <v>33</v>
      </c>
      <c r="D1278">
        <v>0</v>
      </c>
      <c r="E1278">
        <v>0</v>
      </c>
    </row>
    <row r="1279" spans="1:5" x14ac:dyDescent="0.25">
      <c r="A1279" t="s">
        <v>204</v>
      </c>
      <c r="B1279" t="s">
        <v>21</v>
      </c>
      <c r="C1279" t="s">
        <v>33</v>
      </c>
      <c r="D1279">
        <v>0</v>
      </c>
      <c r="E1279">
        <v>0</v>
      </c>
    </row>
    <row r="1280" spans="1:5" x14ac:dyDescent="0.25">
      <c r="A1280" t="s">
        <v>204</v>
      </c>
      <c r="B1280" t="s">
        <v>23</v>
      </c>
      <c r="C1280" t="s">
        <v>34</v>
      </c>
      <c r="D1280">
        <v>0</v>
      </c>
      <c r="E1280">
        <v>0</v>
      </c>
    </row>
    <row r="1281" spans="1:5" x14ac:dyDescent="0.25">
      <c r="A1281" t="s">
        <v>204</v>
      </c>
      <c r="B1281" t="s">
        <v>22</v>
      </c>
      <c r="C1281" t="s">
        <v>34</v>
      </c>
      <c r="D1281">
        <v>0</v>
      </c>
      <c r="E1281">
        <v>0</v>
      </c>
    </row>
    <row r="1282" spans="1:5" x14ac:dyDescent="0.25">
      <c r="A1282" t="s">
        <v>204</v>
      </c>
      <c r="B1282" t="s">
        <v>20</v>
      </c>
      <c r="C1282" t="s">
        <v>34</v>
      </c>
      <c r="D1282">
        <v>0</v>
      </c>
      <c r="E1282">
        <v>0</v>
      </c>
    </row>
    <row r="1283" spans="1:5" x14ac:dyDescent="0.25">
      <c r="A1283" t="s">
        <v>204</v>
      </c>
      <c r="B1283" t="s">
        <v>18</v>
      </c>
      <c r="C1283" t="s">
        <v>34</v>
      </c>
      <c r="D1283">
        <v>0</v>
      </c>
      <c r="E1283">
        <v>0</v>
      </c>
    </row>
    <row r="1284" spans="1:5" x14ac:dyDescent="0.25">
      <c r="A1284" t="s">
        <v>204</v>
      </c>
      <c r="B1284" t="s">
        <v>21</v>
      </c>
      <c r="C1284" t="s">
        <v>34</v>
      </c>
      <c r="D1284">
        <v>0</v>
      </c>
      <c r="E1284">
        <v>0</v>
      </c>
    </row>
    <row r="1285" spans="1:5" x14ac:dyDescent="0.25">
      <c r="A1285" t="s">
        <v>204</v>
      </c>
      <c r="B1285" t="s">
        <v>19</v>
      </c>
      <c r="C1285" t="s">
        <v>34</v>
      </c>
      <c r="D1285">
        <v>0</v>
      </c>
      <c r="E1285">
        <v>0</v>
      </c>
    </row>
    <row r="1286" spans="1:5" x14ac:dyDescent="0.25">
      <c r="A1286" t="s">
        <v>204</v>
      </c>
      <c r="B1286" t="s">
        <v>21</v>
      </c>
      <c r="C1286" t="s">
        <v>35</v>
      </c>
      <c r="D1286">
        <v>0</v>
      </c>
      <c r="E1286">
        <v>0</v>
      </c>
    </row>
    <row r="1287" spans="1:5" x14ac:dyDescent="0.25">
      <c r="A1287" t="s">
        <v>204</v>
      </c>
      <c r="B1287" t="s">
        <v>23</v>
      </c>
      <c r="C1287" t="s">
        <v>35</v>
      </c>
      <c r="D1287">
        <v>0</v>
      </c>
      <c r="E1287">
        <v>0</v>
      </c>
    </row>
    <row r="1288" spans="1:5" x14ac:dyDescent="0.25">
      <c r="A1288" t="s">
        <v>204</v>
      </c>
      <c r="B1288" t="s">
        <v>19</v>
      </c>
      <c r="C1288" t="s">
        <v>35</v>
      </c>
      <c r="D1288">
        <v>0</v>
      </c>
      <c r="E1288">
        <v>0</v>
      </c>
    </row>
    <row r="1289" spans="1:5" x14ac:dyDescent="0.25">
      <c r="A1289" t="s">
        <v>204</v>
      </c>
      <c r="B1289" t="s">
        <v>18</v>
      </c>
      <c r="C1289" t="s">
        <v>35</v>
      </c>
      <c r="D1289">
        <v>0</v>
      </c>
      <c r="E1289">
        <v>0</v>
      </c>
    </row>
    <row r="1290" spans="1:5" x14ac:dyDescent="0.25">
      <c r="A1290" t="s">
        <v>204</v>
      </c>
      <c r="B1290" t="s">
        <v>20</v>
      </c>
      <c r="C1290" t="s">
        <v>35</v>
      </c>
      <c r="D1290">
        <v>0</v>
      </c>
      <c r="E1290">
        <v>0</v>
      </c>
    </row>
    <row r="1291" spans="1:5" x14ac:dyDescent="0.25">
      <c r="A1291" t="s">
        <v>204</v>
      </c>
      <c r="B1291" t="s">
        <v>22</v>
      </c>
      <c r="C1291" t="s">
        <v>35</v>
      </c>
      <c r="D1291">
        <v>0</v>
      </c>
      <c r="E1291">
        <v>0</v>
      </c>
    </row>
    <row r="1292" spans="1:5" x14ac:dyDescent="0.25">
      <c r="A1292" t="s">
        <v>204</v>
      </c>
      <c r="B1292" t="s">
        <v>19</v>
      </c>
      <c r="C1292" t="s">
        <v>36</v>
      </c>
      <c r="D1292">
        <v>0</v>
      </c>
      <c r="E1292">
        <v>0</v>
      </c>
    </row>
    <row r="1293" spans="1:5" x14ac:dyDescent="0.25">
      <c r="A1293" t="s">
        <v>204</v>
      </c>
      <c r="B1293" t="s">
        <v>23</v>
      </c>
      <c r="C1293" t="s">
        <v>36</v>
      </c>
      <c r="D1293">
        <v>0</v>
      </c>
      <c r="E1293">
        <v>0</v>
      </c>
    </row>
    <row r="1294" spans="1:5" x14ac:dyDescent="0.25">
      <c r="A1294" t="s">
        <v>204</v>
      </c>
      <c r="B1294" t="s">
        <v>22</v>
      </c>
      <c r="C1294" t="s">
        <v>36</v>
      </c>
      <c r="D1294">
        <v>0</v>
      </c>
      <c r="E1294">
        <v>0</v>
      </c>
    </row>
    <row r="1295" spans="1:5" x14ac:dyDescent="0.25">
      <c r="A1295" t="s">
        <v>204</v>
      </c>
      <c r="B1295" t="s">
        <v>21</v>
      </c>
      <c r="C1295" t="s">
        <v>36</v>
      </c>
      <c r="D1295">
        <v>0</v>
      </c>
      <c r="E1295">
        <v>0</v>
      </c>
    </row>
    <row r="1296" spans="1:5" x14ac:dyDescent="0.25">
      <c r="A1296" t="s">
        <v>204</v>
      </c>
      <c r="B1296" t="s">
        <v>18</v>
      </c>
      <c r="C1296" t="s">
        <v>36</v>
      </c>
      <c r="D1296">
        <v>0</v>
      </c>
      <c r="E1296">
        <v>0</v>
      </c>
    </row>
    <row r="1297" spans="1:5" x14ac:dyDescent="0.25">
      <c r="A1297" t="s">
        <v>204</v>
      </c>
      <c r="B1297" t="s">
        <v>20</v>
      </c>
      <c r="C1297" t="s">
        <v>36</v>
      </c>
      <c r="D1297">
        <v>0</v>
      </c>
      <c r="E1297">
        <v>0</v>
      </c>
    </row>
    <row r="1298" spans="1:5" x14ac:dyDescent="0.25">
      <c r="A1298" t="s">
        <v>205</v>
      </c>
      <c r="B1298" t="s">
        <v>21</v>
      </c>
      <c r="C1298" t="s">
        <v>25</v>
      </c>
      <c r="D1298">
        <v>173208.17</v>
      </c>
      <c r="E1298">
        <v>170145.55</v>
      </c>
    </row>
    <row r="1299" spans="1:5" x14ac:dyDescent="0.25">
      <c r="A1299" t="s">
        <v>205</v>
      </c>
      <c r="B1299" t="s">
        <v>22</v>
      </c>
      <c r="C1299" t="s">
        <v>25</v>
      </c>
      <c r="D1299">
        <v>67986.33</v>
      </c>
      <c r="E1299">
        <v>67313.2</v>
      </c>
    </row>
    <row r="1300" spans="1:5" x14ac:dyDescent="0.25">
      <c r="A1300" t="s">
        <v>205</v>
      </c>
      <c r="B1300" t="s">
        <v>20</v>
      </c>
      <c r="C1300" t="s">
        <v>25</v>
      </c>
      <c r="D1300">
        <v>19.93</v>
      </c>
      <c r="E1300">
        <v>0</v>
      </c>
    </row>
    <row r="1301" spans="1:5" x14ac:dyDescent="0.25">
      <c r="A1301" t="s">
        <v>205</v>
      </c>
      <c r="B1301" t="s">
        <v>23</v>
      </c>
      <c r="C1301" t="s">
        <v>25</v>
      </c>
      <c r="D1301">
        <v>0</v>
      </c>
      <c r="E1301">
        <v>0</v>
      </c>
    </row>
    <row r="1302" spans="1:5" x14ac:dyDescent="0.25">
      <c r="A1302" t="s">
        <v>205</v>
      </c>
      <c r="B1302" t="s">
        <v>19</v>
      </c>
      <c r="C1302" t="s">
        <v>25</v>
      </c>
      <c r="D1302">
        <v>777915</v>
      </c>
      <c r="E1302">
        <v>727753</v>
      </c>
    </row>
    <row r="1303" spans="1:5" x14ac:dyDescent="0.25">
      <c r="A1303" t="s">
        <v>205</v>
      </c>
      <c r="B1303" t="s">
        <v>18</v>
      </c>
      <c r="C1303" t="s">
        <v>25</v>
      </c>
      <c r="D1303">
        <v>12646.88</v>
      </c>
      <c r="E1303">
        <v>12521.66</v>
      </c>
    </row>
    <row r="1304" spans="1:5" x14ac:dyDescent="0.25">
      <c r="A1304" t="s">
        <v>205</v>
      </c>
      <c r="B1304" t="s">
        <v>22</v>
      </c>
      <c r="C1304" t="s">
        <v>26</v>
      </c>
      <c r="D1304">
        <v>70405.31</v>
      </c>
      <c r="E1304">
        <v>69708.23</v>
      </c>
    </row>
    <row r="1305" spans="1:5" x14ac:dyDescent="0.25">
      <c r="A1305" t="s">
        <v>205</v>
      </c>
      <c r="B1305" t="s">
        <v>20</v>
      </c>
      <c r="C1305" t="s">
        <v>26</v>
      </c>
      <c r="D1305">
        <v>18.7</v>
      </c>
      <c r="E1305">
        <v>0</v>
      </c>
    </row>
    <row r="1306" spans="1:5" x14ac:dyDescent="0.25">
      <c r="A1306" t="s">
        <v>205</v>
      </c>
      <c r="B1306" t="s">
        <v>19</v>
      </c>
      <c r="C1306" t="s">
        <v>26</v>
      </c>
      <c r="D1306">
        <v>141978</v>
      </c>
      <c r="E1306">
        <v>130290</v>
      </c>
    </row>
    <row r="1307" spans="1:5" x14ac:dyDescent="0.25">
      <c r="A1307" t="s">
        <v>205</v>
      </c>
      <c r="B1307" t="s">
        <v>23</v>
      </c>
      <c r="C1307" t="s">
        <v>26</v>
      </c>
      <c r="D1307">
        <v>0</v>
      </c>
      <c r="E1307">
        <v>0</v>
      </c>
    </row>
    <row r="1308" spans="1:5" x14ac:dyDescent="0.25">
      <c r="A1308" t="s">
        <v>205</v>
      </c>
      <c r="B1308" t="s">
        <v>21</v>
      </c>
      <c r="C1308" t="s">
        <v>26</v>
      </c>
      <c r="D1308">
        <v>117394.57</v>
      </c>
      <c r="E1308">
        <v>115318.83</v>
      </c>
    </row>
    <row r="1309" spans="1:5" x14ac:dyDescent="0.25">
      <c r="A1309" t="s">
        <v>205</v>
      </c>
      <c r="B1309" t="s">
        <v>18</v>
      </c>
      <c r="C1309" t="s">
        <v>26</v>
      </c>
      <c r="D1309">
        <v>19153.21</v>
      </c>
      <c r="E1309">
        <v>18963.57</v>
      </c>
    </row>
    <row r="1310" spans="1:5" x14ac:dyDescent="0.25">
      <c r="A1310" t="s">
        <v>205</v>
      </c>
      <c r="B1310" t="s">
        <v>23</v>
      </c>
      <c r="C1310" t="s">
        <v>27</v>
      </c>
      <c r="D1310">
        <v>0</v>
      </c>
      <c r="E1310">
        <v>0</v>
      </c>
    </row>
    <row r="1311" spans="1:5" x14ac:dyDescent="0.25">
      <c r="A1311" t="s">
        <v>205</v>
      </c>
      <c r="B1311" t="s">
        <v>18</v>
      </c>
      <c r="C1311" t="s">
        <v>27</v>
      </c>
      <c r="D1311">
        <v>21664.92</v>
      </c>
      <c r="E1311">
        <v>21450.42</v>
      </c>
    </row>
    <row r="1312" spans="1:5" x14ac:dyDescent="0.25">
      <c r="A1312" t="s">
        <v>205</v>
      </c>
      <c r="B1312" t="s">
        <v>20</v>
      </c>
      <c r="C1312" t="s">
        <v>27</v>
      </c>
      <c r="D1312">
        <v>39.130000000000003</v>
      </c>
      <c r="E1312">
        <v>0</v>
      </c>
    </row>
    <row r="1313" spans="1:5" x14ac:dyDescent="0.25">
      <c r="A1313" t="s">
        <v>205</v>
      </c>
      <c r="B1313" t="s">
        <v>22</v>
      </c>
      <c r="C1313" t="s">
        <v>27</v>
      </c>
      <c r="D1313">
        <v>126423.44</v>
      </c>
      <c r="E1313">
        <v>125171.72</v>
      </c>
    </row>
    <row r="1314" spans="1:5" x14ac:dyDescent="0.25">
      <c r="A1314" t="s">
        <v>205</v>
      </c>
      <c r="B1314" t="s">
        <v>21</v>
      </c>
      <c r="C1314" t="s">
        <v>27</v>
      </c>
      <c r="D1314">
        <v>100633.4</v>
      </c>
      <c r="E1314">
        <v>98854.03</v>
      </c>
    </row>
    <row r="1315" spans="1:5" x14ac:dyDescent="0.25">
      <c r="A1315" t="s">
        <v>205</v>
      </c>
      <c r="B1315" t="s">
        <v>19</v>
      </c>
      <c r="C1315" t="s">
        <v>27</v>
      </c>
      <c r="D1315">
        <v>0</v>
      </c>
      <c r="E1315">
        <v>0</v>
      </c>
    </row>
    <row r="1316" spans="1:5" x14ac:dyDescent="0.25">
      <c r="A1316" t="s">
        <v>205</v>
      </c>
      <c r="B1316" t="s">
        <v>20</v>
      </c>
      <c r="C1316" t="s">
        <v>28</v>
      </c>
      <c r="D1316">
        <v>34.49</v>
      </c>
      <c r="E1316">
        <v>0</v>
      </c>
    </row>
    <row r="1317" spans="1:5" x14ac:dyDescent="0.25">
      <c r="A1317" t="s">
        <v>205</v>
      </c>
      <c r="B1317" t="s">
        <v>21</v>
      </c>
      <c r="C1317" t="s">
        <v>28</v>
      </c>
      <c r="D1317">
        <v>61571.32</v>
      </c>
      <c r="E1317">
        <v>60482.63</v>
      </c>
    </row>
    <row r="1318" spans="1:5" x14ac:dyDescent="0.25">
      <c r="A1318" t="s">
        <v>205</v>
      </c>
      <c r="B1318" t="s">
        <v>22</v>
      </c>
      <c r="C1318" t="s">
        <v>28</v>
      </c>
      <c r="D1318">
        <v>177319.16</v>
      </c>
      <c r="E1318">
        <v>175563.51999999999</v>
      </c>
    </row>
    <row r="1319" spans="1:5" x14ac:dyDescent="0.25">
      <c r="A1319" t="s">
        <v>205</v>
      </c>
      <c r="B1319" t="s">
        <v>19</v>
      </c>
      <c r="C1319" t="s">
        <v>28</v>
      </c>
      <c r="D1319">
        <v>297980</v>
      </c>
      <c r="E1319">
        <v>277997</v>
      </c>
    </row>
    <row r="1320" spans="1:5" x14ac:dyDescent="0.25">
      <c r="A1320" t="s">
        <v>205</v>
      </c>
      <c r="B1320" t="s">
        <v>23</v>
      </c>
      <c r="C1320" t="s">
        <v>28</v>
      </c>
      <c r="D1320">
        <v>0</v>
      </c>
      <c r="E1320">
        <v>0</v>
      </c>
    </row>
    <row r="1321" spans="1:5" x14ac:dyDescent="0.25">
      <c r="A1321" t="s">
        <v>205</v>
      </c>
      <c r="B1321" t="s">
        <v>18</v>
      </c>
      <c r="C1321" t="s">
        <v>28</v>
      </c>
      <c r="D1321">
        <v>15850.55</v>
      </c>
      <c r="E1321">
        <v>15693.61</v>
      </c>
    </row>
    <row r="1322" spans="1:5" x14ac:dyDescent="0.25">
      <c r="A1322" t="s">
        <v>205</v>
      </c>
      <c r="B1322" t="s">
        <v>23</v>
      </c>
      <c r="C1322" t="s">
        <v>29</v>
      </c>
      <c r="D1322">
        <v>0</v>
      </c>
      <c r="E1322">
        <v>0</v>
      </c>
    </row>
    <row r="1323" spans="1:5" x14ac:dyDescent="0.25">
      <c r="A1323" t="s">
        <v>205</v>
      </c>
      <c r="B1323" t="s">
        <v>21</v>
      </c>
      <c r="C1323" t="s">
        <v>29</v>
      </c>
      <c r="D1323">
        <v>49743.31</v>
      </c>
      <c r="E1323">
        <v>48863.76</v>
      </c>
    </row>
    <row r="1324" spans="1:5" x14ac:dyDescent="0.25">
      <c r="A1324" t="s">
        <v>205</v>
      </c>
      <c r="B1324" t="s">
        <v>20</v>
      </c>
      <c r="C1324" t="s">
        <v>29</v>
      </c>
      <c r="D1324">
        <v>31.16</v>
      </c>
      <c r="E1324">
        <v>0</v>
      </c>
    </row>
    <row r="1325" spans="1:5" x14ac:dyDescent="0.25">
      <c r="A1325" t="s">
        <v>205</v>
      </c>
      <c r="B1325" t="s">
        <v>18</v>
      </c>
      <c r="C1325" t="s">
        <v>29</v>
      </c>
      <c r="D1325">
        <v>13647.5</v>
      </c>
      <c r="E1325">
        <v>13512.38</v>
      </c>
    </row>
    <row r="1326" spans="1:5" x14ac:dyDescent="0.25">
      <c r="A1326" t="s">
        <v>205</v>
      </c>
      <c r="B1326" t="s">
        <v>22</v>
      </c>
      <c r="C1326" t="s">
        <v>29</v>
      </c>
      <c r="D1326">
        <v>210932.22</v>
      </c>
      <c r="E1326">
        <v>208843.78</v>
      </c>
    </row>
    <row r="1327" spans="1:5" x14ac:dyDescent="0.25">
      <c r="A1327" t="s">
        <v>205</v>
      </c>
      <c r="B1327" t="s">
        <v>19</v>
      </c>
      <c r="C1327" t="s">
        <v>29</v>
      </c>
      <c r="D1327">
        <v>785185</v>
      </c>
      <c r="E1327">
        <v>733202</v>
      </c>
    </row>
    <row r="1328" spans="1:5" x14ac:dyDescent="0.25">
      <c r="A1328" t="s">
        <v>205</v>
      </c>
      <c r="B1328" t="s">
        <v>20</v>
      </c>
      <c r="C1328" t="s">
        <v>30</v>
      </c>
      <c r="D1328">
        <v>0</v>
      </c>
      <c r="E1328">
        <v>0</v>
      </c>
    </row>
    <row r="1329" spans="1:5" x14ac:dyDescent="0.25">
      <c r="A1329" t="s">
        <v>205</v>
      </c>
      <c r="B1329" t="s">
        <v>23</v>
      </c>
      <c r="C1329" t="s">
        <v>30</v>
      </c>
      <c r="D1329">
        <v>0</v>
      </c>
      <c r="E1329">
        <v>0</v>
      </c>
    </row>
    <row r="1330" spans="1:5" x14ac:dyDescent="0.25">
      <c r="A1330" t="s">
        <v>205</v>
      </c>
      <c r="B1330" t="s">
        <v>21</v>
      </c>
      <c r="C1330" t="s">
        <v>30</v>
      </c>
      <c r="D1330">
        <v>0</v>
      </c>
      <c r="E1330">
        <v>0</v>
      </c>
    </row>
    <row r="1331" spans="1:5" x14ac:dyDescent="0.25">
      <c r="A1331" t="s">
        <v>205</v>
      </c>
      <c r="B1331" t="s">
        <v>22</v>
      </c>
      <c r="C1331" t="s">
        <v>30</v>
      </c>
      <c r="D1331">
        <v>0</v>
      </c>
      <c r="E1331">
        <v>0</v>
      </c>
    </row>
    <row r="1332" spans="1:5" x14ac:dyDescent="0.25">
      <c r="A1332" t="s">
        <v>205</v>
      </c>
      <c r="B1332" t="s">
        <v>18</v>
      </c>
      <c r="C1332" t="s">
        <v>30</v>
      </c>
      <c r="D1332">
        <v>0</v>
      </c>
      <c r="E1332">
        <v>0</v>
      </c>
    </row>
    <row r="1333" spans="1:5" x14ac:dyDescent="0.25">
      <c r="A1333" t="s">
        <v>205</v>
      </c>
      <c r="B1333" t="s">
        <v>19</v>
      </c>
      <c r="C1333" t="s">
        <v>30</v>
      </c>
      <c r="D1333">
        <v>0</v>
      </c>
      <c r="E1333">
        <v>0</v>
      </c>
    </row>
    <row r="1334" spans="1:5" x14ac:dyDescent="0.25">
      <c r="A1334" t="s">
        <v>205</v>
      </c>
      <c r="B1334" t="s">
        <v>23</v>
      </c>
      <c r="C1334" t="s">
        <v>31</v>
      </c>
      <c r="D1334">
        <v>0</v>
      </c>
      <c r="E1334">
        <v>0</v>
      </c>
    </row>
    <row r="1335" spans="1:5" x14ac:dyDescent="0.25">
      <c r="A1335" t="s">
        <v>205</v>
      </c>
      <c r="B1335" t="s">
        <v>21</v>
      </c>
      <c r="C1335" t="s">
        <v>31</v>
      </c>
      <c r="D1335">
        <v>0</v>
      </c>
      <c r="E1335">
        <v>0</v>
      </c>
    </row>
    <row r="1336" spans="1:5" x14ac:dyDescent="0.25">
      <c r="A1336" t="s">
        <v>205</v>
      </c>
      <c r="B1336" t="s">
        <v>22</v>
      </c>
      <c r="C1336" t="s">
        <v>31</v>
      </c>
      <c r="D1336">
        <v>0</v>
      </c>
      <c r="E1336">
        <v>0</v>
      </c>
    </row>
    <row r="1337" spans="1:5" x14ac:dyDescent="0.25">
      <c r="A1337" t="s">
        <v>205</v>
      </c>
      <c r="B1337" t="s">
        <v>18</v>
      </c>
      <c r="C1337" t="s">
        <v>31</v>
      </c>
      <c r="D1337">
        <v>0</v>
      </c>
      <c r="E1337">
        <v>0</v>
      </c>
    </row>
    <row r="1338" spans="1:5" x14ac:dyDescent="0.25">
      <c r="A1338" t="s">
        <v>205</v>
      </c>
      <c r="B1338" t="s">
        <v>20</v>
      </c>
      <c r="C1338" t="s">
        <v>31</v>
      </c>
      <c r="D1338">
        <v>0</v>
      </c>
      <c r="E1338">
        <v>0</v>
      </c>
    </row>
    <row r="1339" spans="1:5" x14ac:dyDescent="0.25">
      <c r="A1339" t="s">
        <v>205</v>
      </c>
      <c r="B1339" t="s">
        <v>19</v>
      </c>
      <c r="C1339" t="s">
        <v>31</v>
      </c>
      <c r="D1339">
        <v>0</v>
      </c>
      <c r="E1339">
        <v>0</v>
      </c>
    </row>
    <row r="1340" spans="1:5" x14ac:dyDescent="0.25">
      <c r="A1340" t="s">
        <v>205</v>
      </c>
      <c r="B1340" t="s">
        <v>21</v>
      </c>
      <c r="C1340" t="s">
        <v>32</v>
      </c>
      <c r="D1340">
        <v>0</v>
      </c>
      <c r="E1340">
        <v>0</v>
      </c>
    </row>
    <row r="1341" spans="1:5" x14ac:dyDescent="0.25">
      <c r="A1341" t="s">
        <v>205</v>
      </c>
      <c r="B1341" t="s">
        <v>18</v>
      </c>
      <c r="C1341" t="s">
        <v>32</v>
      </c>
      <c r="D1341">
        <v>0</v>
      </c>
      <c r="E1341">
        <v>0</v>
      </c>
    </row>
    <row r="1342" spans="1:5" x14ac:dyDescent="0.25">
      <c r="A1342" t="s">
        <v>205</v>
      </c>
      <c r="B1342" t="s">
        <v>20</v>
      </c>
      <c r="C1342" t="s">
        <v>32</v>
      </c>
      <c r="D1342">
        <v>0</v>
      </c>
      <c r="E1342">
        <v>0</v>
      </c>
    </row>
    <row r="1343" spans="1:5" x14ac:dyDescent="0.25">
      <c r="A1343" t="s">
        <v>205</v>
      </c>
      <c r="B1343" t="s">
        <v>23</v>
      </c>
      <c r="C1343" t="s">
        <v>32</v>
      </c>
      <c r="D1343">
        <v>0</v>
      </c>
      <c r="E1343">
        <v>0</v>
      </c>
    </row>
    <row r="1344" spans="1:5" x14ac:dyDescent="0.25">
      <c r="A1344" t="s">
        <v>205</v>
      </c>
      <c r="B1344" t="s">
        <v>22</v>
      </c>
      <c r="C1344" t="s">
        <v>32</v>
      </c>
      <c r="D1344">
        <v>0</v>
      </c>
      <c r="E1344">
        <v>0</v>
      </c>
    </row>
    <row r="1345" spans="1:5" x14ac:dyDescent="0.25">
      <c r="A1345" t="s">
        <v>205</v>
      </c>
      <c r="B1345" t="s">
        <v>19</v>
      </c>
      <c r="C1345" t="s">
        <v>32</v>
      </c>
      <c r="D1345">
        <v>0</v>
      </c>
      <c r="E1345">
        <v>0</v>
      </c>
    </row>
    <row r="1346" spans="1:5" x14ac:dyDescent="0.25">
      <c r="A1346" t="s">
        <v>205</v>
      </c>
      <c r="B1346" t="s">
        <v>23</v>
      </c>
      <c r="C1346" t="s">
        <v>33</v>
      </c>
      <c r="D1346">
        <v>0</v>
      </c>
      <c r="E1346">
        <v>0</v>
      </c>
    </row>
    <row r="1347" spans="1:5" x14ac:dyDescent="0.25">
      <c r="A1347" t="s">
        <v>205</v>
      </c>
      <c r="B1347" t="s">
        <v>20</v>
      </c>
      <c r="C1347" t="s">
        <v>33</v>
      </c>
      <c r="D1347">
        <v>0</v>
      </c>
      <c r="E1347">
        <v>0</v>
      </c>
    </row>
    <row r="1348" spans="1:5" x14ac:dyDescent="0.25">
      <c r="A1348" t="s">
        <v>205</v>
      </c>
      <c r="B1348" t="s">
        <v>21</v>
      </c>
      <c r="C1348" t="s">
        <v>33</v>
      </c>
      <c r="D1348">
        <v>0</v>
      </c>
      <c r="E1348">
        <v>0</v>
      </c>
    </row>
    <row r="1349" spans="1:5" x14ac:dyDescent="0.25">
      <c r="A1349" t="s">
        <v>205</v>
      </c>
      <c r="B1349" t="s">
        <v>18</v>
      </c>
      <c r="C1349" t="s">
        <v>33</v>
      </c>
      <c r="D1349">
        <v>0</v>
      </c>
      <c r="E1349">
        <v>0</v>
      </c>
    </row>
    <row r="1350" spans="1:5" x14ac:dyDescent="0.25">
      <c r="A1350" t="s">
        <v>205</v>
      </c>
      <c r="B1350" t="s">
        <v>22</v>
      </c>
      <c r="C1350" t="s">
        <v>33</v>
      </c>
      <c r="D1350">
        <v>0</v>
      </c>
      <c r="E1350">
        <v>0</v>
      </c>
    </row>
    <row r="1351" spans="1:5" x14ac:dyDescent="0.25">
      <c r="A1351" t="s">
        <v>205</v>
      </c>
      <c r="B1351" t="s">
        <v>19</v>
      </c>
      <c r="C1351" t="s">
        <v>33</v>
      </c>
      <c r="D1351">
        <v>0</v>
      </c>
      <c r="E1351">
        <v>0</v>
      </c>
    </row>
    <row r="1352" spans="1:5" x14ac:dyDescent="0.25">
      <c r="A1352" t="s">
        <v>205</v>
      </c>
      <c r="B1352" t="s">
        <v>18</v>
      </c>
      <c r="C1352" t="s">
        <v>34</v>
      </c>
      <c r="D1352">
        <v>0</v>
      </c>
      <c r="E1352">
        <v>0</v>
      </c>
    </row>
    <row r="1353" spans="1:5" x14ac:dyDescent="0.25">
      <c r="A1353" t="s">
        <v>205</v>
      </c>
      <c r="B1353" t="s">
        <v>22</v>
      </c>
      <c r="C1353" t="s">
        <v>34</v>
      </c>
      <c r="D1353">
        <v>0</v>
      </c>
      <c r="E1353">
        <v>0</v>
      </c>
    </row>
    <row r="1354" spans="1:5" x14ac:dyDescent="0.25">
      <c r="A1354" t="s">
        <v>205</v>
      </c>
      <c r="B1354" t="s">
        <v>23</v>
      </c>
      <c r="C1354" t="s">
        <v>34</v>
      </c>
      <c r="D1354">
        <v>0</v>
      </c>
      <c r="E1354">
        <v>0</v>
      </c>
    </row>
    <row r="1355" spans="1:5" x14ac:dyDescent="0.25">
      <c r="A1355" t="s">
        <v>205</v>
      </c>
      <c r="B1355" t="s">
        <v>21</v>
      </c>
      <c r="C1355" t="s">
        <v>34</v>
      </c>
      <c r="D1355">
        <v>0</v>
      </c>
      <c r="E1355">
        <v>0</v>
      </c>
    </row>
    <row r="1356" spans="1:5" x14ac:dyDescent="0.25">
      <c r="A1356" t="s">
        <v>205</v>
      </c>
      <c r="B1356" t="s">
        <v>20</v>
      </c>
      <c r="C1356" t="s">
        <v>34</v>
      </c>
      <c r="D1356">
        <v>0</v>
      </c>
      <c r="E1356">
        <v>0</v>
      </c>
    </row>
    <row r="1357" spans="1:5" x14ac:dyDescent="0.25">
      <c r="A1357" t="s">
        <v>205</v>
      </c>
      <c r="B1357" t="s">
        <v>19</v>
      </c>
      <c r="C1357" t="s">
        <v>34</v>
      </c>
      <c r="D1357">
        <v>0</v>
      </c>
      <c r="E1357">
        <v>0</v>
      </c>
    </row>
    <row r="1358" spans="1:5" x14ac:dyDescent="0.25">
      <c r="A1358" t="s">
        <v>205</v>
      </c>
      <c r="B1358" t="s">
        <v>23</v>
      </c>
      <c r="C1358" t="s">
        <v>35</v>
      </c>
      <c r="D1358">
        <v>0</v>
      </c>
      <c r="E1358">
        <v>0</v>
      </c>
    </row>
    <row r="1359" spans="1:5" x14ac:dyDescent="0.25">
      <c r="A1359" t="s">
        <v>205</v>
      </c>
      <c r="B1359" t="s">
        <v>18</v>
      </c>
      <c r="C1359" t="s">
        <v>35</v>
      </c>
      <c r="D1359">
        <v>0</v>
      </c>
      <c r="E1359">
        <v>0</v>
      </c>
    </row>
    <row r="1360" spans="1:5" x14ac:dyDescent="0.25">
      <c r="A1360" t="s">
        <v>205</v>
      </c>
      <c r="B1360" t="s">
        <v>20</v>
      </c>
      <c r="C1360" t="s">
        <v>35</v>
      </c>
      <c r="D1360">
        <v>0</v>
      </c>
      <c r="E1360">
        <v>0</v>
      </c>
    </row>
    <row r="1361" spans="1:5" x14ac:dyDescent="0.25">
      <c r="A1361" t="s">
        <v>205</v>
      </c>
      <c r="B1361" t="s">
        <v>22</v>
      </c>
      <c r="C1361" t="s">
        <v>35</v>
      </c>
      <c r="D1361">
        <v>0</v>
      </c>
      <c r="E1361">
        <v>0</v>
      </c>
    </row>
    <row r="1362" spans="1:5" x14ac:dyDescent="0.25">
      <c r="A1362" t="s">
        <v>205</v>
      </c>
      <c r="B1362" t="s">
        <v>19</v>
      </c>
      <c r="C1362" t="s">
        <v>35</v>
      </c>
      <c r="D1362">
        <v>0</v>
      </c>
      <c r="E1362">
        <v>0</v>
      </c>
    </row>
    <row r="1363" spans="1:5" x14ac:dyDescent="0.25">
      <c r="A1363" t="s">
        <v>205</v>
      </c>
      <c r="B1363" t="s">
        <v>21</v>
      </c>
      <c r="C1363" t="s">
        <v>35</v>
      </c>
      <c r="D1363">
        <v>0</v>
      </c>
      <c r="E1363">
        <v>0</v>
      </c>
    </row>
    <row r="1364" spans="1:5" x14ac:dyDescent="0.25">
      <c r="A1364" t="s">
        <v>205</v>
      </c>
      <c r="B1364" t="s">
        <v>22</v>
      </c>
      <c r="C1364" t="s">
        <v>36</v>
      </c>
      <c r="D1364">
        <v>0</v>
      </c>
      <c r="E1364">
        <v>0</v>
      </c>
    </row>
    <row r="1365" spans="1:5" x14ac:dyDescent="0.25">
      <c r="A1365" t="s">
        <v>205</v>
      </c>
      <c r="B1365" t="s">
        <v>20</v>
      </c>
      <c r="C1365" t="s">
        <v>36</v>
      </c>
      <c r="D1365">
        <v>0</v>
      </c>
      <c r="E1365">
        <v>0</v>
      </c>
    </row>
    <row r="1366" spans="1:5" x14ac:dyDescent="0.25">
      <c r="A1366" t="s">
        <v>205</v>
      </c>
      <c r="B1366" t="s">
        <v>19</v>
      </c>
      <c r="C1366" t="s">
        <v>36</v>
      </c>
      <c r="D1366">
        <v>0</v>
      </c>
      <c r="E1366">
        <v>0</v>
      </c>
    </row>
    <row r="1367" spans="1:5" x14ac:dyDescent="0.25">
      <c r="A1367" t="s">
        <v>205</v>
      </c>
      <c r="B1367" t="s">
        <v>21</v>
      </c>
      <c r="C1367" t="s">
        <v>36</v>
      </c>
      <c r="D1367">
        <v>0</v>
      </c>
      <c r="E1367">
        <v>0</v>
      </c>
    </row>
    <row r="1368" spans="1:5" x14ac:dyDescent="0.25">
      <c r="A1368" t="s">
        <v>205</v>
      </c>
      <c r="B1368" t="s">
        <v>23</v>
      </c>
      <c r="C1368" t="s">
        <v>36</v>
      </c>
      <c r="D1368">
        <v>0</v>
      </c>
      <c r="E1368">
        <v>0</v>
      </c>
    </row>
    <row r="1369" spans="1:5" x14ac:dyDescent="0.25">
      <c r="A1369" t="s">
        <v>205</v>
      </c>
      <c r="B1369" t="s">
        <v>18</v>
      </c>
      <c r="C1369" t="s">
        <v>36</v>
      </c>
      <c r="D1369">
        <v>0</v>
      </c>
      <c r="E1369">
        <v>0</v>
      </c>
    </row>
    <row r="1370" spans="1:5" x14ac:dyDescent="0.25">
      <c r="A1370" t="s">
        <v>202</v>
      </c>
      <c r="B1370" t="s">
        <v>20</v>
      </c>
      <c r="C1370" t="s">
        <v>25</v>
      </c>
      <c r="D1370">
        <v>49404.14</v>
      </c>
      <c r="E1370">
        <v>46390.979999999996</v>
      </c>
    </row>
    <row r="1371" spans="1:5" x14ac:dyDescent="0.25">
      <c r="A1371" t="s">
        <v>202</v>
      </c>
      <c r="B1371" t="s">
        <v>23</v>
      </c>
      <c r="C1371" t="s">
        <v>25</v>
      </c>
      <c r="D1371">
        <v>0</v>
      </c>
      <c r="E1371">
        <v>0</v>
      </c>
    </row>
    <row r="1372" spans="1:5" x14ac:dyDescent="0.25">
      <c r="A1372" t="s">
        <v>202</v>
      </c>
      <c r="B1372" t="s">
        <v>19</v>
      </c>
      <c r="C1372" t="s">
        <v>25</v>
      </c>
      <c r="D1372">
        <v>0</v>
      </c>
      <c r="E1372">
        <v>0</v>
      </c>
    </row>
    <row r="1373" spans="1:5" x14ac:dyDescent="0.25">
      <c r="A1373" t="s">
        <v>202</v>
      </c>
      <c r="B1373" t="s">
        <v>22</v>
      </c>
      <c r="C1373" t="s">
        <v>25</v>
      </c>
      <c r="D1373">
        <v>354.6</v>
      </c>
      <c r="E1373">
        <v>351.09</v>
      </c>
    </row>
    <row r="1374" spans="1:5" x14ac:dyDescent="0.25">
      <c r="A1374" t="s">
        <v>202</v>
      </c>
      <c r="B1374" t="s">
        <v>21</v>
      </c>
      <c r="C1374" t="s">
        <v>25</v>
      </c>
      <c r="D1374">
        <v>0</v>
      </c>
      <c r="E1374">
        <v>0</v>
      </c>
    </row>
    <row r="1375" spans="1:5" x14ac:dyDescent="0.25">
      <c r="A1375" t="s">
        <v>202</v>
      </c>
      <c r="B1375" t="s">
        <v>18</v>
      </c>
      <c r="C1375" t="s">
        <v>25</v>
      </c>
      <c r="D1375">
        <v>9003.0400000000009</v>
      </c>
      <c r="E1375">
        <v>8913.9</v>
      </c>
    </row>
    <row r="1376" spans="1:5" x14ac:dyDescent="0.25">
      <c r="A1376" t="s">
        <v>202</v>
      </c>
      <c r="B1376" t="s">
        <v>20</v>
      </c>
      <c r="C1376" t="s">
        <v>26</v>
      </c>
      <c r="D1376">
        <v>11369.09</v>
      </c>
      <c r="E1376">
        <v>10135.58</v>
      </c>
    </row>
    <row r="1377" spans="1:5" x14ac:dyDescent="0.25">
      <c r="A1377" t="s">
        <v>202</v>
      </c>
      <c r="B1377" t="s">
        <v>22</v>
      </c>
      <c r="C1377" t="s">
        <v>26</v>
      </c>
      <c r="D1377">
        <v>501</v>
      </c>
      <c r="E1377">
        <v>496.04</v>
      </c>
    </row>
    <row r="1378" spans="1:5" x14ac:dyDescent="0.25">
      <c r="A1378" t="s">
        <v>202</v>
      </c>
      <c r="B1378" t="s">
        <v>21</v>
      </c>
      <c r="C1378" t="s">
        <v>26</v>
      </c>
      <c r="D1378">
        <v>0</v>
      </c>
      <c r="E1378">
        <v>0</v>
      </c>
    </row>
    <row r="1379" spans="1:5" x14ac:dyDescent="0.25">
      <c r="A1379" t="s">
        <v>202</v>
      </c>
      <c r="B1379" t="s">
        <v>23</v>
      </c>
      <c r="C1379" t="s">
        <v>26</v>
      </c>
      <c r="D1379">
        <v>0</v>
      </c>
      <c r="E1379">
        <v>0</v>
      </c>
    </row>
    <row r="1380" spans="1:5" x14ac:dyDescent="0.25">
      <c r="A1380" t="s">
        <v>202</v>
      </c>
      <c r="B1380" t="s">
        <v>18</v>
      </c>
      <c r="C1380" t="s">
        <v>26</v>
      </c>
      <c r="D1380">
        <v>9157.9</v>
      </c>
      <c r="E1380">
        <v>9067.23</v>
      </c>
    </row>
    <row r="1381" spans="1:5" x14ac:dyDescent="0.25">
      <c r="A1381" t="s">
        <v>202</v>
      </c>
      <c r="B1381" t="s">
        <v>19</v>
      </c>
      <c r="C1381" t="s">
        <v>26</v>
      </c>
      <c r="D1381">
        <v>0</v>
      </c>
      <c r="E1381">
        <v>0</v>
      </c>
    </row>
    <row r="1382" spans="1:5" x14ac:dyDescent="0.25">
      <c r="A1382" t="s">
        <v>202</v>
      </c>
      <c r="B1382" t="s">
        <v>18</v>
      </c>
      <c r="C1382" t="s">
        <v>27</v>
      </c>
      <c r="D1382">
        <v>8990.6</v>
      </c>
      <c r="E1382">
        <v>8901.58</v>
      </c>
    </row>
    <row r="1383" spans="1:5" x14ac:dyDescent="0.25">
      <c r="A1383" t="s">
        <v>202</v>
      </c>
      <c r="B1383" t="s">
        <v>20</v>
      </c>
      <c r="C1383" t="s">
        <v>27</v>
      </c>
      <c r="D1383">
        <v>29732.760000000002</v>
      </c>
      <c r="E1383">
        <v>26712.43</v>
      </c>
    </row>
    <row r="1384" spans="1:5" x14ac:dyDescent="0.25">
      <c r="A1384" t="s">
        <v>202</v>
      </c>
      <c r="B1384" t="s">
        <v>21</v>
      </c>
      <c r="C1384" t="s">
        <v>27</v>
      </c>
      <c r="D1384">
        <v>0</v>
      </c>
      <c r="E1384">
        <v>0</v>
      </c>
    </row>
    <row r="1385" spans="1:5" x14ac:dyDescent="0.25">
      <c r="A1385" t="s">
        <v>202</v>
      </c>
      <c r="B1385" t="s">
        <v>23</v>
      </c>
      <c r="C1385" t="s">
        <v>27</v>
      </c>
      <c r="D1385">
        <v>0</v>
      </c>
      <c r="E1385">
        <v>0</v>
      </c>
    </row>
    <row r="1386" spans="1:5" x14ac:dyDescent="0.25">
      <c r="A1386" t="s">
        <v>202</v>
      </c>
      <c r="B1386" t="s">
        <v>19</v>
      </c>
      <c r="C1386" t="s">
        <v>27</v>
      </c>
      <c r="D1386">
        <v>0</v>
      </c>
      <c r="E1386">
        <v>0</v>
      </c>
    </row>
    <row r="1387" spans="1:5" x14ac:dyDescent="0.25">
      <c r="A1387" t="s">
        <v>202</v>
      </c>
      <c r="B1387" t="s">
        <v>22</v>
      </c>
      <c r="C1387" t="s">
        <v>27</v>
      </c>
      <c r="D1387">
        <v>714.75</v>
      </c>
      <c r="E1387">
        <v>707.67</v>
      </c>
    </row>
    <row r="1388" spans="1:5" x14ac:dyDescent="0.25">
      <c r="A1388" t="s">
        <v>202</v>
      </c>
      <c r="B1388" t="s">
        <v>23</v>
      </c>
      <c r="C1388" t="s">
        <v>28</v>
      </c>
      <c r="D1388">
        <v>0</v>
      </c>
      <c r="E1388">
        <v>0</v>
      </c>
    </row>
    <row r="1389" spans="1:5" x14ac:dyDescent="0.25">
      <c r="A1389" t="s">
        <v>202</v>
      </c>
      <c r="B1389" t="s">
        <v>18</v>
      </c>
      <c r="C1389" t="s">
        <v>28</v>
      </c>
      <c r="D1389">
        <v>7719.61</v>
      </c>
      <c r="E1389">
        <v>7643.18</v>
      </c>
    </row>
    <row r="1390" spans="1:5" x14ac:dyDescent="0.25">
      <c r="A1390" t="s">
        <v>202</v>
      </c>
      <c r="B1390" t="s">
        <v>22</v>
      </c>
      <c r="C1390" t="s">
        <v>28</v>
      </c>
      <c r="D1390">
        <v>1050.17</v>
      </c>
      <c r="E1390">
        <v>1039.77</v>
      </c>
    </row>
    <row r="1391" spans="1:5" x14ac:dyDescent="0.25">
      <c r="A1391" t="s">
        <v>202</v>
      </c>
      <c r="B1391" t="s">
        <v>20</v>
      </c>
      <c r="C1391" t="s">
        <v>28</v>
      </c>
      <c r="D1391">
        <v>44969.56</v>
      </c>
      <c r="E1391">
        <v>41991.56</v>
      </c>
    </row>
    <row r="1392" spans="1:5" x14ac:dyDescent="0.25">
      <c r="A1392" t="s">
        <v>202</v>
      </c>
      <c r="B1392" t="s">
        <v>19</v>
      </c>
      <c r="C1392" t="s">
        <v>28</v>
      </c>
      <c r="D1392">
        <v>0</v>
      </c>
      <c r="E1392">
        <v>0</v>
      </c>
    </row>
    <row r="1393" spans="1:5" x14ac:dyDescent="0.25">
      <c r="A1393" t="s">
        <v>202</v>
      </c>
      <c r="B1393" t="s">
        <v>21</v>
      </c>
      <c r="C1393" t="s">
        <v>28</v>
      </c>
      <c r="D1393">
        <v>0</v>
      </c>
      <c r="E1393">
        <v>0</v>
      </c>
    </row>
    <row r="1394" spans="1:5" x14ac:dyDescent="0.25">
      <c r="A1394" t="s">
        <v>202</v>
      </c>
      <c r="B1394" t="s">
        <v>19</v>
      </c>
      <c r="C1394" t="s">
        <v>29</v>
      </c>
      <c r="D1394">
        <v>0</v>
      </c>
      <c r="E1394">
        <v>0</v>
      </c>
    </row>
    <row r="1395" spans="1:5" x14ac:dyDescent="0.25">
      <c r="A1395" t="s">
        <v>202</v>
      </c>
      <c r="B1395" t="s">
        <v>20</v>
      </c>
      <c r="C1395" t="s">
        <v>29</v>
      </c>
      <c r="D1395">
        <v>58969.59</v>
      </c>
      <c r="E1395">
        <v>55472.55</v>
      </c>
    </row>
    <row r="1396" spans="1:5" x14ac:dyDescent="0.25">
      <c r="A1396" t="s">
        <v>202</v>
      </c>
      <c r="B1396" t="s">
        <v>18</v>
      </c>
      <c r="C1396" t="s">
        <v>29</v>
      </c>
      <c r="D1396">
        <v>6130.11</v>
      </c>
      <c r="E1396">
        <v>6069.42</v>
      </c>
    </row>
    <row r="1397" spans="1:5" x14ac:dyDescent="0.25">
      <c r="A1397" t="s">
        <v>202</v>
      </c>
      <c r="B1397" t="s">
        <v>21</v>
      </c>
      <c r="C1397" t="s">
        <v>29</v>
      </c>
      <c r="D1397">
        <v>0</v>
      </c>
      <c r="E1397">
        <v>0</v>
      </c>
    </row>
    <row r="1398" spans="1:5" x14ac:dyDescent="0.25">
      <c r="A1398" t="s">
        <v>202</v>
      </c>
      <c r="B1398" t="s">
        <v>23</v>
      </c>
      <c r="C1398" t="s">
        <v>29</v>
      </c>
      <c r="D1398">
        <v>0</v>
      </c>
      <c r="E1398">
        <v>0</v>
      </c>
    </row>
    <row r="1399" spans="1:5" x14ac:dyDescent="0.25">
      <c r="A1399" t="s">
        <v>202</v>
      </c>
      <c r="B1399" t="s">
        <v>22</v>
      </c>
      <c r="C1399" t="s">
        <v>29</v>
      </c>
      <c r="D1399">
        <v>1267.1400000000001</v>
      </c>
      <c r="E1399">
        <v>1254.5899999999999</v>
      </c>
    </row>
    <row r="1400" spans="1:5" x14ac:dyDescent="0.25">
      <c r="A1400" t="s">
        <v>202</v>
      </c>
      <c r="B1400" t="s">
        <v>21</v>
      </c>
      <c r="C1400" t="s">
        <v>30</v>
      </c>
      <c r="D1400">
        <v>0</v>
      </c>
      <c r="E1400">
        <v>0</v>
      </c>
    </row>
    <row r="1401" spans="1:5" x14ac:dyDescent="0.25">
      <c r="A1401" t="s">
        <v>202</v>
      </c>
      <c r="B1401" t="s">
        <v>22</v>
      </c>
      <c r="C1401" t="s">
        <v>30</v>
      </c>
      <c r="D1401">
        <v>0</v>
      </c>
      <c r="E1401">
        <v>0</v>
      </c>
    </row>
    <row r="1402" spans="1:5" x14ac:dyDescent="0.25">
      <c r="A1402" t="s">
        <v>202</v>
      </c>
      <c r="B1402" t="s">
        <v>23</v>
      </c>
      <c r="C1402" t="s">
        <v>30</v>
      </c>
      <c r="D1402">
        <v>0</v>
      </c>
      <c r="E1402">
        <v>0</v>
      </c>
    </row>
    <row r="1403" spans="1:5" x14ac:dyDescent="0.25">
      <c r="A1403" t="s">
        <v>202</v>
      </c>
      <c r="B1403" t="s">
        <v>19</v>
      </c>
      <c r="C1403" t="s">
        <v>30</v>
      </c>
      <c r="D1403">
        <v>0</v>
      </c>
      <c r="E1403">
        <v>0</v>
      </c>
    </row>
    <row r="1404" spans="1:5" x14ac:dyDescent="0.25">
      <c r="A1404" t="s">
        <v>202</v>
      </c>
      <c r="B1404" t="s">
        <v>20</v>
      </c>
      <c r="C1404" t="s">
        <v>30</v>
      </c>
      <c r="D1404">
        <v>0</v>
      </c>
      <c r="E1404">
        <v>0</v>
      </c>
    </row>
    <row r="1405" spans="1:5" x14ac:dyDescent="0.25">
      <c r="A1405" t="s">
        <v>202</v>
      </c>
      <c r="B1405" t="s">
        <v>18</v>
      </c>
      <c r="C1405" t="s">
        <v>30</v>
      </c>
      <c r="D1405">
        <v>0</v>
      </c>
      <c r="E1405">
        <v>0</v>
      </c>
    </row>
    <row r="1406" spans="1:5" x14ac:dyDescent="0.25">
      <c r="A1406" t="s">
        <v>202</v>
      </c>
      <c r="B1406" t="s">
        <v>21</v>
      </c>
      <c r="C1406" t="s">
        <v>31</v>
      </c>
      <c r="D1406">
        <v>0</v>
      </c>
      <c r="E1406">
        <v>0</v>
      </c>
    </row>
    <row r="1407" spans="1:5" x14ac:dyDescent="0.25">
      <c r="A1407" t="s">
        <v>202</v>
      </c>
      <c r="B1407" t="s">
        <v>23</v>
      </c>
      <c r="C1407" t="s">
        <v>31</v>
      </c>
      <c r="D1407">
        <v>0</v>
      </c>
      <c r="E1407">
        <v>0</v>
      </c>
    </row>
    <row r="1408" spans="1:5" x14ac:dyDescent="0.25">
      <c r="A1408" t="s">
        <v>202</v>
      </c>
      <c r="B1408" t="s">
        <v>20</v>
      </c>
      <c r="C1408" t="s">
        <v>31</v>
      </c>
      <c r="D1408">
        <v>0</v>
      </c>
      <c r="E1408">
        <v>0</v>
      </c>
    </row>
    <row r="1409" spans="1:5" x14ac:dyDescent="0.25">
      <c r="A1409" t="s">
        <v>202</v>
      </c>
      <c r="B1409" t="s">
        <v>22</v>
      </c>
      <c r="C1409" t="s">
        <v>31</v>
      </c>
      <c r="D1409">
        <v>0</v>
      </c>
      <c r="E1409">
        <v>0</v>
      </c>
    </row>
    <row r="1410" spans="1:5" x14ac:dyDescent="0.25">
      <c r="A1410" t="s">
        <v>202</v>
      </c>
      <c r="B1410" t="s">
        <v>18</v>
      </c>
      <c r="C1410" t="s">
        <v>31</v>
      </c>
      <c r="D1410">
        <v>0</v>
      </c>
      <c r="E1410">
        <v>0</v>
      </c>
    </row>
    <row r="1411" spans="1:5" x14ac:dyDescent="0.25">
      <c r="A1411" t="s">
        <v>202</v>
      </c>
      <c r="B1411" t="s">
        <v>19</v>
      </c>
      <c r="C1411" t="s">
        <v>31</v>
      </c>
      <c r="D1411">
        <v>0</v>
      </c>
      <c r="E1411">
        <v>0</v>
      </c>
    </row>
    <row r="1412" spans="1:5" x14ac:dyDescent="0.25">
      <c r="A1412" t="s">
        <v>202</v>
      </c>
      <c r="B1412" t="s">
        <v>20</v>
      </c>
      <c r="C1412" t="s">
        <v>32</v>
      </c>
      <c r="D1412">
        <v>0</v>
      </c>
      <c r="E1412">
        <v>0</v>
      </c>
    </row>
    <row r="1413" spans="1:5" x14ac:dyDescent="0.25">
      <c r="A1413" t="s">
        <v>202</v>
      </c>
      <c r="B1413" t="s">
        <v>18</v>
      </c>
      <c r="C1413" t="s">
        <v>32</v>
      </c>
      <c r="D1413">
        <v>0</v>
      </c>
      <c r="E1413">
        <v>0</v>
      </c>
    </row>
    <row r="1414" spans="1:5" x14ac:dyDescent="0.25">
      <c r="A1414" t="s">
        <v>202</v>
      </c>
      <c r="B1414" t="s">
        <v>23</v>
      </c>
      <c r="C1414" t="s">
        <v>32</v>
      </c>
      <c r="D1414">
        <v>0</v>
      </c>
      <c r="E1414">
        <v>0</v>
      </c>
    </row>
    <row r="1415" spans="1:5" x14ac:dyDescent="0.25">
      <c r="A1415" t="s">
        <v>202</v>
      </c>
      <c r="B1415" t="s">
        <v>22</v>
      </c>
      <c r="C1415" t="s">
        <v>32</v>
      </c>
      <c r="D1415">
        <v>0</v>
      </c>
      <c r="E1415">
        <v>0</v>
      </c>
    </row>
    <row r="1416" spans="1:5" x14ac:dyDescent="0.25">
      <c r="A1416" t="s">
        <v>202</v>
      </c>
      <c r="B1416" t="s">
        <v>21</v>
      </c>
      <c r="C1416" t="s">
        <v>32</v>
      </c>
      <c r="D1416">
        <v>0</v>
      </c>
      <c r="E1416">
        <v>0</v>
      </c>
    </row>
    <row r="1417" spans="1:5" x14ac:dyDescent="0.25">
      <c r="A1417" t="s">
        <v>202</v>
      </c>
      <c r="B1417" t="s">
        <v>19</v>
      </c>
      <c r="C1417" t="s">
        <v>32</v>
      </c>
      <c r="D1417">
        <v>0</v>
      </c>
      <c r="E1417">
        <v>0</v>
      </c>
    </row>
    <row r="1418" spans="1:5" x14ac:dyDescent="0.25">
      <c r="A1418" t="s">
        <v>202</v>
      </c>
      <c r="B1418" t="s">
        <v>20</v>
      </c>
      <c r="C1418" t="s">
        <v>33</v>
      </c>
      <c r="D1418">
        <v>0</v>
      </c>
      <c r="E1418">
        <v>0</v>
      </c>
    </row>
    <row r="1419" spans="1:5" x14ac:dyDescent="0.25">
      <c r="A1419" t="s">
        <v>202</v>
      </c>
      <c r="B1419" t="s">
        <v>22</v>
      </c>
      <c r="C1419" t="s">
        <v>33</v>
      </c>
      <c r="D1419">
        <v>0</v>
      </c>
      <c r="E1419">
        <v>0</v>
      </c>
    </row>
    <row r="1420" spans="1:5" x14ac:dyDescent="0.25">
      <c r="A1420" t="s">
        <v>202</v>
      </c>
      <c r="B1420" t="s">
        <v>23</v>
      </c>
      <c r="C1420" t="s">
        <v>33</v>
      </c>
      <c r="D1420">
        <v>0</v>
      </c>
      <c r="E1420">
        <v>0</v>
      </c>
    </row>
    <row r="1421" spans="1:5" x14ac:dyDescent="0.25">
      <c r="A1421" t="s">
        <v>202</v>
      </c>
      <c r="B1421" t="s">
        <v>18</v>
      </c>
      <c r="C1421" t="s">
        <v>33</v>
      </c>
      <c r="D1421">
        <v>0</v>
      </c>
      <c r="E1421">
        <v>0</v>
      </c>
    </row>
    <row r="1422" spans="1:5" x14ac:dyDescent="0.25">
      <c r="A1422" t="s">
        <v>202</v>
      </c>
      <c r="B1422" t="s">
        <v>19</v>
      </c>
      <c r="C1422" t="s">
        <v>33</v>
      </c>
      <c r="D1422">
        <v>0</v>
      </c>
      <c r="E1422">
        <v>0</v>
      </c>
    </row>
    <row r="1423" spans="1:5" x14ac:dyDescent="0.25">
      <c r="A1423" t="s">
        <v>202</v>
      </c>
      <c r="B1423" t="s">
        <v>21</v>
      </c>
      <c r="C1423" t="s">
        <v>33</v>
      </c>
      <c r="D1423">
        <v>0</v>
      </c>
      <c r="E1423">
        <v>0</v>
      </c>
    </row>
    <row r="1424" spans="1:5" x14ac:dyDescent="0.25">
      <c r="A1424" t="s">
        <v>202</v>
      </c>
      <c r="B1424" t="s">
        <v>23</v>
      </c>
      <c r="C1424" t="s">
        <v>34</v>
      </c>
      <c r="D1424">
        <v>0</v>
      </c>
      <c r="E1424">
        <v>0</v>
      </c>
    </row>
    <row r="1425" spans="1:5" x14ac:dyDescent="0.25">
      <c r="A1425" t="s">
        <v>202</v>
      </c>
      <c r="B1425" t="s">
        <v>22</v>
      </c>
      <c r="C1425" t="s">
        <v>34</v>
      </c>
      <c r="D1425">
        <v>0</v>
      </c>
      <c r="E1425">
        <v>0</v>
      </c>
    </row>
    <row r="1426" spans="1:5" x14ac:dyDescent="0.25">
      <c r="A1426" t="s">
        <v>202</v>
      </c>
      <c r="B1426" t="s">
        <v>19</v>
      </c>
      <c r="C1426" t="s">
        <v>34</v>
      </c>
      <c r="D1426">
        <v>0</v>
      </c>
      <c r="E1426">
        <v>0</v>
      </c>
    </row>
    <row r="1427" spans="1:5" x14ac:dyDescent="0.25">
      <c r="A1427" t="s">
        <v>202</v>
      </c>
      <c r="B1427" t="s">
        <v>18</v>
      </c>
      <c r="C1427" t="s">
        <v>34</v>
      </c>
      <c r="D1427">
        <v>0</v>
      </c>
      <c r="E1427">
        <v>0</v>
      </c>
    </row>
    <row r="1428" spans="1:5" x14ac:dyDescent="0.25">
      <c r="A1428" t="s">
        <v>202</v>
      </c>
      <c r="B1428" t="s">
        <v>21</v>
      </c>
      <c r="C1428" t="s">
        <v>34</v>
      </c>
      <c r="D1428">
        <v>0</v>
      </c>
      <c r="E1428">
        <v>0</v>
      </c>
    </row>
    <row r="1429" spans="1:5" x14ac:dyDescent="0.25">
      <c r="A1429" t="s">
        <v>202</v>
      </c>
      <c r="B1429" t="s">
        <v>20</v>
      </c>
      <c r="C1429" t="s">
        <v>34</v>
      </c>
      <c r="D1429">
        <v>0</v>
      </c>
      <c r="E1429">
        <v>0</v>
      </c>
    </row>
    <row r="1430" spans="1:5" x14ac:dyDescent="0.25">
      <c r="A1430" t="s">
        <v>202</v>
      </c>
      <c r="B1430" t="s">
        <v>21</v>
      </c>
      <c r="C1430" t="s">
        <v>35</v>
      </c>
      <c r="D1430">
        <v>0</v>
      </c>
      <c r="E1430">
        <v>0</v>
      </c>
    </row>
    <row r="1431" spans="1:5" x14ac:dyDescent="0.25">
      <c r="A1431" t="s">
        <v>202</v>
      </c>
      <c r="B1431" t="s">
        <v>23</v>
      </c>
      <c r="C1431" t="s">
        <v>35</v>
      </c>
      <c r="D1431">
        <v>0</v>
      </c>
      <c r="E1431">
        <v>0</v>
      </c>
    </row>
    <row r="1432" spans="1:5" x14ac:dyDescent="0.25">
      <c r="A1432" t="s">
        <v>202</v>
      </c>
      <c r="B1432" t="s">
        <v>18</v>
      </c>
      <c r="C1432" t="s">
        <v>35</v>
      </c>
      <c r="D1432">
        <v>0</v>
      </c>
      <c r="E1432">
        <v>0</v>
      </c>
    </row>
    <row r="1433" spans="1:5" x14ac:dyDescent="0.25">
      <c r="A1433" t="s">
        <v>202</v>
      </c>
      <c r="B1433" t="s">
        <v>19</v>
      </c>
      <c r="C1433" t="s">
        <v>35</v>
      </c>
      <c r="D1433">
        <v>0</v>
      </c>
      <c r="E1433">
        <v>0</v>
      </c>
    </row>
    <row r="1434" spans="1:5" x14ac:dyDescent="0.25">
      <c r="A1434" t="s">
        <v>202</v>
      </c>
      <c r="B1434" t="s">
        <v>22</v>
      </c>
      <c r="C1434" t="s">
        <v>35</v>
      </c>
      <c r="D1434">
        <v>0</v>
      </c>
      <c r="E1434">
        <v>0</v>
      </c>
    </row>
    <row r="1435" spans="1:5" x14ac:dyDescent="0.25">
      <c r="A1435" t="s">
        <v>202</v>
      </c>
      <c r="B1435" t="s">
        <v>20</v>
      </c>
      <c r="C1435" t="s">
        <v>35</v>
      </c>
      <c r="D1435">
        <v>0</v>
      </c>
      <c r="E1435">
        <v>0</v>
      </c>
    </row>
    <row r="1436" spans="1:5" x14ac:dyDescent="0.25">
      <c r="A1436" t="s">
        <v>202</v>
      </c>
      <c r="B1436" t="s">
        <v>19</v>
      </c>
      <c r="C1436" t="s">
        <v>36</v>
      </c>
      <c r="D1436">
        <v>0</v>
      </c>
      <c r="E1436">
        <v>0</v>
      </c>
    </row>
    <row r="1437" spans="1:5" x14ac:dyDescent="0.25">
      <c r="A1437" t="s">
        <v>202</v>
      </c>
      <c r="B1437" t="s">
        <v>18</v>
      </c>
      <c r="C1437" t="s">
        <v>36</v>
      </c>
      <c r="D1437">
        <v>0</v>
      </c>
      <c r="E1437">
        <v>0</v>
      </c>
    </row>
    <row r="1438" spans="1:5" x14ac:dyDescent="0.25">
      <c r="A1438" t="s">
        <v>202</v>
      </c>
      <c r="B1438" t="s">
        <v>20</v>
      </c>
      <c r="C1438" t="s">
        <v>36</v>
      </c>
      <c r="D1438">
        <v>0</v>
      </c>
      <c r="E1438">
        <v>0</v>
      </c>
    </row>
    <row r="1439" spans="1:5" x14ac:dyDescent="0.25">
      <c r="A1439" t="s">
        <v>202</v>
      </c>
      <c r="B1439" t="s">
        <v>22</v>
      </c>
      <c r="C1439" t="s">
        <v>36</v>
      </c>
      <c r="D1439">
        <v>0</v>
      </c>
      <c r="E1439">
        <v>0</v>
      </c>
    </row>
    <row r="1440" spans="1:5" x14ac:dyDescent="0.25">
      <c r="A1440" t="s">
        <v>202</v>
      </c>
      <c r="B1440" t="s">
        <v>21</v>
      </c>
      <c r="C1440" t="s">
        <v>36</v>
      </c>
      <c r="D1440">
        <v>0</v>
      </c>
      <c r="E1440">
        <v>0</v>
      </c>
    </row>
    <row r="1441" spans="1:5" x14ac:dyDescent="0.25">
      <c r="A1441" t="s">
        <v>202</v>
      </c>
      <c r="B1441" t="s">
        <v>23</v>
      </c>
      <c r="C1441" t="s">
        <v>36</v>
      </c>
      <c r="D1441">
        <v>0</v>
      </c>
      <c r="E1441">
        <v>0</v>
      </c>
    </row>
    <row r="1442" spans="1:5" x14ac:dyDescent="0.25">
      <c r="A1442" t="s">
        <v>206</v>
      </c>
      <c r="B1442" t="s">
        <v>19</v>
      </c>
      <c r="C1442" t="s">
        <v>25</v>
      </c>
      <c r="D1442">
        <v>0</v>
      </c>
      <c r="E1442">
        <v>0</v>
      </c>
    </row>
    <row r="1443" spans="1:5" x14ac:dyDescent="0.25">
      <c r="A1443" t="s">
        <v>206</v>
      </c>
      <c r="B1443" t="s">
        <v>20</v>
      </c>
      <c r="C1443" t="s">
        <v>25</v>
      </c>
      <c r="D1443">
        <v>329822.32</v>
      </c>
      <c r="E1443">
        <v>316484.88</v>
      </c>
    </row>
    <row r="1444" spans="1:5" x14ac:dyDescent="0.25">
      <c r="A1444" t="s">
        <v>206</v>
      </c>
      <c r="B1444" t="s">
        <v>23</v>
      </c>
      <c r="C1444" t="s">
        <v>25</v>
      </c>
      <c r="D1444">
        <v>0</v>
      </c>
      <c r="E1444">
        <v>0</v>
      </c>
    </row>
    <row r="1445" spans="1:5" x14ac:dyDescent="0.25">
      <c r="A1445" t="s">
        <v>206</v>
      </c>
      <c r="B1445" t="s">
        <v>22</v>
      </c>
      <c r="C1445" t="s">
        <v>25</v>
      </c>
      <c r="D1445">
        <v>63321.34</v>
      </c>
      <c r="E1445">
        <v>62694.400000000001</v>
      </c>
    </row>
    <row r="1446" spans="1:5" x14ac:dyDescent="0.25">
      <c r="A1446" t="s">
        <v>206</v>
      </c>
      <c r="B1446" t="s">
        <v>21</v>
      </c>
      <c r="C1446" t="s">
        <v>25</v>
      </c>
      <c r="D1446">
        <v>88979.81</v>
      </c>
      <c r="E1446">
        <v>87406.49</v>
      </c>
    </row>
    <row r="1447" spans="1:5" x14ac:dyDescent="0.25">
      <c r="A1447" t="s">
        <v>206</v>
      </c>
      <c r="B1447" t="s">
        <v>18</v>
      </c>
      <c r="C1447" t="s">
        <v>25</v>
      </c>
      <c r="D1447">
        <v>2339.7600000000002</v>
      </c>
      <c r="E1447">
        <v>2316.59</v>
      </c>
    </row>
    <row r="1448" spans="1:5" x14ac:dyDescent="0.25">
      <c r="A1448" t="s">
        <v>206</v>
      </c>
      <c r="B1448" t="s">
        <v>20</v>
      </c>
      <c r="C1448" t="s">
        <v>26</v>
      </c>
      <c r="D1448">
        <v>178365.8</v>
      </c>
      <c r="E1448">
        <v>170140.46000000002</v>
      </c>
    </row>
    <row r="1449" spans="1:5" x14ac:dyDescent="0.25">
      <c r="A1449" t="s">
        <v>206</v>
      </c>
      <c r="B1449" t="s">
        <v>22</v>
      </c>
      <c r="C1449" t="s">
        <v>26</v>
      </c>
      <c r="D1449">
        <v>58981.21</v>
      </c>
      <c r="E1449">
        <v>58397.24</v>
      </c>
    </row>
    <row r="1450" spans="1:5" x14ac:dyDescent="0.25">
      <c r="A1450" t="s">
        <v>206</v>
      </c>
      <c r="B1450" t="s">
        <v>21</v>
      </c>
      <c r="C1450" t="s">
        <v>26</v>
      </c>
      <c r="D1450">
        <v>53429.71</v>
      </c>
      <c r="E1450">
        <v>52484.98</v>
      </c>
    </row>
    <row r="1451" spans="1:5" x14ac:dyDescent="0.25">
      <c r="A1451" t="s">
        <v>206</v>
      </c>
      <c r="B1451" t="s">
        <v>18</v>
      </c>
      <c r="C1451" t="s">
        <v>26</v>
      </c>
      <c r="D1451">
        <v>4328.7700000000004</v>
      </c>
      <c r="E1451">
        <v>4285.91</v>
      </c>
    </row>
    <row r="1452" spans="1:5" x14ac:dyDescent="0.25">
      <c r="A1452" t="s">
        <v>206</v>
      </c>
      <c r="B1452" t="s">
        <v>19</v>
      </c>
      <c r="C1452" t="s">
        <v>26</v>
      </c>
      <c r="D1452">
        <v>0</v>
      </c>
      <c r="E1452">
        <v>0</v>
      </c>
    </row>
    <row r="1453" spans="1:5" x14ac:dyDescent="0.25">
      <c r="A1453" t="s">
        <v>206</v>
      </c>
      <c r="B1453" t="s">
        <v>23</v>
      </c>
      <c r="C1453" t="s">
        <v>26</v>
      </c>
      <c r="D1453">
        <v>0</v>
      </c>
      <c r="E1453">
        <v>0</v>
      </c>
    </row>
    <row r="1454" spans="1:5" x14ac:dyDescent="0.25">
      <c r="A1454" t="s">
        <v>206</v>
      </c>
      <c r="B1454" t="s">
        <v>23</v>
      </c>
      <c r="C1454" t="s">
        <v>27</v>
      </c>
      <c r="D1454">
        <v>0</v>
      </c>
      <c r="E1454">
        <v>0</v>
      </c>
    </row>
    <row r="1455" spans="1:5" x14ac:dyDescent="0.25">
      <c r="A1455" t="s">
        <v>206</v>
      </c>
      <c r="B1455" t="s">
        <v>20</v>
      </c>
      <c r="C1455" t="s">
        <v>27</v>
      </c>
      <c r="D1455">
        <v>327702.61</v>
      </c>
      <c r="E1455">
        <v>312918.56</v>
      </c>
    </row>
    <row r="1456" spans="1:5" x14ac:dyDescent="0.25">
      <c r="A1456" t="s">
        <v>206</v>
      </c>
      <c r="B1456" t="s">
        <v>21</v>
      </c>
      <c r="C1456" t="s">
        <v>27</v>
      </c>
      <c r="D1456">
        <v>56613.42</v>
      </c>
      <c r="E1456">
        <v>55612.4</v>
      </c>
    </row>
    <row r="1457" spans="1:5" x14ac:dyDescent="0.25">
      <c r="A1457" t="s">
        <v>206</v>
      </c>
      <c r="B1457" t="s">
        <v>19</v>
      </c>
      <c r="C1457" t="s">
        <v>27</v>
      </c>
      <c r="D1457">
        <v>0</v>
      </c>
      <c r="E1457">
        <v>0</v>
      </c>
    </row>
    <row r="1458" spans="1:5" x14ac:dyDescent="0.25">
      <c r="A1458" t="s">
        <v>206</v>
      </c>
      <c r="B1458" t="s">
        <v>18</v>
      </c>
      <c r="C1458" t="s">
        <v>27</v>
      </c>
      <c r="D1458">
        <v>1525.74</v>
      </c>
      <c r="E1458">
        <v>1510.63</v>
      </c>
    </row>
    <row r="1459" spans="1:5" x14ac:dyDescent="0.25">
      <c r="A1459" t="s">
        <v>206</v>
      </c>
      <c r="B1459" t="s">
        <v>22</v>
      </c>
      <c r="C1459" t="s">
        <v>27</v>
      </c>
      <c r="D1459">
        <v>76011.37</v>
      </c>
      <c r="E1459">
        <v>75258.78</v>
      </c>
    </row>
    <row r="1460" spans="1:5" x14ac:dyDescent="0.25">
      <c r="A1460" t="s">
        <v>206</v>
      </c>
      <c r="B1460" t="s">
        <v>21</v>
      </c>
      <c r="C1460" t="s">
        <v>28</v>
      </c>
      <c r="D1460">
        <v>43274.04</v>
      </c>
      <c r="E1460">
        <v>42508.88</v>
      </c>
    </row>
    <row r="1461" spans="1:5" x14ac:dyDescent="0.25">
      <c r="A1461" t="s">
        <v>206</v>
      </c>
      <c r="B1461" t="s">
        <v>20</v>
      </c>
      <c r="C1461" t="s">
        <v>28</v>
      </c>
      <c r="D1461">
        <v>210571.34</v>
      </c>
      <c r="E1461">
        <v>201614.53</v>
      </c>
    </row>
    <row r="1462" spans="1:5" x14ac:dyDescent="0.25">
      <c r="A1462" t="s">
        <v>206</v>
      </c>
      <c r="B1462" t="s">
        <v>18</v>
      </c>
      <c r="C1462" t="s">
        <v>28</v>
      </c>
      <c r="D1462">
        <v>0</v>
      </c>
      <c r="E1462">
        <v>0</v>
      </c>
    </row>
    <row r="1463" spans="1:5" x14ac:dyDescent="0.25">
      <c r="A1463" t="s">
        <v>206</v>
      </c>
      <c r="B1463" t="s">
        <v>22</v>
      </c>
      <c r="C1463" t="s">
        <v>28</v>
      </c>
      <c r="D1463">
        <v>104895.57</v>
      </c>
      <c r="E1463">
        <v>103857</v>
      </c>
    </row>
    <row r="1464" spans="1:5" x14ac:dyDescent="0.25">
      <c r="A1464" t="s">
        <v>206</v>
      </c>
      <c r="B1464" t="s">
        <v>23</v>
      </c>
      <c r="C1464" t="s">
        <v>28</v>
      </c>
      <c r="D1464">
        <v>0</v>
      </c>
      <c r="E1464">
        <v>0</v>
      </c>
    </row>
    <row r="1465" spans="1:5" x14ac:dyDescent="0.25">
      <c r="A1465" t="s">
        <v>206</v>
      </c>
      <c r="B1465" t="s">
        <v>19</v>
      </c>
      <c r="C1465" t="s">
        <v>28</v>
      </c>
      <c r="D1465">
        <v>0</v>
      </c>
      <c r="E1465">
        <v>0</v>
      </c>
    </row>
    <row r="1466" spans="1:5" x14ac:dyDescent="0.25">
      <c r="A1466" t="s">
        <v>206</v>
      </c>
      <c r="B1466" t="s">
        <v>20</v>
      </c>
      <c r="C1466" t="s">
        <v>29</v>
      </c>
      <c r="D1466">
        <v>289000.77</v>
      </c>
      <c r="E1466">
        <v>277003.93</v>
      </c>
    </row>
    <row r="1467" spans="1:5" x14ac:dyDescent="0.25">
      <c r="A1467" t="s">
        <v>206</v>
      </c>
      <c r="B1467" t="s">
        <v>21</v>
      </c>
      <c r="C1467" t="s">
        <v>29</v>
      </c>
      <c r="D1467">
        <v>60572.959999999999</v>
      </c>
      <c r="E1467">
        <v>59501.93</v>
      </c>
    </row>
    <row r="1468" spans="1:5" x14ac:dyDescent="0.25">
      <c r="A1468" t="s">
        <v>206</v>
      </c>
      <c r="B1468" t="s">
        <v>19</v>
      </c>
      <c r="C1468" t="s">
        <v>29</v>
      </c>
      <c r="D1468">
        <v>0</v>
      </c>
      <c r="E1468">
        <v>0</v>
      </c>
    </row>
    <row r="1469" spans="1:5" x14ac:dyDescent="0.25">
      <c r="A1469" t="s">
        <v>206</v>
      </c>
      <c r="B1469" t="s">
        <v>22</v>
      </c>
      <c r="C1469" t="s">
        <v>29</v>
      </c>
      <c r="D1469">
        <v>120687.2</v>
      </c>
      <c r="E1469">
        <v>119492.28</v>
      </c>
    </row>
    <row r="1470" spans="1:5" x14ac:dyDescent="0.25">
      <c r="A1470" t="s">
        <v>206</v>
      </c>
      <c r="B1470" t="s">
        <v>23</v>
      </c>
      <c r="C1470" t="s">
        <v>29</v>
      </c>
      <c r="D1470">
        <v>0</v>
      </c>
      <c r="E1470">
        <v>0</v>
      </c>
    </row>
    <row r="1471" spans="1:5" x14ac:dyDescent="0.25">
      <c r="A1471" t="s">
        <v>206</v>
      </c>
      <c r="B1471" t="s">
        <v>18</v>
      </c>
      <c r="C1471" t="s">
        <v>29</v>
      </c>
      <c r="D1471">
        <v>1044.48</v>
      </c>
      <c r="E1471">
        <v>1034.1400000000001</v>
      </c>
    </row>
    <row r="1472" spans="1:5" x14ac:dyDescent="0.25">
      <c r="A1472" t="s">
        <v>206</v>
      </c>
      <c r="B1472" t="s">
        <v>23</v>
      </c>
      <c r="C1472" t="s">
        <v>30</v>
      </c>
      <c r="D1472">
        <v>0</v>
      </c>
      <c r="E1472">
        <v>0</v>
      </c>
    </row>
    <row r="1473" spans="1:5" x14ac:dyDescent="0.25">
      <c r="A1473" t="s">
        <v>206</v>
      </c>
      <c r="B1473" t="s">
        <v>22</v>
      </c>
      <c r="C1473" t="s">
        <v>30</v>
      </c>
      <c r="D1473">
        <v>0</v>
      </c>
      <c r="E1473">
        <v>0</v>
      </c>
    </row>
    <row r="1474" spans="1:5" x14ac:dyDescent="0.25">
      <c r="A1474" t="s">
        <v>206</v>
      </c>
      <c r="B1474" t="s">
        <v>21</v>
      </c>
      <c r="C1474" t="s">
        <v>30</v>
      </c>
      <c r="D1474">
        <v>0</v>
      </c>
      <c r="E1474">
        <v>0</v>
      </c>
    </row>
    <row r="1475" spans="1:5" x14ac:dyDescent="0.25">
      <c r="A1475" t="s">
        <v>206</v>
      </c>
      <c r="B1475" t="s">
        <v>20</v>
      </c>
      <c r="C1475" t="s">
        <v>30</v>
      </c>
      <c r="D1475">
        <v>0</v>
      </c>
      <c r="E1475">
        <v>0</v>
      </c>
    </row>
    <row r="1476" spans="1:5" x14ac:dyDescent="0.25">
      <c r="A1476" t="s">
        <v>206</v>
      </c>
      <c r="B1476" t="s">
        <v>19</v>
      </c>
      <c r="C1476" t="s">
        <v>30</v>
      </c>
      <c r="D1476">
        <v>0</v>
      </c>
      <c r="E1476">
        <v>0</v>
      </c>
    </row>
    <row r="1477" spans="1:5" x14ac:dyDescent="0.25">
      <c r="A1477" t="s">
        <v>206</v>
      </c>
      <c r="B1477" t="s">
        <v>18</v>
      </c>
      <c r="C1477" t="s">
        <v>30</v>
      </c>
      <c r="D1477">
        <v>0</v>
      </c>
      <c r="E1477">
        <v>0</v>
      </c>
    </row>
    <row r="1478" spans="1:5" x14ac:dyDescent="0.25">
      <c r="A1478" t="s">
        <v>206</v>
      </c>
      <c r="B1478" t="s">
        <v>21</v>
      </c>
      <c r="C1478" t="s">
        <v>31</v>
      </c>
      <c r="D1478">
        <v>0</v>
      </c>
      <c r="E1478">
        <v>0</v>
      </c>
    </row>
    <row r="1479" spans="1:5" x14ac:dyDescent="0.25">
      <c r="A1479" t="s">
        <v>206</v>
      </c>
      <c r="B1479" t="s">
        <v>22</v>
      </c>
      <c r="C1479" t="s">
        <v>31</v>
      </c>
      <c r="D1479">
        <v>0</v>
      </c>
      <c r="E1479">
        <v>0</v>
      </c>
    </row>
    <row r="1480" spans="1:5" x14ac:dyDescent="0.25">
      <c r="A1480" t="s">
        <v>206</v>
      </c>
      <c r="B1480" t="s">
        <v>20</v>
      </c>
      <c r="C1480" t="s">
        <v>31</v>
      </c>
      <c r="D1480">
        <v>0</v>
      </c>
      <c r="E1480">
        <v>0</v>
      </c>
    </row>
    <row r="1481" spans="1:5" x14ac:dyDescent="0.25">
      <c r="A1481" t="s">
        <v>206</v>
      </c>
      <c r="B1481" t="s">
        <v>18</v>
      </c>
      <c r="C1481" t="s">
        <v>31</v>
      </c>
      <c r="D1481">
        <v>0</v>
      </c>
      <c r="E1481">
        <v>0</v>
      </c>
    </row>
    <row r="1482" spans="1:5" x14ac:dyDescent="0.25">
      <c r="A1482" t="s">
        <v>206</v>
      </c>
      <c r="B1482" t="s">
        <v>19</v>
      </c>
      <c r="C1482" t="s">
        <v>31</v>
      </c>
      <c r="D1482">
        <v>0</v>
      </c>
      <c r="E1482">
        <v>0</v>
      </c>
    </row>
    <row r="1483" spans="1:5" x14ac:dyDescent="0.25">
      <c r="A1483" t="s">
        <v>206</v>
      </c>
      <c r="B1483" t="s">
        <v>23</v>
      </c>
      <c r="C1483" t="s">
        <v>31</v>
      </c>
      <c r="D1483">
        <v>0</v>
      </c>
      <c r="E1483">
        <v>0</v>
      </c>
    </row>
    <row r="1484" spans="1:5" x14ac:dyDescent="0.25">
      <c r="A1484" t="s">
        <v>206</v>
      </c>
      <c r="B1484" t="s">
        <v>20</v>
      </c>
      <c r="C1484" t="s">
        <v>32</v>
      </c>
      <c r="D1484">
        <v>0</v>
      </c>
      <c r="E1484">
        <v>0</v>
      </c>
    </row>
    <row r="1485" spans="1:5" x14ac:dyDescent="0.25">
      <c r="A1485" t="s">
        <v>206</v>
      </c>
      <c r="B1485" t="s">
        <v>18</v>
      </c>
      <c r="C1485" t="s">
        <v>32</v>
      </c>
      <c r="D1485">
        <v>0</v>
      </c>
      <c r="E1485">
        <v>0</v>
      </c>
    </row>
    <row r="1486" spans="1:5" x14ac:dyDescent="0.25">
      <c r="A1486" t="s">
        <v>206</v>
      </c>
      <c r="B1486" t="s">
        <v>23</v>
      </c>
      <c r="C1486" t="s">
        <v>32</v>
      </c>
      <c r="D1486">
        <v>0</v>
      </c>
      <c r="E1486">
        <v>0</v>
      </c>
    </row>
    <row r="1487" spans="1:5" x14ac:dyDescent="0.25">
      <c r="A1487" t="s">
        <v>206</v>
      </c>
      <c r="B1487" t="s">
        <v>22</v>
      </c>
      <c r="C1487" t="s">
        <v>32</v>
      </c>
      <c r="D1487">
        <v>0</v>
      </c>
      <c r="E1487">
        <v>0</v>
      </c>
    </row>
    <row r="1488" spans="1:5" x14ac:dyDescent="0.25">
      <c r="A1488" t="s">
        <v>206</v>
      </c>
      <c r="B1488" t="s">
        <v>19</v>
      </c>
      <c r="C1488" t="s">
        <v>32</v>
      </c>
      <c r="D1488">
        <v>0</v>
      </c>
      <c r="E1488">
        <v>0</v>
      </c>
    </row>
    <row r="1489" spans="1:5" x14ac:dyDescent="0.25">
      <c r="A1489" t="s">
        <v>206</v>
      </c>
      <c r="B1489" t="s">
        <v>21</v>
      </c>
      <c r="C1489" t="s">
        <v>32</v>
      </c>
      <c r="D1489">
        <v>0</v>
      </c>
      <c r="E1489">
        <v>0</v>
      </c>
    </row>
    <row r="1490" spans="1:5" x14ac:dyDescent="0.25">
      <c r="A1490" t="s">
        <v>206</v>
      </c>
      <c r="B1490" t="s">
        <v>21</v>
      </c>
      <c r="C1490" t="s">
        <v>33</v>
      </c>
      <c r="D1490">
        <v>0</v>
      </c>
      <c r="E1490">
        <v>0</v>
      </c>
    </row>
    <row r="1491" spans="1:5" x14ac:dyDescent="0.25">
      <c r="A1491" t="s">
        <v>206</v>
      </c>
      <c r="B1491" t="s">
        <v>23</v>
      </c>
      <c r="C1491" t="s">
        <v>33</v>
      </c>
      <c r="D1491">
        <v>0</v>
      </c>
      <c r="E1491">
        <v>0</v>
      </c>
    </row>
    <row r="1492" spans="1:5" x14ac:dyDescent="0.25">
      <c r="A1492" t="s">
        <v>206</v>
      </c>
      <c r="B1492" t="s">
        <v>18</v>
      </c>
      <c r="C1492" t="s">
        <v>33</v>
      </c>
      <c r="D1492">
        <v>0</v>
      </c>
      <c r="E1492">
        <v>0</v>
      </c>
    </row>
    <row r="1493" spans="1:5" x14ac:dyDescent="0.25">
      <c r="A1493" t="s">
        <v>206</v>
      </c>
      <c r="B1493" t="s">
        <v>19</v>
      </c>
      <c r="C1493" t="s">
        <v>33</v>
      </c>
      <c r="D1493">
        <v>0</v>
      </c>
      <c r="E1493">
        <v>0</v>
      </c>
    </row>
    <row r="1494" spans="1:5" x14ac:dyDescent="0.25">
      <c r="A1494" t="s">
        <v>206</v>
      </c>
      <c r="B1494" t="s">
        <v>20</v>
      </c>
      <c r="C1494" t="s">
        <v>33</v>
      </c>
      <c r="D1494">
        <v>0</v>
      </c>
      <c r="E1494">
        <v>0</v>
      </c>
    </row>
    <row r="1495" spans="1:5" x14ac:dyDescent="0.25">
      <c r="A1495" t="s">
        <v>206</v>
      </c>
      <c r="B1495" t="s">
        <v>22</v>
      </c>
      <c r="C1495" t="s">
        <v>33</v>
      </c>
      <c r="D1495">
        <v>0</v>
      </c>
      <c r="E1495">
        <v>0</v>
      </c>
    </row>
    <row r="1496" spans="1:5" x14ac:dyDescent="0.25">
      <c r="A1496" t="s">
        <v>206</v>
      </c>
      <c r="B1496" t="s">
        <v>22</v>
      </c>
      <c r="C1496" t="s">
        <v>34</v>
      </c>
      <c r="D1496">
        <v>0</v>
      </c>
      <c r="E1496">
        <v>0</v>
      </c>
    </row>
    <row r="1497" spans="1:5" x14ac:dyDescent="0.25">
      <c r="A1497" t="s">
        <v>206</v>
      </c>
      <c r="B1497" t="s">
        <v>23</v>
      </c>
      <c r="C1497" t="s">
        <v>34</v>
      </c>
      <c r="D1497">
        <v>0</v>
      </c>
      <c r="E1497">
        <v>0</v>
      </c>
    </row>
    <row r="1498" spans="1:5" x14ac:dyDescent="0.25">
      <c r="A1498" t="s">
        <v>206</v>
      </c>
      <c r="B1498" t="s">
        <v>18</v>
      </c>
      <c r="C1498" t="s">
        <v>34</v>
      </c>
      <c r="D1498">
        <v>0</v>
      </c>
      <c r="E1498">
        <v>0</v>
      </c>
    </row>
    <row r="1499" spans="1:5" x14ac:dyDescent="0.25">
      <c r="A1499" t="s">
        <v>206</v>
      </c>
      <c r="B1499" t="s">
        <v>21</v>
      </c>
      <c r="C1499" t="s">
        <v>34</v>
      </c>
      <c r="D1499">
        <v>0</v>
      </c>
      <c r="E1499">
        <v>0</v>
      </c>
    </row>
    <row r="1500" spans="1:5" x14ac:dyDescent="0.25">
      <c r="A1500" t="s">
        <v>206</v>
      </c>
      <c r="B1500" t="s">
        <v>19</v>
      </c>
      <c r="C1500" t="s">
        <v>34</v>
      </c>
      <c r="D1500">
        <v>0</v>
      </c>
      <c r="E1500">
        <v>0</v>
      </c>
    </row>
    <row r="1501" spans="1:5" x14ac:dyDescent="0.25">
      <c r="A1501" t="s">
        <v>206</v>
      </c>
      <c r="B1501" t="s">
        <v>20</v>
      </c>
      <c r="C1501" t="s">
        <v>34</v>
      </c>
      <c r="D1501">
        <v>0</v>
      </c>
      <c r="E1501">
        <v>0</v>
      </c>
    </row>
    <row r="1502" spans="1:5" x14ac:dyDescent="0.25">
      <c r="A1502" t="s">
        <v>206</v>
      </c>
      <c r="B1502" t="s">
        <v>23</v>
      </c>
      <c r="C1502" t="s">
        <v>35</v>
      </c>
      <c r="D1502">
        <v>0</v>
      </c>
      <c r="E1502">
        <v>0</v>
      </c>
    </row>
    <row r="1503" spans="1:5" x14ac:dyDescent="0.25">
      <c r="A1503" t="s">
        <v>206</v>
      </c>
      <c r="B1503" t="s">
        <v>18</v>
      </c>
      <c r="C1503" t="s">
        <v>35</v>
      </c>
      <c r="D1503">
        <v>0</v>
      </c>
      <c r="E1503">
        <v>0</v>
      </c>
    </row>
    <row r="1504" spans="1:5" x14ac:dyDescent="0.25">
      <c r="A1504" t="s">
        <v>206</v>
      </c>
      <c r="B1504" t="s">
        <v>19</v>
      </c>
      <c r="C1504" t="s">
        <v>35</v>
      </c>
      <c r="D1504">
        <v>0</v>
      </c>
      <c r="E1504">
        <v>0</v>
      </c>
    </row>
    <row r="1505" spans="1:5" x14ac:dyDescent="0.25">
      <c r="A1505" t="s">
        <v>206</v>
      </c>
      <c r="B1505" t="s">
        <v>21</v>
      </c>
      <c r="C1505" t="s">
        <v>35</v>
      </c>
      <c r="D1505">
        <v>0</v>
      </c>
      <c r="E1505">
        <v>0</v>
      </c>
    </row>
    <row r="1506" spans="1:5" x14ac:dyDescent="0.25">
      <c r="A1506" t="s">
        <v>206</v>
      </c>
      <c r="B1506" t="s">
        <v>20</v>
      </c>
      <c r="C1506" t="s">
        <v>35</v>
      </c>
      <c r="D1506">
        <v>0</v>
      </c>
      <c r="E1506">
        <v>0</v>
      </c>
    </row>
    <row r="1507" spans="1:5" x14ac:dyDescent="0.25">
      <c r="A1507" t="s">
        <v>206</v>
      </c>
      <c r="B1507" t="s">
        <v>22</v>
      </c>
      <c r="C1507" t="s">
        <v>35</v>
      </c>
      <c r="D1507">
        <v>0</v>
      </c>
      <c r="E1507">
        <v>0</v>
      </c>
    </row>
    <row r="1508" spans="1:5" x14ac:dyDescent="0.25">
      <c r="A1508" t="s">
        <v>206</v>
      </c>
      <c r="B1508" t="s">
        <v>20</v>
      </c>
      <c r="C1508" t="s">
        <v>36</v>
      </c>
      <c r="D1508">
        <v>0</v>
      </c>
      <c r="E1508">
        <v>0</v>
      </c>
    </row>
    <row r="1509" spans="1:5" x14ac:dyDescent="0.25">
      <c r="A1509" t="s">
        <v>206</v>
      </c>
      <c r="B1509" t="s">
        <v>18</v>
      </c>
      <c r="C1509" t="s">
        <v>36</v>
      </c>
      <c r="D1509">
        <v>0</v>
      </c>
      <c r="E1509">
        <v>0</v>
      </c>
    </row>
    <row r="1510" spans="1:5" x14ac:dyDescent="0.25">
      <c r="A1510" t="s">
        <v>206</v>
      </c>
      <c r="B1510" t="s">
        <v>22</v>
      </c>
      <c r="C1510" t="s">
        <v>36</v>
      </c>
      <c r="D1510">
        <v>0</v>
      </c>
      <c r="E1510">
        <v>0</v>
      </c>
    </row>
    <row r="1511" spans="1:5" x14ac:dyDescent="0.25">
      <c r="A1511" t="s">
        <v>206</v>
      </c>
      <c r="B1511" t="s">
        <v>23</v>
      </c>
      <c r="C1511" t="s">
        <v>36</v>
      </c>
      <c r="D1511">
        <v>0</v>
      </c>
      <c r="E1511">
        <v>0</v>
      </c>
    </row>
    <row r="1512" spans="1:5" x14ac:dyDescent="0.25">
      <c r="A1512" t="s">
        <v>206</v>
      </c>
      <c r="B1512" t="s">
        <v>19</v>
      </c>
      <c r="C1512" t="s">
        <v>36</v>
      </c>
      <c r="D1512">
        <v>0</v>
      </c>
      <c r="E1512">
        <v>0</v>
      </c>
    </row>
    <row r="1513" spans="1:5" x14ac:dyDescent="0.25">
      <c r="A1513" t="s">
        <v>206</v>
      </c>
      <c r="B1513" t="s">
        <v>21</v>
      </c>
      <c r="C1513" t="s">
        <v>36</v>
      </c>
      <c r="D1513">
        <v>0</v>
      </c>
      <c r="E1513">
        <v>0</v>
      </c>
    </row>
    <row r="1514" spans="1:5" x14ac:dyDescent="0.25">
      <c r="A1514" t="s">
        <v>207</v>
      </c>
      <c r="B1514" t="s">
        <v>22</v>
      </c>
      <c r="C1514" t="s">
        <v>25</v>
      </c>
      <c r="D1514">
        <v>9258.65</v>
      </c>
      <c r="E1514">
        <v>9166.98</v>
      </c>
    </row>
    <row r="1515" spans="1:5" x14ac:dyDescent="0.25">
      <c r="A1515" t="s">
        <v>207</v>
      </c>
      <c r="B1515" t="s">
        <v>23</v>
      </c>
      <c r="C1515" t="s">
        <v>25</v>
      </c>
      <c r="D1515">
        <v>0</v>
      </c>
      <c r="E1515">
        <v>0</v>
      </c>
    </row>
    <row r="1516" spans="1:5" x14ac:dyDescent="0.25">
      <c r="A1516" t="s">
        <v>207</v>
      </c>
      <c r="B1516" t="s">
        <v>20</v>
      </c>
      <c r="C1516" t="s">
        <v>25</v>
      </c>
      <c r="D1516">
        <v>37915.51</v>
      </c>
      <c r="E1516">
        <v>35788.130000000005</v>
      </c>
    </row>
    <row r="1517" spans="1:5" x14ac:dyDescent="0.25">
      <c r="A1517" t="s">
        <v>207</v>
      </c>
      <c r="B1517" t="s">
        <v>18</v>
      </c>
      <c r="C1517" t="s">
        <v>25</v>
      </c>
      <c r="D1517">
        <v>128195.98</v>
      </c>
      <c r="E1517">
        <v>126926.71</v>
      </c>
    </row>
    <row r="1518" spans="1:5" x14ac:dyDescent="0.25">
      <c r="A1518" t="s">
        <v>207</v>
      </c>
      <c r="B1518" t="s">
        <v>21</v>
      </c>
      <c r="C1518" t="s">
        <v>25</v>
      </c>
      <c r="D1518">
        <v>104206.39</v>
      </c>
      <c r="E1518">
        <v>102363.84</v>
      </c>
    </row>
    <row r="1519" spans="1:5" x14ac:dyDescent="0.25">
      <c r="A1519" t="s">
        <v>207</v>
      </c>
      <c r="B1519" t="s">
        <v>19</v>
      </c>
      <c r="C1519" t="s">
        <v>25</v>
      </c>
      <c r="D1519">
        <v>0</v>
      </c>
      <c r="E1519">
        <v>0</v>
      </c>
    </row>
    <row r="1520" spans="1:5" x14ac:dyDescent="0.25">
      <c r="A1520" t="s">
        <v>207</v>
      </c>
      <c r="B1520" t="s">
        <v>21</v>
      </c>
      <c r="C1520" t="s">
        <v>26</v>
      </c>
      <c r="D1520">
        <v>76879.63</v>
      </c>
      <c r="E1520">
        <v>75520.27</v>
      </c>
    </row>
    <row r="1521" spans="1:5" x14ac:dyDescent="0.25">
      <c r="A1521" t="s">
        <v>207</v>
      </c>
      <c r="B1521" t="s">
        <v>23</v>
      </c>
      <c r="C1521" t="s">
        <v>26</v>
      </c>
      <c r="D1521">
        <v>0</v>
      </c>
      <c r="E1521">
        <v>0</v>
      </c>
    </row>
    <row r="1522" spans="1:5" x14ac:dyDescent="0.25">
      <c r="A1522" t="s">
        <v>207</v>
      </c>
      <c r="B1522" t="s">
        <v>19</v>
      </c>
      <c r="C1522" t="s">
        <v>26</v>
      </c>
      <c r="D1522">
        <v>0</v>
      </c>
      <c r="E1522">
        <v>0</v>
      </c>
    </row>
    <row r="1523" spans="1:5" x14ac:dyDescent="0.25">
      <c r="A1523" t="s">
        <v>207</v>
      </c>
      <c r="B1523" t="s">
        <v>20</v>
      </c>
      <c r="C1523" t="s">
        <v>26</v>
      </c>
      <c r="D1523">
        <v>28843.440000000002</v>
      </c>
      <c r="E1523">
        <v>27155.439999999999</v>
      </c>
    </row>
    <row r="1524" spans="1:5" x14ac:dyDescent="0.25">
      <c r="A1524" t="s">
        <v>207</v>
      </c>
      <c r="B1524" t="s">
        <v>22</v>
      </c>
      <c r="C1524" t="s">
        <v>26</v>
      </c>
      <c r="D1524">
        <v>11748.85</v>
      </c>
      <c r="E1524">
        <v>11632.52</v>
      </c>
    </row>
    <row r="1525" spans="1:5" x14ac:dyDescent="0.25">
      <c r="A1525" t="s">
        <v>207</v>
      </c>
      <c r="B1525" t="s">
        <v>18</v>
      </c>
      <c r="C1525" t="s">
        <v>26</v>
      </c>
      <c r="D1525">
        <v>167481.51999999999</v>
      </c>
      <c r="E1525">
        <v>165823.29</v>
      </c>
    </row>
    <row r="1526" spans="1:5" x14ac:dyDescent="0.25">
      <c r="A1526" t="s">
        <v>207</v>
      </c>
      <c r="B1526" t="s">
        <v>21</v>
      </c>
      <c r="C1526" t="s">
        <v>27</v>
      </c>
      <c r="D1526">
        <v>82841.81</v>
      </c>
      <c r="E1526">
        <v>81377.02</v>
      </c>
    </row>
    <row r="1527" spans="1:5" x14ac:dyDescent="0.25">
      <c r="A1527" t="s">
        <v>207</v>
      </c>
      <c r="B1527" t="s">
        <v>22</v>
      </c>
      <c r="C1527" t="s">
        <v>27</v>
      </c>
      <c r="D1527">
        <v>14875.86</v>
      </c>
      <c r="E1527">
        <v>14728.57</v>
      </c>
    </row>
    <row r="1528" spans="1:5" x14ac:dyDescent="0.25">
      <c r="A1528" t="s">
        <v>207</v>
      </c>
      <c r="B1528" t="s">
        <v>19</v>
      </c>
      <c r="C1528" t="s">
        <v>27</v>
      </c>
      <c r="D1528">
        <v>0</v>
      </c>
      <c r="E1528">
        <v>0</v>
      </c>
    </row>
    <row r="1529" spans="1:5" x14ac:dyDescent="0.25">
      <c r="A1529" t="s">
        <v>207</v>
      </c>
      <c r="B1529" t="s">
        <v>18</v>
      </c>
      <c r="C1529" t="s">
        <v>27</v>
      </c>
      <c r="D1529">
        <v>255700.46</v>
      </c>
      <c r="E1529">
        <v>253168.77</v>
      </c>
    </row>
    <row r="1530" spans="1:5" x14ac:dyDescent="0.25">
      <c r="A1530" t="s">
        <v>207</v>
      </c>
      <c r="B1530" t="s">
        <v>23</v>
      </c>
      <c r="C1530" t="s">
        <v>27</v>
      </c>
      <c r="D1530">
        <v>0</v>
      </c>
      <c r="E1530">
        <v>0</v>
      </c>
    </row>
    <row r="1531" spans="1:5" x14ac:dyDescent="0.25">
      <c r="A1531" t="s">
        <v>207</v>
      </c>
      <c r="B1531" t="s">
        <v>20</v>
      </c>
      <c r="C1531" t="s">
        <v>27</v>
      </c>
      <c r="D1531">
        <v>19100.88</v>
      </c>
      <c r="E1531">
        <v>18112.07</v>
      </c>
    </row>
    <row r="1532" spans="1:5" x14ac:dyDescent="0.25">
      <c r="A1532" t="s">
        <v>207</v>
      </c>
      <c r="B1532" t="s">
        <v>18</v>
      </c>
      <c r="C1532" t="s">
        <v>28</v>
      </c>
      <c r="D1532">
        <v>312571.55</v>
      </c>
      <c r="E1532">
        <v>309476.78000000003</v>
      </c>
    </row>
    <row r="1533" spans="1:5" x14ac:dyDescent="0.25">
      <c r="A1533" t="s">
        <v>207</v>
      </c>
      <c r="B1533" t="s">
        <v>23</v>
      </c>
      <c r="C1533" t="s">
        <v>28</v>
      </c>
      <c r="D1533">
        <v>0</v>
      </c>
      <c r="E1533">
        <v>0</v>
      </c>
    </row>
    <row r="1534" spans="1:5" x14ac:dyDescent="0.25">
      <c r="A1534" t="s">
        <v>207</v>
      </c>
      <c r="B1534" t="s">
        <v>20</v>
      </c>
      <c r="C1534" t="s">
        <v>28</v>
      </c>
      <c r="D1534">
        <v>17535.13</v>
      </c>
      <c r="E1534">
        <v>16649.830000000002</v>
      </c>
    </row>
    <row r="1535" spans="1:5" x14ac:dyDescent="0.25">
      <c r="A1535" t="s">
        <v>207</v>
      </c>
      <c r="B1535" t="s">
        <v>19</v>
      </c>
      <c r="C1535" t="s">
        <v>28</v>
      </c>
      <c r="D1535">
        <v>0</v>
      </c>
      <c r="E1535">
        <v>0</v>
      </c>
    </row>
    <row r="1536" spans="1:5" x14ac:dyDescent="0.25">
      <c r="A1536" t="s">
        <v>207</v>
      </c>
      <c r="B1536" t="s">
        <v>22</v>
      </c>
      <c r="C1536" t="s">
        <v>28</v>
      </c>
      <c r="D1536">
        <v>19130.8</v>
      </c>
      <c r="E1536">
        <v>18941.39</v>
      </c>
    </row>
    <row r="1537" spans="1:5" x14ac:dyDescent="0.25">
      <c r="A1537" t="s">
        <v>207</v>
      </c>
      <c r="B1537" t="s">
        <v>21</v>
      </c>
      <c r="C1537" t="s">
        <v>28</v>
      </c>
      <c r="D1537">
        <v>82689.009999999995</v>
      </c>
      <c r="E1537">
        <v>81226.929999999993</v>
      </c>
    </row>
    <row r="1538" spans="1:5" x14ac:dyDescent="0.25">
      <c r="A1538" t="s">
        <v>207</v>
      </c>
      <c r="B1538" t="s">
        <v>21</v>
      </c>
      <c r="C1538" t="s">
        <v>29</v>
      </c>
      <c r="D1538">
        <v>75882.06</v>
      </c>
      <c r="E1538">
        <v>74540.33</v>
      </c>
    </row>
    <row r="1539" spans="1:5" x14ac:dyDescent="0.25">
      <c r="A1539" t="s">
        <v>207</v>
      </c>
      <c r="B1539" t="s">
        <v>22</v>
      </c>
      <c r="C1539" t="s">
        <v>29</v>
      </c>
      <c r="D1539">
        <v>33417.32</v>
      </c>
      <c r="E1539">
        <v>33086.46</v>
      </c>
    </row>
    <row r="1540" spans="1:5" x14ac:dyDescent="0.25">
      <c r="A1540" t="s">
        <v>207</v>
      </c>
      <c r="B1540" t="s">
        <v>20</v>
      </c>
      <c r="C1540" t="s">
        <v>29</v>
      </c>
      <c r="D1540">
        <v>34938.65</v>
      </c>
      <c r="E1540">
        <v>32919.06</v>
      </c>
    </row>
    <row r="1541" spans="1:5" x14ac:dyDescent="0.25">
      <c r="A1541" t="s">
        <v>207</v>
      </c>
      <c r="B1541" t="s">
        <v>23</v>
      </c>
      <c r="C1541" t="s">
        <v>29</v>
      </c>
      <c r="D1541">
        <v>0</v>
      </c>
      <c r="E1541">
        <v>0</v>
      </c>
    </row>
    <row r="1542" spans="1:5" x14ac:dyDescent="0.25">
      <c r="A1542" t="s">
        <v>207</v>
      </c>
      <c r="B1542" t="s">
        <v>19</v>
      </c>
      <c r="C1542" t="s">
        <v>29</v>
      </c>
      <c r="D1542">
        <v>0</v>
      </c>
      <c r="E1542">
        <v>0</v>
      </c>
    </row>
    <row r="1543" spans="1:5" x14ac:dyDescent="0.25">
      <c r="A1543" t="s">
        <v>207</v>
      </c>
      <c r="B1543" t="s">
        <v>18</v>
      </c>
      <c r="C1543" t="s">
        <v>29</v>
      </c>
      <c r="D1543">
        <v>332998.21999999997</v>
      </c>
      <c r="E1543">
        <v>329701.21000000002</v>
      </c>
    </row>
    <row r="1544" spans="1:5" x14ac:dyDescent="0.25">
      <c r="A1544" t="s">
        <v>207</v>
      </c>
      <c r="B1544" t="s">
        <v>20</v>
      </c>
      <c r="C1544" t="s">
        <v>30</v>
      </c>
      <c r="D1544">
        <v>0</v>
      </c>
      <c r="E1544">
        <v>0</v>
      </c>
    </row>
    <row r="1545" spans="1:5" x14ac:dyDescent="0.25">
      <c r="A1545" t="s">
        <v>207</v>
      </c>
      <c r="B1545" t="s">
        <v>23</v>
      </c>
      <c r="C1545" t="s">
        <v>30</v>
      </c>
      <c r="D1545">
        <v>0</v>
      </c>
      <c r="E1545">
        <v>0</v>
      </c>
    </row>
    <row r="1546" spans="1:5" x14ac:dyDescent="0.25">
      <c r="A1546" t="s">
        <v>207</v>
      </c>
      <c r="B1546" t="s">
        <v>18</v>
      </c>
      <c r="C1546" t="s">
        <v>30</v>
      </c>
      <c r="D1546">
        <v>0</v>
      </c>
      <c r="E1546">
        <v>0</v>
      </c>
    </row>
    <row r="1547" spans="1:5" x14ac:dyDescent="0.25">
      <c r="A1547" t="s">
        <v>207</v>
      </c>
      <c r="B1547" t="s">
        <v>22</v>
      </c>
      <c r="C1547" t="s">
        <v>30</v>
      </c>
      <c r="D1547">
        <v>0</v>
      </c>
      <c r="E1547">
        <v>0</v>
      </c>
    </row>
    <row r="1548" spans="1:5" x14ac:dyDescent="0.25">
      <c r="A1548" t="s">
        <v>207</v>
      </c>
      <c r="B1548" t="s">
        <v>21</v>
      </c>
      <c r="C1548" t="s">
        <v>30</v>
      </c>
      <c r="D1548">
        <v>0</v>
      </c>
      <c r="E1548">
        <v>0</v>
      </c>
    </row>
    <row r="1549" spans="1:5" x14ac:dyDescent="0.25">
      <c r="A1549" t="s">
        <v>207</v>
      </c>
      <c r="B1549" t="s">
        <v>19</v>
      </c>
      <c r="C1549" t="s">
        <v>30</v>
      </c>
      <c r="D1549">
        <v>0</v>
      </c>
      <c r="E1549">
        <v>0</v>
      </c>
    </row>
    <row r="1550" spans="1:5" x14ac:dyDescent="0.25">
      <c r="A1550" t="s">
        <v>207</v>
      </c>
      <c r="B1550" t="s">
        <v>23</v>
      </c>
      <c r="C1550" t="s">
        <v>31</v>
      </c>
      <c r="D1550">
        <v>0</v>
      </c>
      <c r="E1550">
        <v>0</v>
      </c>
    </row>
    <row r="1551" spans="1:5" x14ac:dyDescent="0.25">
      <c r="A1551" t="s">
        <v>207</v>
      </c>
      <c r="B1551" t="s">
        <v>21</v>
      </c>
      <c r="C1551" t="s">
        <v>31</v>
      </c>
      <c r="D1551">
        <v>0</v>
      </c>
      <c r="E1551">
        <v>0</v>
      </c>
    </row>
    <row r="1552" spans="1:5" x14ac:dyDescent="0.25">
      <c r="A1552" t="s">
        <v>207</v>
      </c>
      <c r="B1552" t="s">
        <v>19</v>
      </c>
      <c r="C1552" t="s">
        <v>31</v>
      </c>
      <c r="D1552">
        <v>0</v>
      </c>
      <c r="E1552">
        <v>0</v>
      </c>
    </row>
    <row r="1553" spans="1:5" x14ac:dyDescent="0.25">
      <c r="A1553" t="s">
        <v>207</v>
      </c>
      <c r="B1553" t="s">
        <v>18</v>
      </c>
      <c r="C1553" t="s">
        <v>31</v>
      </c>
      <c r="D1553">
        <v>0</v>
      </c>
      <c r="E1553">
        <v>0</v>
      </c>
    </row>
    <row r="1554" spans="1:5" x14ac:dyDescent="0.25">
      <c r="A1554" t="s">
        <v>207</v>
      </c>
      <c r="B1554" t="s">
        <v>22</v>
      </c>
      <c r="C1554" t="s">
        <v>31</v>
      </c>
      <c r="D1554">
        <v>0</v>
      </c>
      <c r="E1554">
        <v>0</v>
      </c>
    </row>
    <row r="1555" spans="1:5" x14ac:dyDescent="0.25">
      <c r="A1555" t="s">
        <v>207</v>
      </c>
      <c r="B1555" t="s">
        <v>20</v>
      </c>
      <c r="C1555" t="s">
        <v>31</v>
      </c>
      <c r="D1555">
        <v>0</v>
      </c>
      <c r="E1555">
        <v>0</v>
      </c>
    </row>
    <row r="1556" spans="1:5" x14ac:dyDescent="0.25">
      <c r="A1556" t="s">
        <v>207</v>
      </c>
      <c r="B1556" t="s">
        <v>22</v>
      </c>
      <c r="C1556" t="s">
        <v>32</v>
      </c>
      <c r="D1556">
        <v>0</v>
      </c>
      <c r="E1556">
        <v>0</v>
      </c>
    </row>
    <row r="1557" spans="1:5" x14ac:dyDescent="0.25">
      <c r="A1557" t="s">
        <v>207</v>
      </c>
      <c r="B1557" t="s">
        <v>21</v>
      </c>
      <c r="C1557" t="s">
        <v>32</v>
      </c>
      <c r="D1557">
        <v>0</v>
      </c>
      <c r="E1557">
        <v>0</v>
      </c>
    </row>
    <row r="1558" spans="1:5" x14ac:dyDescent="0.25">
      <c r="A1558" t="s">
        <v>207</v>
      </c>
      <c r="B1558" t="s">
        <v>18</v>
      </c>
      <c r="C1558" t="s">
        <v>32</v>
      </c>
      <c r="D1558">
        <v>0</v>
      </c>
      <c r="E1558">
        <v>0</v>
      </c>
    </row>
    <row r="1559" spans="1:5" x14ac:dyDescent="0.25">
      <c r="A1559" t="s">
        <v>207</v>
      </c>
      <c r="B1559" t="s">
        <v>23</v>
      </c>
      <c r="C1559" t="s">
        <v>32</v>
      </c>
      <c r="D1559">
        <v>0</v>
      </c>
      <c r="E1559">
        <v>0</v>
      </c>
    </row>
    <row r="1560" spans="1:5" x14ac:dyDescent="0.25">
      <c r="A1560" t="s">
        <v>207</v>
      </c>
      <c r="B1560" t="s">
        <v>20</v>
      </c>
      <c r="C1560" t="s">
        <v>32</v>
      </c>
      <c r="D1560">
        <v>0</v>
      </c>
      <c r="E1560">
        <v>0</v>
      </c>
    </row>
    <row r="1561" spans="1:5" x14ac:dyDescent="0.25">
      <c r="A1561" t="s">
        <v>207</v>
      </c>
      <c r="B1561" t="s">
        <v>19</v>
      </c>
      <c r="C1561" t="s">
        <v>32</v>
      </c>
      <c r="D1561">
        <v>0</v>
      </c>
      <c r="E1561">
        <v>0</v>
      </c>
    </row>
    <row r="1562" spans="1:5" x14ac:dyDescent="0.25">
      <c r="A1562" t="s">
        <v>207</v>
      </c>
      <c r="B1562" t="s">
        <v>23</v>
      </c>
      <c r="C1562" t="s">
        <v>33</v>
      </c>
      <c r="D1562">
        <v>0</v>
      </c>
      <c r="E1562">
        <v>0</v>
      </c>
    </row>
    <row r="1563" spans="1:5" x14ac:dyDescent="0.25">
      <c r="A1563" t="s">
        <v>207</v>
      </c>
      <c r="B1563" t="s">
        <v>22</v>
      </c>
      <c r="C1563" t="s">
        <v>33</v>
      </c>
      <c r="D1563">
        <v>0</v>
      </c>
      <c r="E1563">
        <v>0</v>
      </c>
    </row>
    <row r="1564" spans="1:5" x14ac:dyDescent="0.25">
      <c r="A1564" t="s">
        <v>207</v>
      </c>
      <c r="B1564" t="s">
        <v>20</v>
      </c>
      <c r="C1564" t="s">
        <v>33</v>
      </c>
      <c r="D1564">
        <v>0</v>
      </c>
      <c r="E1564">
        <v>0</v>
      </c>
    </row>
    <row r="1565" spans="1:5" x14ac:dyDescent="0.25">
      <c r="A1565" t="s">
        <v>207</v>
      </c>
      <c r="B1565" t="s">
        <v>21</v>
      </c>
      <c r="C1565" t="s">
        <v>33</v>
      </c>
      <c r="D1565">
        <v>0</v>
      </c>
      <c r="E1565">
        <v>0</v>
      </c>
    </row>
    <row r="1566" spans="1:5" x14ac:dyDescent="0.25">
      <c r="A1566" t="s">
        <v>207</v>
      </c>
      <c r="B1566" t="s">
        <v>18</v>
      </c>
      <c r="C1566" t="s">
        <v>33</v>
      </c>
      <c r="D1566">
        <v>0</v>
      </c>
      <c r="E1566">
        <v>0</v>
      </c>
    </row>
    <row r="1567" spans="1:5" x14ac:dyDescent="0.25">
      <c r="A1567" t="s">
        <v>207</v>
      </c>
      <c r="B1567" t="s">
        <v>19</v>
      </c>
      <c r="C1567" t="s">
        <v>33</v>
      </c>
      <c r="D1567">
        <v>0</v>
      </c>
      <c r="E1567">
        <v>0</v>
      </c>
    </row>
    <row r="1568" spans="1:5" x14ac:dyDescent="0.25">
      <c r="A1568" t="s">
        <v>207</v>
      </c>
      <c r="B1568" t="s">
        <v>18</v>
      </c>
      <c r="C1568" t="s">
        <v>34</v>
      </c>
      <c r="D1568">
        <v>0</v>
      </c>
      <c r="E1568">
        <v>0</v>
      </c>
    </row>
    <row r="1569" spans="1:5" x14ac:dyDescent="0.25">
      <c r="A1569" t="s">
        <v>207</v>
      </c>
      <c r="B1569" t="s">
        <v>21</v>
      </c>
      <c r="C1569" t="s">
        <v>34</v>
      </c>
      <c r="D1569">
        <v>0</v>
      </c>
      <c r="E1569">
        <v>0</v>
      </c>
    </row>
    <row r="1570" spans="1:5" x14ac:dyDescent="0.25">
      <c r="A1570" t="s">
        <v>207</v>
      </c>
      <c r="B1570" t="s">
        <v>23</v>
      </c>
      <c r="C1570" t="s">
        <v>34</v>
      </c>
      <c r="D1570">
        <v>0</v>
      </c>
      <c r="E1570">
        <v>0</v>
      </c>
    </row>
    <row r="1571" spans="1:5" x14ac:dyDescent="0.25">
      <c r="A1571" t="s">
        <v>207</v>
      </c>
      <c r="B1571" t="s">
        <v>20</v>
      </c>
      <c r="C1571" t="s">
        <v>34</v>
      </c>
      <c r="D1571">
        <v>0</v>
      </c>
      <c r="E1571">
        <v>0</v>
      </c>
    </row>
    <row r="1572" spans="1:5" x14ac:dyDescent="0.25">
      <c r="A1572" t="s">
        <v>207</v>
      </c>
      <c r="B1572" t="s">
        <v>22</v>
      </c>
      <c r="C1572" t="s">
        <v>34</v>
      </c>
      <c r="D1572">
        <v>0</v>
      </c>
      <c r="E1572">
        <v>0</v>
      </c>
    </row>
    <row r="1573" spans="1:5" x14ac:dyDescent="0.25">
      <c r="A1573" t="s">
        <v>207</v>
      </c>
      <c r="B1573" t="s">
        <v>19</v>
      </c>
      <c r="C1573" t="s">
        <v>34</v>
      </c>
      <c r="D1573">
        <v>0</v>
      </c>
      <c r="E1573">
        <v>0</v>
      </c>
    </row>
    <row r="1574" spans="1:5" x14ac:dyDescent="0.25">
      <c r="A1574" t="s">
        <v>207</v>
      </c>
      <c r="B1574" t="s">
        <v>23</v>
      </c>
      <c r="C1574" t="s">
        <v>35</v>
      </c>
      <c r="D1574">
        <v>0</v>
      </c>
      <c r="E1574">
        <v>0</v>
      </c>
    </row>
    <row r="1575" spans="1:5" x14ac:dyDescent="0.25">
      <c r="A1575" t="s">
        <v>207</v>
      </c>
      <c r="B1575" t="s">
        <v>18</v>
      </c>
      <c r="C1575" t="s">
        <v>35</v>
      </c>
      <c r="D1575">
        <v>0</v>
      </c>
      <c r="E1575">
        <v>0</v>
      </c>
    </row>
    <row r="1576" spans="1:5" x14ac:dyDescent="0.25">
      <c r="A1576" t="s">
        <v>207</v>
      </c>
      <c r="B1576" t="s">
        <v>21</v>
      </c>
      <c r="C1576" t="s">
        <v>35</v>
      </c>
      <c r="D1576">
        <v>0</v>
      </c>
      <c r="E1576">
        <v>0</v>
      </c>
    </row>
    <row r="1577" spans="1:5" x14ac:dyDescent="0.25">
      <c r="A1577" t="s">
        <v>207</v>
      </c>
      <c r="B1577" t="s">
        <v>22</v>
      </c>
      <c r="C1577" t="s">
        <v>35</v>
      </c>
      <c r="D1577">
        <v>0</v>
      </c>
      <c r="E1577">
        <v>0</v>
      </c>
    </row>
    <row r="1578" spans="1:5" x14ac:dyDescent="0.25">
      <c r="A1578" t="s">
        <v>207</v>
      </c>
      <c r="B1578" t="s">
        <v>20</v>
      </c>
      <c r="C1578" t="s">
        <v>35</v>
      </c>
      <c r="D1578">
        <v>0</v>
      </c>
      <c r="E1578">
        <v>0</v>
      </c>
    </row>
    <row r="1579" spans="1:5" x14ac:dyDescent="0.25">
      <c r="A1579" t="s">
        <v>207</v>
      </c>
      <c r="B1579" t="s">
        <v>19</v>
      </c>
      <c r="C1579" t="s">
        <v>35</v>
      </c>
      <c r="D1579">
        <v>0</v>
      </c>
      <c r="E1579">
        <v>0</v>
      </c>
    </row>
    <row r="1580" spans="1:5" x14ac:dyDescent="0.25">
      <c r="A1580" t="s">
        <v>207</v>
      </c>
      <c r="B1580" t="s">
        <v>19</v>
      </c>
      <c r="C1580" t="s">
        <v>36</v>
      </c>
      <c r="D1580">
        <v>0</v>
      </c>
      <c r="E1580">
        <v>0</v>
      </c>
    </row>
    <row r="1581" spans="1:5" x14ac:dyDescent="0.25">
      <c r="A1581" t="s">
        <v>207</v>
      </c>
      <c r="B1581" t="s">
        <v>18</v>
      </c>
      <c r="C1581" t="s">
        <v>36</v>
      </c>
      <c r="D1581">
        <v>0</v>
      </c>
      <c r="E1581">
        <v>0</v>
      </c>
    </row>
    <row r="1582" spans="1:5" x14ac:dyDescent="0.25">
      <c r="A1582" t="s">
        <v>207</v>
      </c>
      <c r="B1582" t="s">
        <v>22</v>
      </c>
      <c r="C1582" t="s">
        <v>36</v>
      </c>
      <c r="D1582">
        <v>0</v>
      </c>
      <c r="E1582">
        <v>0</v>
      </c>
    </row>
    <row r="1583" spans="1:5" x14ac:dyDescent="0.25">
      <c r="A1583" t="s">
        <v>207</v>
      </c>
      <c r="B1583" t="s">
        <v>21</v>
      </c>
      <c r="C1583" t="s">
        <v>36</v>
      </c>
      <c r="D1583">
        <v>0</v>
      </c>
      <c r="E1583">
        <v>0</v>
      </c>
    </row>
    <row r="1584" spans="1:5" x14ac:dyDescent="0.25">
      <c r="A1584" t="s">
        <v>207</v>
      </c>
      <c r="B1584" t="s">
        <v>20</v>
      </c>
      <c r="C1584" t="s">
        <v>36</v>
      </c>
      <c r="D1584">
        <v>0</v>
      </c>
      <c r="E1584">
        <v>0</v>
      </c>
    </row>
    <row r="1585" spans="1:5" x14ac:dyDescent="0.25">
      <c r="A1585" t="s">
        <v>207</v>
      </c>
      <c r="B1585" t="s">
        <v>23</v>
      </c>
      <c r="C1585" t="s">
        <v>36</v>
      </c>
      <c r="D1585">
        <v>0</v>
      </c>
      <c r="E1585">
        <v>0</v>
      </c>
    </row>
    <row r="1586" spans="1:5" x14ac:dyDescent="0.25">
      <c r="A1586" t="s">
        <v>208</v>
      </c>
      <c r="B1586" t="s">
        <v>20</v>
      </c>
      <c r="C1586" t="s">
        <v>25</v>
      </c>
      <c r="D1586">
        <v>86287.679999999993</v>
      </c>
      <c r="E1586">
        <v>82956.290000000008</v>
      </c>
    </row>
    <row r="1587" spans="1:5" x14ac:dyDescent="0.25">
      <c r="A1587" t="s">
        <v>208</v>
      </c>
      <c r="B1587" t="s">
        <v>21</v>
      </c>
      <c r="C1587" t="s">
        <v>25</v>
      </c>
      <c r="D1587">
        <v>2145.98</v>
      </c>
      <c r="E1587">
        <v>2108.04</v>
      </c>
    </row>
    <row r="1588" spans="1:5" x14ac:dyDescent="0.25">
      <c r="A1588" t="s">
        <v>208</v>
      </c>
      <c r="B1588" t="s">
        <v>22</v>
      </c>
      <c r="C1588" t="s">
        <v>25</v>
      </c>
      <c r="D1588">
        <v>16893.61</v>
      </c>
      <c r="E1588">
        <v>16726.349999999999</v>
      </c>
    </row>
    <row r="1589" spans="1:5" x14ac:dyDescent="0.25">
      <c r="A1589" t="s">
        <v>208</v>
      </c>
      <c r="B1589" t="s">
        <v>18</v>
      </c>
      <c r="C1589" t="s">
        <v>25</v>
      </c>
      <c r="D1589">
        <v>7976.75</v>
      </c>
      <c r="E1589">
        <v>7897.77</v>
      </c>
    </row>
    <row r="1590" spans="1:5" x14ac:dyDescent="0.25">
      <c r="A1590" t="s">
        <v>208</v>
      </c>
      <c r="B1590" t="s">
        <v>23</v>
      </c>
      <c r="C1590" t="s">
        <v>25</v>
      </c>
      <c r="D1590">
        <v>0</v>
      </c>
      <c r="E1590">
        <v>0</v>
      </c>
    </row>
    <row r="1591" spans="1:5" x14ac:dyDescent="0.25">
      <c r="A1591" t="s">
        <v>208</v>
      </c>
      <c r="B1591" t="s">
        <v>19</v>
      </c>
      <c r="C1591" t="s">
        <v>25</v>
      </c>
      <c r="D1591">
        <v>0</v>
      </c>
      <c r="E1591">
        <v>0</v>
      </c>
    </row>
    <row r="1592" spans="1:5" x14ac:dyDescent="0.25">
      <c r="A1592" t="s">
        <v>208</v>
      </c>
      <c r="B1592" t="s">
        <v>21</v>
      </c>
      <c r="C1592" t="s">
        <v>26</v>
      </c>
      <c r="D1592">
        <v>1477.55</v>
      </c>
      <c r="E1592">
        <v>1451.42</v>
      </c>
    </row>
    <row r="1593" spans="1:5" x14ac:dyDescent="0.25">
      <c r="A1593" t="s">
        <v>208</v>
      </c>
      <c r="B1593" t="s">
        <v>20</v>
      </c>
      <c r="C1593" t="s">
        <v>26</v>
      </c>
      <c r="D1593">
        <v>27962.15</v>
      </c>
      <c r="E1593">
        <v>26358.22</v>
      </c>
    </row>
    <row r="1594" spans="1:5" x14ac:dyDescent="0.25">
      <c r="A1594" t="s">
        <v>208</v>
      </c>
      <c r="B1594" t="s">
        <v>19</v>
      </c>
      <c r="C1594" t="s">
        <v>26</v>
      </c>
      <c r="D1594">
        <v>0</v>
      </c>
      <c r="E1594">
        <v>0</v>
      </c>
    </row>
    <row r="1595" spans="1:5" x14ac:dyDescent="0.25">
      <c r="A1595" t="s">
        <v>208</v>
      </c>
      <c r="B1595" t="s">
        <v>22</v>
      </c>
      <c r="C1595" t="s">
        <v>26</v>
      </c>
      <c r="D1595">
        <v>18816.650000000001</v>
      </c>
      <c r="E1595">
        <v>18630.349999999999</v>
      </c>
    </row>
    <row r="1596" spans="1:5" x14ac:dyDescent="0.25">
      <c r="A1596" t="s">
        <v>208</v>
      </c>
      <c r="B1596" t="s">
        <v>23</v>
      </c>
      <c r="C1596" t="s">
        <v>26</v>
      </c>
      <c r="D1596">
        <v>0</v>
      </c>
      <c r="E1596">
        <v>0</v>
      </c>
    </row>
    <row r="1597" spans="1:5" x14ac:dyDescent="0.25">
      <c r="A1597" t="s">
        <v>208</v>
      </c>
      <c r="B1597" t="s">
        <v>18</v>
      </c>
      <c r="C1597" t="s">
        <v>26</v>
      </c>
      <c r="D1597">
        <v>29755.71</v>
      </c>
      <c r="E1597">
        <v>29461.1</v>
      </c>
    </row>
    <row r="1598" spans="1:5" x14ac:dyDescent="0.25">
      <c r="A1598" t="s">
        <v>208</v>
      </c>
      <c r="B1598" t="s">
        <v>21</v>
      </c>
      <c r="C1598" t="s">
        <v>27</v>
      </c>
      <c r="D1598">
        <v>1526.64</v>
      </c>
      <c r="E1598">
        <v>1499.65</v>
      </c>
    </row>
    <row r="1599" spans="1:5" x14ac:dyDescent="0.25">
      <c r="A1599" t="s">
        <v>208</v>
      </c>
      <c r="B1599" t="s">
        <v>20</v>
      </c>
      <c r="C1599" t="s">
        <v>27</v>
      </c>
      <c r="D1599">
        <v>41045.130000000005</v>
      </c>
      <c r="E1599">
        <v>38398.800000000003</v>
      </c>
    </row>
    <row r="1600" spans="1:5" x14ac:dyDescent="0.25">
      <c r="A1600" t="s">
        <v>208</v>
      </c>
      <c r="B1600" t="s">
        <v>18</v>
      </c>
      <c r="C1600" t="s">
        <v>27</v>
      </c>
      <c r="D1600">
        <v>27633.24</v>
      </c>
      <c r="E1600">
        <v>27359.64</v>
      </c>
    </row>
    <row r="1601" spans="1:5" x14ac:dyDescent="0.25">
      <c r="A1601" t="s">
        <v>208</v>
      </c>
      <c r="B1601" t="s">
        <v>23</v>
      </c>
      <c r="C1601" t="s">
        <v>27</v>
      </c>
      <c r="D1601">
        <v>0</v>
      </c>
      <c r="E1601">
        <v>0</v>
      </c>
    </row>
    <row r="1602" spans="1:5" x14ac:dyDescent="0.25">
      <c r="A1602" t="s">
        <v>208</v>
      </c>
      <c r="B1602" t="s">
        <v>22</v>
      </c>
      <c r="C1602" t="s">
        <v>27</v>
      </c>
      <c r="D1602">
        <v>26979.13</v>
      </c>
      <c r="E1602">
        <v>26712.01</v>
      </c>
    </row>
    <row r="1603" spans="1:5" x14ac:dyDescent="0.25">
      <c r="A1603" t="s">
        <v>208</v>
      </c>
      <c r="B1603" t="s">
        <v>19</v>
      </c>
      <c r="C1603" t="s">
        <v>27</v>
      </c>
      <c r="D1603">
        <v>0</v>
      </c>
      <c r="E1603">
        <v>0</v>
      </c>
    </row>
    <row r="1604" spans="1:5" x14ac:dyDescent="0.25">
      <c r="A1604" t="s">
        <v>208</v>
      </c>
      <c r="B1604" t="s">
        <v>20</v>
      </c>
      <c r="C1604" t="s">
        <v>28</v>
      </c>
      <c r="D1604">
        <v>66482.69</v>
      </c>
      <c r="E1604">
        <v>63341.05</v>
      </c>
    </row>
    <row r="1605" spans="1:5" x14ac:dyDescent="0.25">
      <c r="A1605" t="s">
        <v>208</v>
      </c>
      <c r="B1605" t="s">
        <v>19</v>
      </c>
      <c r="C1605" t="s">
        <v>28</v>
      </c>
      <c r="D1605">
        <v>0</v>
      </c>
      <c r="E1605">
        <v>0</v>
      </c>
    </row>
    <row r="1606" spans="1:5" x14ac:dyDescent="0.25">
      <c r="A1606" t="s">
        <v>208</v>
      </c>
      <c r="B1606" t="s">
        <v>21</v>
      </c>
      <c r="C1606" t="s">
        <v>28</v>
      </c>
      <c r="D1606">
        <v>1059.81</v>
      </c>
      <c r="E1606">
        <v>1041.07</v>
      </c>
    </row>
    <row r="1607" spans="1:5" x14ac:dyDescent="0.25">
      <c r="A1607" t="s">
        <v>208</v>
      </c>
      <c r="B1607" t="s">
        <v>18</v>
      </c>
      <c r="C1607" t="s">
        <v>28</v>
      </c>
      <c r="D1607">
        <v>12471.5</v>
      </c>
      <c r="E1607">
        <v>12348.02</v>
      </c>
    </row>
    <row r="1608" spans="1:5" x14ac:dyDescent="0.25">
      <c r="A1608" t="s">
        <v>208</v>
      </c>
      <c r="B1608" t="s">
        <v>22</v>
      </c>
      <c r="C1608" t="s">
        <v>28</v>
      </c>
      <c r="D1608">
        <v>38574.480000000003</v>
      </c>
      <c r="E1608">
        <v>38192.550000000003</v>
      </c>
    </row>
    <row r="1609" spans="1:5" x14ac:dyDescent="0.25">
      <c r="A1609" t="s">
        <v>208</v>
      </c>
      <c r="B1609" t="s">
        <v>23</v>
      </c>
      <c r="C1609" t="s">
        <v>28</v>
      </c>
      <c r="D1609">
        <v>0</v>
      </c>
      <c r="E1609">
        <v>0</v>
      </c>
    </row>
    <row r="1610" spans="1:5" x14ac:dyDescent="0.25">
      <c r="A1610" t="s">
        <v>208</v>
      </c>
      <c r="B1610" t="s">
        <v>21</v>
      </c>
      <c r="C1610" t="s">
        <v>29</v>
      </c>
      <c r="D1610">
        <v>1370.75</v>
      </c>
      <c r="E1610">
        <v>1346.51</v>
      </c>
    </row>
    <row r="1611" spans="1:5" x14ac:dyDescent="0.25">
      <c r="A1611" t="s">
        <v>208</v>
      </c>
      <c r="B1611" t="s">
        <v>20</v>
      </c>
      <c r="C1611" t="s">
        <v>29</v>
      </c>
      <c r="D1611">
        <v>75018.989999999991</v>
      </c>
      <c r="E1611">
        <v>71071.34</v>
      </c>
    </row>
    <row r="1612" spans="1:5" x14ac:dyDescent="0.25">
      <c r="A1612" t="s">
        <v>208</v>
      </c>
      <c r="B1612" t="s">
        <v>19</v>
      </c>
      <c r="C1612" t="s">
        <v>29</v>
      </c>
      <c r="D1612">
        <v>0</v>
      </c>
      <c r="E1612">
        <v>0</v>
      </c>
    </row>
    <row r="1613" spans="1:5" x14ac:dyDescent="0.25">
      <c r="A1613" t="s">
        <v>208</v>
      </c>
      <c r="B1613" t="s">
        <v>18</v>
      </c>
      <c r="C1613" t="s">
        <v>29</v>
      </c>
      <c r="D1613">
        <v>12390.34</v>
      </c>
      <c r="E1613">
        <v>12267.66</v>
      </c>
    </row>
    <row r="1614" spans="1:5" x14ac:dyDescent="0.25">
      <c r="A1614" t="s">
        <v>208</v>
      </c>
      <c r="B1614" t="s">
        <v>22</v>
      </c>
      <c r="C1614" t="s">
        <v>29</v>
      </c>
      <c r="D1614">
        <v>43450.84</v>
      </c>
      <c r="E1614">
        <v>43020.63</v>
      </c>
    </row>
    <row r="1615" spans="1:5" x14ac:dyDescent="0.25">
      <c r="A1615" t="s">
        <v>208</v>
      </c>
      <c r="B1615" t="s">
        <v>23</v>
      </c>
      <c r="C1615" t="s">
        <v>29</v>
      </c>
      <c r="D1615">
        <v>0</v>
      </c>
      <c r="E1615">
        <v>0</v>
      </c>
    </row>
    <row r="1616" spans="1:5" x14ac:dyDescent="0.25">
      <c r="A1616" t="s">
        <v>208</v>
      </c>
      <c r="B1616" t="s">
        <v>18</v>
      </c>
      <c r="C1616" t="s">
        <v>30</v>
      </c>
      <c r="D1616">
        <v>0</v>
      </c>
      <c r="E1616">
        <v>0</v>
      </c>
    </row>
    <row r="1617" spans="1:5" x14ac:dyDescent="0.25">
      <c r="A1617" t="s">
        <v>208</v>
      </c>
      <c r="B1617" t="s">
        <v>20</v>
      </c>
      <c r="C1617" t="s">
        <v>30</v>
      </c>
      <c r="D1617">
        <v>0</v>
      </c>
      <c r="E1617">
        <v>0</v>
      </c>
    </row>
    <row r="1618" spans="1:5" x14ac:dyDescent="0.25">
      <c r="A1618" t="s">
        <v>208</v>
      </c>
      <c r="B1618" t="s">
        <v>21</v>
      </c>
      <c r="C1618" t="s">
        <v>30</v>
      </c>
      <c r="D1618">
        <v>0</v>
      </c>
      <c r="E1618">
        <v>0</v>
      </c>
    </row>
    <row r="1619" spans="1:5" x14ac:dyDescent="0.25">
      <c r="A1619" t="s">
        <v>208</v>
      </c>
      <c r="B1619" t="s">
        <v>22</v>
      </c>
      <c r="C1619" t="s">
        <v>30</v>
      </c>
      <c r="D1619">
        <v>0</v>
      </c>
      <c r="E1619">
        <v>0</v>
      </c>
    </row>
    <row r="1620" spans="1:5" x14ac:dyDescent="0.25">
      <c r="A1620" t="s">
        <v>208</v>
      </c>
      <c r="B1620" t="s">
        <v>23</v>
      </c>
      <c r="C1620" t="s">
        <v>30</v>
      </c>
      <c r="D1620">
        <v>0</v>
      </c>
      <c r="E1620">
        <v>0</v>
      </c>
    </row>
    <row r="1621" spans="1:5" x14ac:dyDescent="0.25">
      <c r="A1621" t="s">
        <v>208</v>
      </c>
      <c r="B1621" t="s">
        <v>19</v>
      </c>
      <c r="C1621" t="s">
        <v>30</v>
      </c>
      <c r="D1621">
        <v>0</v>
      </c>
      <c r="E1621">
        <v>0</v>
      </c>
    </row>
    <row r="1622" spans="1:5" x14ac:dyDescent="0.25">
      <c r="A1622" t="s">
        <v>208</v>
      </c>
      <c r="B1622" t="s">
        <v>21</v>
      </c>
      <c r="C1622" t="s">
        <v>31</v>
      </c>
      <c r="D1622">
        <v>0</v>
      </c>
      <c r="E1622">
        <v>0</v>
      </c>
    </row>
    <row r="1623" spans="1:5" x14ac:dyDescent="0.25">
      <c r="A1623" t="s">
        <v>208</v>
      </c>
      <c r="B1623" t="s">
        <v>22</v>
      </c>
      <c r="C1623" t="s">
        <v>31</v>
      </c>
      <c r="D1623">
        <v>0</v>
      </c>
      <c r="E1623">
        <v>0</v>
      </c>
    </row>
    <row r="1624" spans="1:5" x14ac:dyDescent="0.25">
      <c r="A1624" t="s">
        <v>208</v>
      </c>
      <c r="B1624" t="s">
        <v>23</v>
      </c>
      <c r="C1624" t="s">
        <v>31</v>
      </c>
      <c r="D1624">
        <v>0</v>
      </c>
      <c r="E1624">
        <v>0</v>
      </c>
    </row>
    <row r="1625" spans="1:5" x14ac:dyDescent="0.25">
      <c r="A1625" t="s">
        <v>208</v>
      </c>
      <c r="B1625" t="s">
        <v>18</v>
      </c>
      <c r="C1625" t="s">
        <v>31</v>
      </c>
      <c r="D1625">
        <v>0</v>
      </c>
      <c r="E1625">
        <v>0</v>
      </c>
    </row>
    <row r="1626" spans="1:5" x14ac:dyDescent="0.25">
      <c r="A1626" t="s">
        <v>208</v>
      </c>
      <c r="B1626" t="s">
        <v>19</v>
      </c>
      <c r="C1626" t="s">
        <v>31</v>
      </c>
      <c r="D1626">
        <v>0</v>
      </c>
      <c r="E1626">
        <v>0</v>
      </c>
    </row>
    <row r="1627" spans="1:5" x14ac:dyDescent="0.25">
      <c r="A1627" t="s">
        <v>208</v>
      </c>
      <c r="B1627" t="s">
        <v>20</v>
      </c>
      <c r="C1627" t="s">
        <v>31</v>
      </c>
      <c r="D1627">
        <v>0</v>
      </c>
      <c r="E1627">
        <v>0</v>
      </c>
    </row>
    <row r="1628" spans="1:5" x14ac:dyDescent="0.25">
      <c r="A1628" t="s">
        <v>208</v>
      </c>
      <c r="B1628" t="s">
        <v>22</v>
      </c>
      <c r="C1628" t="s">
        <v>32</v>
      </c>
      <c r="D1628">
        <v>0</v>
      </c>
      <c r="E1628">
        <v>0</v>
      </c>
    </row>
    <row r="1629" spans="1:5" x14ac:dyDescent="0.25">
      <c r="A1629" t="s">
        <v>208</v>
      </c>
      <c r="B1629" t="s">
        <v>18</v>
      </c>
      <c r="C1629" t="s">
        <v>32</v>
      </c>
      <c r="D1629">
        <v>0</v>
      </c>
      <c r="E1629">
        <v>0</v>
      </c>
    </row>
    <row r="1630" spans="1:5" x14ac:dyDescent="0.25">
      <c r="A1630" t="s">
        <v>208</v>
      </c>
      <c r="B1630" t="s">
        <v>23</v>
      </c>
      <c r="C1630" t="s">
        <v>32</v>
      </c>
      <c r="D1630">
        <v>0</v>
      </c>
      <c r="E1630">
        <v>0</v>
      </c>
    </row>
    <row r="1631" spans="1:5" x14ac:dyDescent="0.25">
      <c r="A1631" t="s">
        <v>208</v>
      </c>
      <c r="B1631" t="s">
        <v>19</v>
      </c>
      <c r="C1631" t="s">
        <v>32</v>
      </c>
      <c r="D1631">
        <v>0</v>
      </c>
      <c r="E1631">
        <v>0</v>
      </c>
    </row>
    <row r="1632" spans="1:5" x14ac:dyDescent="0.25">
      <c r="A1632" t="s">
        <v>208</v>
      </c>
      <c r="B1632" t="s">
        <v>21</v>
      </c>
      <c r="C1632" t="s">
        <v>32</v>
      </c>
      <c r="D1632">
        <v>0</v>
      </c>
      <c r="E1632">
        <v>0</v>
      </c>
    </row>
    <row r="1633" spans="1:5" x14ac:dyDescent="0.25">
      <c r="A1633" t="s">
        <v>208</v>
      </c>
      <c r="B1633" t="s">
        <v>20</v>
      </c>
      <c r="C1633" t="s">
        <v>32</v>
      </c>
      <c r="D1633">
        <v>0</v>
      </c>
      <c r="E1633">
        <v>0</v>
      </c>
    </row>
    <row r="1634" spans="1:5" x14ac:dyDescent="0.25">
      <c r="A1634" t="s">
        <v>208</v>
      </c>
      <c r="B1634" t="s">
        <v>23</v>
      </c>
      <c r="C1634" t="s">
        <v>33</v>
      </c>
      <c r="D1634">
        <v>0</v>
      </c>
      <c r="E1634">
        <v>0</v>
      </c>
    </row>
    <row r="1635" spans="1:5" x14ac:dyDescent="0.25">
      <c r="A1635" t="s">
        <v>208</v>
      </c>
      <c r="B1635" t="s">
        <v>21</v>
      </c>
      <c r="C1635" t="s">
        <v>33</v>
      </c>
      <c r="D1635">
        <v>0</v>
      </c>
      <c r="E1635">
        <v>0</v>
      </c>
    </row>
    <row r="1636" spans="1:5" x14ac:dyDescent="0.25">
      <c r="A1636" t="s">
        <v>208</v>
      </c>
      <c r="B1636" t="s">
        <v>18</v>
      </c>
      <c r="C1636" t="s">
        <v>33</v>
      </c>
      <c r="D1636">
        <v>0</v>
      </c>
      <c r="E1636">
        <v>0</v>
      </c>
    </row>
    <row r="1637" spans="1:5" x14ac:dyDescent="0.25">
      <c r="A1637" t="s">
        <v>208</v>
      </c>
      <c r="B1637" t="s">
        <v>19</v>
      </c>
      <c r="C1637" t="s">
        <v>33</v>
      </c>
      <c r="D1637">
        <v>0</v>
      </c>
      <c r="E1637">
        <v>0</v>
      </c>
    </row>
    <row r="1638" spans="1:5" x14ac:dyDescent="0.25">
      <c r="A1638" t="s">
        <v>208</v>
      </c>
      <c r="B1638" t="s">
        <v>20</v>
      </c>
      <c r="C1638" t="s">
        <v>33</v>
      </c>
      <c r="D1638">
        <v>0</v>
      </c>
      <c r="E1638">
        <v>0</v>
      </c>
    </row>
    <row r="1639" spans="1:5" x14ac:dyDescent="0.25">
      <c r="A1639" t="s">
        <v>208</v>
      </c>
      <c r="B1639" t="s">
        <v>22</v>
      </c>
      <c r="C1639" t="s">
        <v>33</v>
      </c>
      <c r="D1639">
        <v>0</v>
      </c>
      <c r="E1639">
        <v>0</v>
      </c>
    </row>
    <row r="1640" spans="1:5" x14ac:dyDescent="0.25">
      <c r="A1640" t="s">
        <v>208</v>
      </c>
      <c r="B1640" t="s">
        <v>23</v>
      </c>
      <c r="C1640" t="s">
        <v>34</v>
      </c>
      <c r="D1640">
        <v>0</v>
      </c>
      <c r="E1640">
        <v>0</v>
      </c>
    </row>
    <row r="1641" spans="1:5" x14ac:dyDescent="0.25">
      <c r="A1641" t="s">
        <v>208</v>
      </c>
      <c r="B1641" t="s">
        <v>18</v>
      </c>
      <c r="C1641" t="s">
        <v>34</v>
      </c>
      <c r="D1641">
        <v>0</v>
      </c>
      <c r="E1641">
        <v>0</v>
      </c>
    </row>
    <row r="1642" spans="1:5" x14ac:dyDescent="0.25">
      <c r="A1642" t="s">
        <v>208</v>
      </c>
      <c r="B1642" t="s">
        <v>19</v>
      </c>
      <c r="C1642" t="s">
        <v>34</v>
      </c>
      <c r="D1642">
        <v>0</v>
      </c>
      <c r="E1642">
        <v>0</v>
      </c>
    </row>
    <row r="1643" spans="1:5" x14ac:dyDescent="0.25">
      <c r="A1643" t="s">
        <v>208</v>
      </c>
      <c r="B1643" t="s">
        <v>22</v>
      </c>
      <c r="C1643" t="s">
        <v>34</v>
      </c>
      <c r="D1643">
        <v>0</v>
      </c>
      <c r="E1643">
        <v>0</v>
      </c>
    </row>
    <row r="1644" spans="1:5" x14ac:dyDescent="0.25">
      <c r="A1644" t="s">
        <v>208</v>
      </c>
      <c r="B1644" t="s">
        <v>20</v>
      </c>
      <c r="C1644" t="s">
        <v>34</v>
      </c>
      <c r="D1644">
        <v>0</v>
      </c>
      <c r="E1644">
        <v>0</v>
      </c>
    </row>
    <row r="1645" spans="1:5" x14ac:dyDescent="0.25">
      <c r="A1645" t="s">
        <v>208</v>
      </c>
      <c r="B1645" t="s">
        <v>21</v>
      </c>
      <c r="C1645" t="s">
        <v>34</v>
      </c>
      <c r="D1645">
        <v>0</v>
      </c>
      <c r="E1645">
        <v>0</v>
      </c>
    </row>
    <row r="1646" spans="1:5" x14ac:dyDescent="0.25">
      <c r="A1646" t="s">
        <v>208</v>
      </c>
      <c r="B1646" t="s">
        <v>20</v>
      </c>
      <c r="C1646" t="s">
        <v>35</v>
      </c>
      <c r="D1646">
        <v>0</v>
      </c>
      <c r="E1646">
        <v>0</v>
      </c>
    </row>
    <row r="1647" spans="1:5" x14ac:dyDescent="0.25">
      <c r="A1647" t="s">
        <v>208</v>
      </c>
      <c r="B1647" t="s">
        <v>19</v>
      </c>
      <c r="C1647" t="s">
        <v>35</v>
      </c>
      <c r="D1647">
        <v>0</v>
      </c>
      <c r="E1647">
        <v>0</v>
      </c>
    </row>
    <row r="1648" spans="1:5" x14ac:dyDescent="0.25">
      <c r="A1648" t="s">
        <v>208</v>
      </c>
      <c r="B1648" t="s">
        <v>22</v>
      </c>
      <c r="C1648" t="s">
        <v>35</v>
      </c>
      <c r="D1648">
        <v>0</v>
      </c>
      <c r="E1648">
        <v>0</v>
      </c>
    </row>
    <row r="1649" spans="1:5" x14ac:dyDescent="0.25">
      <c r="A1649" t="s">
        <v>208</v>
      </c>
      <c r="B1649" t="s">
        <v>23</v>
      </c>
      <c r="C1649" t="s">
        <v>35</v>
      </c>
      <c r="D1649">
        <v>0</v>
      </c>
      <c r="E1649">
        <v>0</v>
      </c>
    </row>
    <row r="1650" spans="1:5" x14ac:dyDescent="0.25">
      <c r="A1650" t="s">
        <v>208</v>
      </c>
      <c r="B1650" t="s">
        <v>18</v>
      </c>
      <c r="C1650" t="s">
        <v>35</v>
      </c>
      <c r="D1650">
        <v>0</v>
      </c>
      <c r="E1650">
        <v>0</v>
      </c>
    </row>
    <row r="1651" spans="1:5" x14ac:dyDescent="0.25">
      <c r="A1651" t="s">
        <v>208</v>
      </c>
      <c r="B1651" t="s">
        <v>21</v>
      </c>
      <c r="C1651" t="s">
        <v>35</v>
      </c>
      <c r="D1651">
        <v>0</v>
      </c>
      <c r="E1651">
        <v>0</v>
      </c>
    </row>
    <row r="1652" spans="1:5" x14ac:dyDescent="0.25">
      <c r="A1652" t="s">
        <v>208</v>
      </c>
      <c r="B1652" t="s">
        <v>23</v>
      </c>
      <c r="C1652" t="s">
        <v>36</v>
      </c>
      <c r="D1652">
        <v>0</v>
      </c>
      <c r="E1652">
        <v>0</v>
      </c>
    </row>
    <row r="1653" spans="1:5" x14ac:dyDescent="0.25">
      <c r="A1653" t="s">
        <v>208</v>
      </c>
      <c r="B1653" t="s">
        <v>18</v>
      </c>
      <c r="C1653" t="s">
        <v>36</v>
      </c>
      <c r="D1653">
        <v>0</v>
      </c>
      <c r="E1653">
        <v>0</v>
      </c>
    </row>
    <row r="1654" spans="1:5" x14ac:dyDescent="0.25">
      <c r="A1654" t="s">
        <v>208</v>
      </c>
      <c r="B1654" t="s">
        <v>21</v>
      </c>
      <c r="C1654" t="s">
        <v>36</v>
      </c>
      <c r="D1654">
        <v>0</v>
      </c>
      <c r="E1654">
        <v>0</v>
      </c>
    </row>
    <row r="1655" spans="1:5" x14ac:dyDescent="0.25">
      <c r="A1655" t="s">
        <v>208</v>
      </c>
      <c r="B1655" t="s">
        <v>20</v>
      </c>
      <c r="C1655" t="s">
        <v>36</v>
      </c>
      <c r="D1655">
        <v>0</v>
      </c>
      <c r="E1655">
        <v>0</v>
      </c>
    </row>
    <row r="1656" spans="1:5" x14ac:dyDescent="0.25">
      <c r="A1656" t="s">
        <v>208</v>
      </c>
      <c r="B1656" t="s">
        <v>19</v>
      </c>
      <c r="C1656" t="s">
        <v>36</v>
      </c>
      <c r="D1656">
        <v>0</v>
      </c>
      <c r="E1656">
        <v>0</v>
      </c>
    </row>
    <row r="1657" spans="1:5" x14ac:dyDescent="0.25">
      <c r="A1657" t="s">
        <v>208</v>
      </c>
      <c r="B1657" t="s">
        <v>22</v>
      </c>
      <c r="C1657" t="s">
        <v>36</v>
      </c>
      <c r="D1657">
        <v>0</v>
      </c>
      <c r="E1657">
        <v>0</v>
      </c>
    </row>
    <row r="1658" spans="1:5" x14ac:dyDescent="0.25">
      <c r="A1658" t="s">
        <v>209</v>
      </c>
      <c r="B1658" t="s">
        <v>20</v>
      </c>
      <c r="C1658" t="s">
        <v>25</v>
      </c>
      <c r="D1658">
        <v>33210.239999999998</v>
      </c>
      <c r="E1658">
        <v>30628.89</v>
      </c>
    </row>
    <row r="1659" spans="1:5" x14ac:dyDescent="0.25">
      <c r="A1659" t="s">
        <v>209</v>
      </c>
      <c r="B1659" t="s">
        <v>18</v>
      </c>
      <c r="C1659" t="s">
        <v>25</v>
      </c>
      <c r="D1659">
        <v>58762.47</v>
      </c>
      <c r="E1659">
        <v>58180.66</v>
      </c>
    </row>
    <row r="1660" spans="1:5" x14ac:dyDescent="0.25">
      <c r="A1660" t="s">
        <v>209</v>
      </c>
      <c r="B1660" t="s">
        <v>23</v>
      </c>
      <c r="C1660" t="s">
        <v>25</v>
      </c>
      <c r="D1660">
        <v>0</v>
      </c>
      <c r="E1660">
        <v>0</v>
      </c>
    </row>
    <row r="1661" spans="1:5" x14ac:dyDescent="0.25">
      <c r="A1661" t="s">
        <v>209</v>
      </c>
      <c r="B1661" t="s">
        <v>22</v>
      </c>
      <c r="C1661" t="s">
        <v>25</v>
      </c>
      <c r="D1661">
        <v>7081.47</v>
      </c>
      <c r="E1661">
        <v>7011.36</v>
      </c>
    </row>
    <row r="1662" spans="1:5" x14ac:dyDescent="0.25">
      <c r="A1662" t="s">
        <v>209</v>
      </c>
      <c r="B1662" t="s">
        <v>21</v>
      </c>
      <c r="C1662" t="s">
        <v>25</v>
      </c>
      <c r="D1662">
        <v>88214.7</v>
      </c>
      <c r="E1662">
        <v>86654.91</v>
      </c>
    </row>
    <row r="1663" spans="1:5" x14ac:dyDescent="0.25">
      <c r="A1663" t="s">
        <v>209</v>
      </c>
      <c r="B1663" t="s">
        <v>19</v>
      </c>
      <c r="C1663" t="s">
        <v>25</v>
      </c>
      <c r="D1663">
        <v>0</v>
      </c>
      <c r="E1663">
        <v>0</v>
      </c>
    </row>
    <row r="1664" spans="1:5" x14ac:dyDescent="0.25">
      <c r="A1664" t="s">
        <v>209</v>
      </c>
      <c r="B1664" t="s">
        <v>23</v>
      </c>
      <c r="C1664" t="s">
        <v>26</v>
      </c>
      <c r="D1664">
        <v>0</v>
      </c>
      <c r="E1664">
        <v>0</v>
      </c>
    </row>
    <row r="1665" spans="1:5" x14ac:dyDescent="0.25">
      <c r="A1665" t="s">
        <v>209</v>
      </c>
      <c r="B1665" t="s">
        <v>22</v>
      </c>
      <c r="C1665" t="s">
        <v>26</v>
      </c>
      <c r="D1665">
        <v>24235.75</v>
      </c>
      <c r="E1665">
        <v>23995.79</v>
      </c>
    </row>
    <row r="1666" spans="1:5" x14ac:dyDescent="0.25">
      <c r="A1666" t="s">
        <v>209</v>
      </c>
      <c r="B1666" t="s">
        <v>21</v>
      </c>
      <c r="C1666" t="s">
        <v>26</v>
      </c>
      <c r="D1666">
        <v>68766.83</v>
      </c>
      <c r="E1666">
        <v>67550.91</v>
      </c>
    </row>
    <row r="1667" spans="1:5" x14ac:dyDescent="0.25">
      <c r="A1667" t="s">
        <v>209</v>
      </c>
      <c r="B1667" t="s">
        <v>20</v>
      </c>
      <c r="C1667" t="s">
        <v>26</v>
      </c>
      <c r="D1667">
        <v>14245.66</v>
      </c>
      <c r="E1667">
        <v>12975</v>
      </c>
    </row>
    <row r="1668" spans="1:5" x14ac:dyDescent="0.25">
      <c r="A1668" t="s">
        <v>209</v>
      </c>
      <c r="B1668" t="s">
        <v>19</v>
      </c>
      <c r="C1668" t="s">
        <v>26</v>
      </c>
      <c r="D1668">
        <v>0</v>
      </c>
      <c r="E1668">
        <v>0</v>
      </c>
    </row>
    <row r="1669" spans="1:5" x14ac:dyDescent="0.25">
      <c r="A1669" t="s">
        <v>209</v>
      </c>
      <c r="B1669" t="s">
        <v>18</v>
      </c>
      <c r="C1669" t="s">
        <v>26</v>
      </c>
      <c r="D1669">
        <v>124182.35</v>
      </c>
      <c r="E1669">
        <v>122952.82</v>
      </c>
    </row>
    <row r="1670" spans="1:5" x14ac:dyDescent="0.25">
      <c r="A1670" t="s">
        <v>209</v>
      </c>
      <c r="B1670" t="s">
        <v>21</v>
      </c>
      <c r="C1670" t="s">
        <v>27</v>
      </c>
      <c r="D1670">
        <v>52704.45</v>
      </c>
      <c r="E1670">
        <v>51772.54</v>
      </c>
    </row>
    <row r="1671" spans="1:5" x14ac:dyDescent="0.25">
      <c r="A1671" t="s">
        <v>209</v>
      </c>
      <c r="B1671" t="s">
        <v>23</v>
      </c>
      <c r="C1671" t="s">
        <v>27</v>
      </c>
      <c r="D1671">
        <v>0</v>
      </c>
      <c r="E1671">
        <v>0</v>
      </c>
    </row>
    <row r="1672" spans="1:5" x14ac:dyDescent="0.25">
      <c r="A1672" t="s">
        <v>209</v>
      </c>
      <c r="B1672" t="s">
        <v>19</v>
      </c>
      <c r="C1672" t="s">
        <v>27</v>
      </c>
      <c r="D1672">
        <v>0</v>
      </c>
      <c r="E1672">
        <v>0</v>
      </c>
    </row>
    <row r="1673" spans="1:5" x14ac:dyDescent="0.25">
      <c r="A1673" t="s">
        <v>209</v>
      </c>
      <c r="B1673" t="s">
        <v>18</v>
      </c>
      <c r="C1673" t="s">
        <v>27</v>
      </c>
      <c r="D1673">
        <v>118129.14</v>
      </c>
      <c r="E1673">
        <v>116959.54</v>
      </c>
    </row>
    <row r="1674" spans="1:5" x14ac:dyDescent="0.25">
      <c r="A1674" t="s">
        <v>209</v>
      </c>
      <c r="B1674" t="s">
        <v>22</v>
      </c>
      <c r="C1674" t="s">
        <v>27</v>
      </c>
      <c r="D1674">
        <v>45304.3</v>
      </c>
      <c r="E1674">
        <v>44855.74</v>
      </c>
    </row>
    <row r="1675" spans="1:5" x14ac:dyDescent="0.25">
      <c r="A1675" t="s">
        <v>209</v>
      </c>
      <c r="B1675" t="s">
        <v>20</v>
      </c>
      <c r="C1675" t="s">
        <v>27</v>
      </c>
      <c r="D1675">
        <v>29634.710000000003</v>
      </c>
      <c r="E1675">
        <v>26956.48</v>
      </c>
    </row>
    <row r="1676" spans="1:5" x14ac:dyDescent="0.25">
      <c r="A1676" t="s">
        <v>209</v>
      </c>
      <c r="B1676" t="s">
        <v>23</v>
      </c>
      <c r="C1676" t="s">
        <v>28</v>
      </c>
      <c r="D1676">
        <v>0</v>
      </c>
      <c r="E1676">
        <v>0</v>
      </c>
    </row>
    <row r="1677" spans="1:5" x14ac:dyDescent="0.25">
      <c r="A1677" t="s">
        <v>209</v>
      </c>
      <c r="B1677" t="s">
        <v>22</v>
      </c>
      <c r="C1677" t="s">
        <v>28</v>
      </c>
      <c r="D1677">
        <v>57987.78</v>
      </c>
      <c r="E1677">
        <v>57413.64</v>
      </c>
    </row>
    <row r="1678" spans="1:5" x14ac:dyDescent="0.25">
      <c r="A1678" t="s">
        <v>209</v>
      </c>
      <c r="B1678" t="s">
        <v>21</v>
      </c>
      <c r="C1678" t="s">
        <v>28</v>
      </c>
      <c r="D1678">
        <v>41870.83</v>
      </c>
      <c r="E1678">
        <v>41130.480000000003</v>
      </c>
    </row>
    <row r="1679" spans="1:5" x14ac:dyDescent="0.25">
      <c r="A1679" t="s">
        <v>209</v>
      </c>
      <c r="B1679" t="s">
        <v>20</v>
      </c>
      <c r="C1679" t="s">
        <v>28</v>
      </c>
      <c r="D1679">
        <v>34468.6</v>
      </c>
      <c r="E1679">
        <v>31764.89</v>
      </c>
    </row>
    <row r="1680" spans="1:5" x14ac:dyDescent="0.25">
      <c r="A1680" t="s">
        <v>209</v>
      </c>
      <c r="B1680" t="s">
        <v>18</v>
      </c>
      <c r="C1680" t="s">
        <v>28</v>
      </c>
      <c r="D1680">
        <v>62849.59</v>
      </c>
      <c r="E1680">
        <v>62227.32</v>
      </c>
    </row>
    <row r="1681" spans="1:5" x14ac:dyDescent="0.25">
      <c r="A1681" t="s">
        <v>209</v>
      </c>
      <c r="B1681" t="s">
        <v>19</v>
      </c>
      <c r="C1681" t="s">
        <v>28</v>
      </c>
      <c r="D1681">
        <v>0</v>
      </c>
      <c r="E1681">
        <v>0</v>
      </c>
    </row>
    <row r="1682" spans="1:5" x14ac:dyDescent="0.25">
      <c r="A1682" t="s">
        <v>209</v>
      </c>
      <c r="B1682" t="s">
        <v>18</v>
      </c>
      <c r="C1682" t="s">
        <v>29</v>
      </c>
      <c r="D1682">
        <v>55904.160000000003</v>
      </c>
      <c r="E1682">
        <v>55350.65</v>
      </c>
    </row>
    <row r="1683" spans="1:5" x14ac:dyDescent="0.25">
      <c r="A1683" t="s">
        <v>209</v>
      </c>
      <c r="B1683" t="s">
        <v>23</v>
      </c>
      <c r="C1683" t="s">
        <v>29</v>
      </c>
      <c r="D1683">
        <v>0</v>
      </c>
      <c r="E1683">
        <v>0</v>
      </c>
    </row>
    <row r="1684" spans="1:5" x14ac:dyDescent="0.25">
      <c r="A1684" t="s">
        <v>209</v>
      </c>
      <c r="B1684" t="s">
        <v>19</v>
      </c>
      <c r="C1684" t="s">
        <v>29</v>
      </c>
      <c r="D1684">
        <v>0</v>
      </c>
      <c r="E1684">
        <v>0</v>
      </c>
    </row>
    <row r="1685" spans="1:5" x14ac:dyDescent="0.25">
      <c r="A1685" t="s">
        <v>209</v>
      </c>
      <c r="B1685" t="s">
        <v>20</v>
      </c>
      <c r="C1685" t="s">
        <v>29</v>
      </c>
      <c r="D1685">
        <v>16777.62</v>
      </c>
      <c r="E1685">
        <v>15688.02</v>
      </c>
    </row>
    <row r="1686" spans="1:5" x14ac:dyDescent="0.25">
      <c r="A1686" t="s">
        <v>209</v>
      </c>
      <c r="B1686" t="s">
        <v>22</v>
      </c>
      <c r="C1686" t="s">
        <v>29</v>
      </c>
      <c r="D1686">
        <v>72258.67</v>
      </c>
      <c r="E1686">
        <v>71543.240000000005</v>
      </c>
    </row>
    <row r="1687" spans="1:5" x14ac:dyDescent="0.25">
      <c r="A1687" t="s">
        <v>209</v>
      </c>
      <c r="B1687" t="s">
        <v>21</v>
      </c>
      <c r="C1687" t="s">
        <v>29</v>
      </c>
      <c r="D1687">
        <v>49244.41</v>
      </c>
      <c r="E1687">
        <v>48373.68</v>
      </c>
    </row>
    <row r="1688" spans="1:5" x14ac:dyDescent="0.25">
      <c r="A1688" t="s">
        <v>209</v>
      </c>
      <c r="B1688" t="s">
        <v>19</v>
      </c>
      <c r="C1688" t="s">
        <v>30</v>
      </c>
      <c r="D1688">
        <v>0</v>
      </c>
      <c r="E1688">
        <v>0</v>
      </c>
    </row>
    <row r="1689" spans="1:5" x14ac:dyDescent="0.25">
      <c r="A1689" t="s">
        <v>209</v>
      </c>
      <c r="B1689" t="s">
        <v>20</v>
      </c>
      <c r="C1689" t="s">
        <v>30</v>
      </c>
      <c r="D1689">
        <v>0</v>
      </c>
      <c r="E1689">
        <v>0</v>
      </c>
    </row>
    <row r="1690" spans="1:5" x14ac:dyDescent="0.25">
      <c r="A1690" t="s">
        <v>209</v>
      </c>
      <c r="B1690" t="s">
        <v>22</v>
      </c>
      <c r="C1690" t="s">
        <v>30</v>
      </c>
      <c r="D1690">
        <v>0</v>
      </c>
      <c r="E1690">
        <v>0</v>
      </c>
    </row>
    <row r="1691" spans="1:5" x14ac:dyDescent="0.25">
      <c r="A1691" t="s">
        <v>209</v>
      </c>
      <c r="B1691" t="s">
        <v>21</v>
      </c>
      <c r="C1691" t="s">
        <v>30</v>
      </c>
      <c r="D1691">
        <v>0</v>
      </c>
      <c r="E1691">
        <v>0</v>
      </c>
    </row>
    <row r="1692" spans="1:5" x14ac:dyDescent="0.25">
      <c r="A1692" t="s">
        <v>209</v>
      </c>
      <c r="B1692" t="s">
        <v>23</v>
      </c>
      <c r="C1692" t="s">
        <v>30</v>
      </c>
      <c r="D1692">
        <v>0</v>
      </c>
      <c r="E1692">
        <v>0</v>
      </c>
    </row>
    <row r="1693" spans="1:5" x14ac:dyDescent="0.25">
      <c r="A1693" t="s">
        <v>209</v>
      </c>
      <c r="B1693" t="s">
        <v>18</v>
      </c>
      <c r="C1693" t="s">
        <v>30</v>
      </c>
      <c r="D1693">
        <v>0</v>
      </c>
      <c r="E1693">
        <v>0</v>
      </c>
    </row>
    <row r="1694" spans="1:5" x14ac:dyDescent="0.25">
      <c r="A1694" t="s">
        <v>209</v>
      </c>
      <c r="B1694" t="s">
        <v>21</v>
      </c>
      <c r="C1694" t="s">
        <v>31</v>
      </c>
      <c r="D1694">
        <v>0</v>
      </c>
      <c r="E1694">
        <v>0</v>
      </c>
    </row>
    <row r="1695" spans="1:5" x14ac:dyDescent="0.25">
      <c r="A1695" t="s">
        <v>209</v>
      </c>
      <c r="B1695" t="s">
        <v>22</v>
      </c>
      <c r="C1695" t="s">
        <v>31</v>
      </c>
      <c r="D1695">
        <v>0</v>
      </c>
      <c r="E1695">
        <v>0</v>
      </c>
    </row>
    <row r="1696" spans="1:5" x14ac:dyDescent="0.25">
      <c r="A1696" t="s">
        <v>209</v>
      </c>
      <c r="B1696" t="s">
        <v>19</v>
      </c>
      <c r="C1696" t="s">
        <v>31</v>
      </c>
      <c r="D1696">
        <v>0</v>
      </c>
      <c r="E1696">
        <v>0</v>
      </c>
    </row>
    <row r="1697" spans="1:5" x14ac:dyDescent="0.25">
      <c r="A1697" t="s">
        <v>209</v>
      </c>
      <c r="B1697" t="s">
        <v>20</v>
      </c>
      <c r="C1697" t="s">
        <v>31</v>
      </c>
      <c r="D1697">
        <v>0</v>
      </c>
      <c r="E1697">
        <v>0</v>
      </c>
    </row>
    <row r="1698" spans="1:5" x14ac:dyDescent="0.25">
      <c r="A1698" t="s">
        <v>209</v>
      </c>
      <c r="B1698" t="s">
        <v>18</v>
      </c>
      <c r="C1698" t="s">
        <v>31</v>
      </c>
      <c r="D1698">
        <v>0</v>
      </c>
      <c r="E1698">
        <v>0</v>
      </c>
    </row>
    <row r="1699" spans="1:5" x14ac:dyDescent="0.25">
      <c r="A1699" t="s">
        <v>209</v>
      </c>
      <c r="B1699" t="s">
        <v>23</v>
      </c>
      <c r="C1699" t="s">
        <v>31</v>
      </c>
      <c r="D1699">
        <v>0</v>
      </c>
      <c r="E1699">
        <v>0</v>
      </c>
    </row>
    <row r="1700" spans="1:5" x14ac:dyDescent="0.25">
      <c r="A1700" t="s">
        <v>209</v>
      </c>
      <c r="B1700" t="s">
        <v>19</v>
      </c>
      <c r="C1700" t="s">
        <v>32</v>
      </c>
      <c r="D1700">
        <v>0</v>
      </c>
      <c r="E1700">
        <v>0</v>
      </c>
    </row>
    <row r="1701" spans="1:5" x14ac:dyDescent="0.25">
      <c r="A1701" t="s">
        <v>209</v>
      </c>
      <c r="B1701" t="s">
        <v>22</v>
      </c>
      <c r="C1701" t="s">
        <v>32</v>
      </c>
      <c r="D1701">
        <v>0</v>
      </c>
      <c r="E1701">
        <v>0</v>
      </c>
    </row>
    <row r="1702" spans="1:5" x14ac:dyDescent="0.25">
      <c r="A1702" t="s">
        <v>209</v>
      </c>
      <c r="B1702" t="s">
        <v>23</v>
      </c>
      <c r="C1702" t="s">
        <v>32</v>
      </c>
      <c r="D1702">
        <v>0</v>
      </c>
      <c r="E1702">
        <v>0</v>
      </c>
    </row>
    <row r="1703" spans="1:5" x14ac:dyDescent="0.25">
      <c r="A1703" t="s">
        <v>209</v>
      </c>
      <c r="B1703" t="s">
        <v>21</v>
      </c>
      <c r="C1703" t="s">
        <v>32</v>
      </c>
      <c r="D1703">
        <v>0</v>
      </c>
      <c r="E1703">
        <v>0</v>
      </c>
    </row>
    <row r="1704" spans="1:5" x14ac:dyDescent="0.25">
      <c r="A1704" t="s">
        <v>209</v>
      </c>
      <c r="B1704" t="s">
        <v>20</v>
      </c>
      <c r="C1704" t="s">
        <v>32</v>
      </c>
      <c r="D1704">
        <v>0</v>
      </c>
      <c r="E1704">
        <v>0</v>
      </c>
    </row>
    <row r="1705" spans="1:5" x14ac:dyDescent="0.25">
      <c r="A1705" t="s">
        <v>209</v>
      </c>
      <c r="B1705" t="s">
        <v>18</v>
      </c>
      <c r="C1705" t="s">
        <v>32</v>
      </c>
      <c r="D1705">
        <v>0</v>
      </c>
      <c r="E1705">
        <v>0</v>
      </c>
    </row>
    <row r="1706" spans="1:5" x14ac:dyDescent="0.25">
      <c r="A1706" t="s">
        <v>209</v>
      </c>
      <c r="B1706" t="s">
        <v>22</v>
      </c>
      <c r="C1706" t="s">
        <v>33</v>
      </c>
      <c r="D1706">
        <v>0</v>
      </c>
      <c r="E1706">
        <v>0</v>
      </c>
    </row>
    <row r="1707" spans="1:5" x14ac:dyDescent="0.25">
      <c r="A1707" t="s">
        <v>209</v>
      </c>
      <c r="B1707" t="s">
        <v>21</v>
      </c>
      <c r="C1707" t="s">
        <v>33</v>
      </c>
      <c r="D1707">
        <v>0</v>
      </c>
      <c r="E1707">
        <v>0</v>
      </c>
    </row>
    <row r="1708" spans="1:5" x14ac:dyDescent="0.25">
      <c r="A1708" t="s">
        <v>209</v>
      </c>
      <c r="B1708" t="s">
        <v>23</v>
      </c>
      <c r="C1708" t="s">
        <v>33</v>
      </c>
      <c r="D1708">
        <v>0</v>
      </c>
      <c r="E1708">
        <v>0</v>
      </c>
    </row>
    <row r="1709" spans="1:5" x14ac:dyDescent="0.25">
      <c r="A1709" t="s">
        <v>209</v>
      </c>
      <c r="B1709" t="s">
        <v>18</v>
      </c>
      <c r="C1709" t="s">
        <v>33</v>
      </c>
      <c r="D1709">
        <v>0</v>
      </c>
      <c r="E1709">
        <v>0</v>
      </c>
    </row>
    <row r="1710" spans="1:5" x14ac:dyDescent="0.25">
      <c r="A1710" t="s">
        <v>209</v>
      </c>
      <c r="B1710" t="s">
        <v>19</v>
      </c>
      <c r="C1710" t="s">
        <v>33</v>
      </c>
      <c r="D1710">
        <v>0</v>
      </c>
      <c r="E1710">
        <v>0</v>
      </c>
    </row>
    <row r="1711" spans="1:5" x14ac:dyDescent="0.25">
      <c r="A1711" t="s">
        <v>209</v>
      </c>
      <c r="B1711" t="s">
        <v>20</v>
      </c>
      <c r="C1711" t="s">
        <v>33</v>
      </c>
      <c r="D1711">
        <v>0</v>
      </c>
      <c r="E1711">
        <v>0</v>
      </c>
    </row>
    <row r="1712" spans="1:5" x14ac:dyDescent="0.25">
      <c r="A1712" t="s">
        <v>209</v>
      </c>
      <c r="B1712" t="s">
        <v>21</v>
      </c>
      <c r="C1712" t="s">
        <v>34</v>
      </c>
      <c r="D1712">
        <v>0</v>
      </c>
      <c r="E1712">
        <v>0</v>
      </c>
    </row>
    <row r="1713" spans="1:5" x14ac:dyDescent="0.25">
      <c r="A1713" t="s">
        <v>209</v>
      </c>
      <c r="B1713" t="s">
        <v>18</v>
      </c>
      <c r="C1713" t="s">
        <v>34</v>
      </c>
      <c r="D1713">
        <v>0</v>
      </c>
      <c r="E1713">
        <v>0</v>
      </c>
    </row>
    <row r="1714" spans="1:5" x14ac:dyDescent="0.25">
      <c r="A1714" t="s">
        <v>209</v>
      </c>
      <c r="B1714" t="s">
        <v>23</v>
      </c>
      <c r="C1714" t="s">
        <v>34</v>
      </c>
      <c r="D1714">
        <v>0</v>
      </c>
      <c r="E1714">
        <v>0</v>
      </c>
    </row>
    <row r="1715" spans="1:5" x14ac:dyDescent="0.25">
      <c r="A1715" t="s">
        <v>209</v>
      </c>
      <c r="B1715" t="s">
        <v>19</v>
      </c>
      <c r="C1715" t="s">
        <v>34</v>
      </c>
      <c r="D1715">
        <v>0</v>
      </c>
      <c r="E1715">
        <v>0</v>
      </c>
    </row>
    <row r="1716" spans="1:5" x14ac:dyDescent="0.25">
      <c r="A1716" t="s">
        <v>209</v>
      </c>
      <c r="B1716" t="s">
        <v>20</v>
      </c>
      <c r="C1716" t="s">
        <v>34</v>
      </c>
      <c r="D1716">
        <v>0</v>
      </c>
      <c r="E1716">
        <v>0</v>
      </c>
    </row>
    <row r="1717" spans="1:5" x14ac:dyDescent="0.25">
      <c r="A1717" t="s">
        <v>209</v>
      </c>
      <c r="B1717" t="s">
        <v>22</v>
      </c>
      <c r="C1717" t="s">
        <v>34</v>
      </c>
      <c r="D1717">
        <v>0</v>
      </c>
      <c r="E1717">
        <v>0</v>
      </c>
    </row>
    <row r="1718" spans="1:5" x14ac:dyDescent="0.25">
      <c r="A1718" t="s">
        <v>209</v>
      </c>
      <c r="B1718" t="s">
        <v>22</v>
      </c>
      <c r="C1718" t="s">
        <v>35</v>
      </c>
      <c r="D1718">
        <v>0</v>
      </c>
      <c r="E1718">
        <v>0</v>
      </c>
    </row>
    <row r="1719" spans="1:5" x14ac:dyDescent="0.25">
      <c r="A1719" t="s">
        <v>209</v>
      </c>
      <c r="B1719" t="s">
        <v>20</v>
      </c>
      <c r="C1719" t="s">
        <v>35</v>
      </c>
      <c r="D1719">
        <v>0</v>
      </c>
      <c r="E1719">
        <v>0</v>
      </c>
    </row>
    <row r="1720" spans="1:5" x14ac:dyDescent="0.25">
      <c r="A1720" t="s">
        <v>209</v>
      </c>
      <c r="B1720" t="s">
        <v>19</v>
      </c>
      <c r="C1720" t="s">
        <v>35</v>
      </c>
      <c r="D1720">
        <v>0</v>
      </c>
      <c r="E1720">
        <v>0</v>
      </c>
    </row>
    <row r="1721" spans="1:5" x14ac:dyDescent="0.25">
      <c r="A1721" t="s">
        <v>209</v>
      </c>
      <c r="B1721" t="s">
        <v>21</v>
      </c>
      <c r="C1721" t="s">
        <v>35</v>
      </c>
      <c r="D1721">
        <v>0</v>
      </c>
      <c r="E1721">
        <v>0</v>
      </c>
    </row>
    <row r="1722" spans="1:5" x14ac:dyDescent="0.25">
      <c r="A1722" t="s">
        <v>209</v>
      </c>
      <c r="B1722" t="s">
        <v>18</v>
      </c>
      <c r="C1722" t="s">
        <v>35</v>
      </c>
      <c r="D1722">
        <v>0</v>
      </c>
      <c r="E1722">
        <v>0</v>
      </c>
    </row>
    <row r="1723" spans="1:5" x14ac:dyDescent="0.25">
      <c r="A1723" t="s">
        <v>209</v>
      </c>
      <c r="B1723" t="s">
        <v>23</v>
      </c>
      <c r="C1723" t="s">
        <v>35</v>
      </c>
      <c r="D1723">
        <v>0</v>
      </c>
      <c r="E1723">
        <v>0</v>
      </c>
    </row>
    <row r="1724" spans="1:5" x14ac:dyDescent="0.25">
      <c r="A1724" t="s">
        <v>209</v>
      </c>
      <c r="B1724" t="s">
        <v>23</v>
      </c>
      <c r="C1724" t="s">
        <v>36</v>
      </c>
      <c r="D1724">
        <v>0</v>
      </c>
      <c r="E1724">
        <v>0</v>
      </c>
    </row>
    <row r="1725" spans="1:5" x14ac:dyDescent="0.25">
      <c r="A1725" t="s">
        <v>209</v>
      </c>
      <c r="B1725" t="s">
        <v>18</v>
      </c>
      <c r="C1725" t="s">
        <v>36</v>
      </c>
      <c r="D1725">
        <v>0</v>
      </c>
      <c r="E1725">
        <v>0</v>
      </c>
    </row>
    <row r="1726" spans="1:5" x14ac:dyDescent="0.25">
      <c r="A1726" t="s">
        <v>209</v>
      </c>
      <c r="B1726" t="s">
        <v>21</v>
      </c>
      <c r="C1726" t="s">
        <v>36</v>
      </c>
      <c r="D1726">
        <v>0</v>
      </c>
      <c r="E1726">
        <v>0</v>
      </c>
    </row>
    <row r="1727" spans="1:5" x14ac:dyDescent="0.25">
      <c r="A1727" t="s">
        <v>209</v>
      </c>
      <c r="B1727" t="s">
        <v>20</v>
      </c>
      <c r="C1727" t="s">
        <v>36</v>
      </c>
      <c r="D1727">
        <v>0</v>
      </c>
      <c r="E1727">
        <v>0</v>
      </c>
    </row>
    <row r="1728" spans="1:5" x14ac:dyDescent="0.25">
      <c r="A1728" t="s">
        <v>209</v>
      </c>
      <c r="B1728" t="s">
        <v>19</v>
      </c>
      <c r="C1728" t="s">
        <v>36</v>
      </c>
      <c r="D1728">
        <v>0</v>
      </c>
      <c r="E1728">
        <v>0</v>
      </c>
    </row>
    <row r="1729" spans="1:5" x14ac:dyDescent="0.25">
      <c r="A1729" t="s">
        <v>209</v>
      </c>
      <c r="B1729" t="s">
        <v>22</v>
      </c>
      <c r="C1729" t="s">
        <v>36</v>
      </c>
      <c r="D1729">
        <v>0</v>
      </c>
      <c r="E1729">
        <v>0</v>
      </c>
    </row>
    <row r="1730" spans="1:5" x14ac:dyDescent="0.25">
      <c r="A1730" t="s">
        <v>210</v>
      </c>
      <c r="B1730" t="s">
        <v>19</v>
      </c>
      <c r="C1730" t="s">
        <v>25</v>
      </c>
      <c r="D1730">
        <v>0</v>
      </c>
      <c r="E1730">
        <v>0</v>
      </c>
    </row>
    <row r="1731" spans="1:5" x14ac:dyDescent="0.25">
      <c r="A1731" t="s">
        <v>210</v>
      </c>
      <c r="B1731" t="s">
        <v>21</v>
      </c>
      <c r="C1731" t="s">
        <v>25</v>
      </c>
      <c r="D1731">
        <v>74353.62</v>
      </c>
      <c r="E1731">
        <v>73038.92</v>
      </c>
    </row>
    <row r="1732" spans="1:5" x14ac:dyDescent="0.25">
      <c r="A1732" t="s">
        <v>210</v>
      </c>
      <c r="B1732" t="s">
        <v>22</v>
      </c>
      <c r="C1732" t="s">
        <v>25</v>
      </c>
      <c r="D1732">
        <v>9438.02</v>
      </c>
      <c r="E1732">
        <v>9344.57</v>
      </c>
    </row>
    <row r="1733" spans="1:5" x14ac:dyDescent="0.25">
      <c r="A1733" t="s">
        <v>210</v>
      </c>
      <c r="B1733" t="s">
        <v>23</v>
      </c>
      <c r="C1733" t="s">
        <v>25</v>
      </c>
      <c r="D1733">
        <v>1482.89</v>
      </c>
      <c r="E1733">
        <v>1348.08</v>
      </c>
    </row>
    <row r="1734" spans="1:5" x14ac:dyDescent="0.25">
      <c r="A1734" t="s">
        <v>210</v>
      </c>
      <c r="B1734" t="s">
        <v>20</v>
      </c>
      <c r="C1734" t="s">
        <v>25</v>
      </c>
      <c r="D1734">
        <v>42626.380000000005</v>
      </c>
      <c r="E1734">
        <v>40965.5</v>
      </c>
    </row>
    <row r="1735" spans="1:5" x14ac:dyDescent="0.25">
      <c r="A1735" t="s">
        <v>210</v>
      </c>
      <c r="B1735" t="s">
        <v>18</v>
      </c>
      <c r="C1735" t="s">
        <v>25</v>
      </c>
      <c r="D1735">
        <v>144325.59</v>
      </c>
      <c r="E1735">
        <v>142896.62</v>
      </c>
    </row>
    <row r="1736" spans="1:5" x14ac:dyDescent="0.25">
      <c r="A1736" t="s">
        <v>210</v>
      </c>
      <c r="B1736" t="s">
        <v>22</v>
      </c>
      <c r="C1736" t="s">
        <v>26</v>
      </c>
      <c r="D1736">
        <v>15431.42</v>
      </c>
      <c r="E1736">
        <v>15278.63</v>
      </c>
    </row>
    <row r="1737" spans="1:5" x14ac:dyDescent="0.25">
      <c r="A1737" t="s">
        <v>210</v>
      </c>
      <c r="B1737" t="s">
        <v>18</v>
      </c>
      <c r="C1737" t="s">
        <v>26</v>
      </c>
      <c r="D1737">
        <v>237663.63</v>
      </c>
      <c r="E1737">
        <v>235310.52</v>
      </c>
    </row>
    <row r="1738" spans="1:5" x14ac:dyDescent="0.25">
      <c r="A1738" t="s">
        <v>210</v>
      </c>
      <c r="B1738" t="s">
        <v>21</v>
      </c>
      <c r="C1738" t="s">
        <v>26</v>
      </c>
      <c r="D1738">
        <v>77588.05</v>
      </c>
      <c r="E1738">
        <v>76216.160000000003</v>
      </c>
    </row>
    <row r="1739" spans="1:5" x14ac:dyDescent="0.25">
      <c r="A1739" t="s">
        <v>210</v>
      </c>
      <c r="B1739" t="s">
        <v>20</v>
      </c>
      <c r="C1739" t="s">
        <v>26</v>
      </c>
      <c r="D1739">
        <v>21395.61</v>
      </c>
      <c r="E1739">
        <v>20189.940000000002</v>
      </c>
    </row>
    <row r="1740" spans="1:5" x14ac:dyDescent="0.25">
      <c r="A1740" t="s">
        <v>210</v>
      </c>
      <c r="B1740" t="s">
        <v>19</v>
      </c>
      <c r="C1740" t="s">
        <v>26</v>
      </c>
      <c r="D1740">
        <v>0</v>
      </c>
      <c r="E1740">
        <v>0</v>
      </c>
    </row>
    <row r="1741" spans="1:5" x14ac:dyDescent="0.25">
      <c r="A1741" t="s">
        <v>210</v>
      </c>
      <c r="B1741" t="s">
        <v>23</v>
      </c>
      <c r="C1741" t="s">
        <v>26</v>
      </c>
      <c r="D1741">
        <v>2343.59</v>
      </c>
      <c r="E1741">
        <v>2130.54</v>
      </c>
    </row>
    <row r="1742" spans="1:5" x14ac:dyDescent="0.25">
      <c r="A1742" t="s">
        <v>210</v>
      </c>
      <c r="B1742" t="s">
        <v>23</v>
      </c>
      <c r="C1742" t="s">
        <v>27</v>
      </c>
      <c r="D1742">
        <v>3649.81</v>
      </c>
      <c r="E1742">
        <v>3318.01</v>
      </c>
    </row>
    <row r="1743" spans="1:5" x14ac:dyDescent="0.25">
      <c r="A1743" t="s">
        <v>210</v>
      </c>
      <c r="B1743" t="s">
        <v>21</v>
      </c>
      <c r="C1743" t="s">
        <v>27</v>
      </c>
      <c r="D1743">
        <v>60953.41</v>
      </c>
      <c r="E1743">
        <v>59875.65</v>
      </c>
    </row>
    <row r="1744" spans="1:5" x14ac:dyDescent="0.25">
      <c r="A1744" t="s">
        <v>210</v>
      </c>
      <c r="B1744" t="s">
        <v>20</v>
      </c>
      <c r="C1744" t="s">
        <v>27</v>
      </c>
      <c r="D1744">
        <v>23634.14</v>
      </c>
      <c r="E1744">
        <v>22254.400000000001</v>
      </c>
    </row>
    <row r="1745" spans="1:5" x14ac:dyDescent="0.25">
      <c r="A1745" t="s">
        <v>210</v>
      </c>
      <c r="B1745" t="s">
        <v>22</v>
      </c>
      <c r="C1745" t="s">
        <v>27</v>
      </c>
      <c r="D1745">
        <v>17008.54</v>
      </c>
      <c r="E1745">
        <v>16840.14</v>
      </c>
    </row>
    <row r="1746" spans="1:5" x14ac:dyDescent="0.25">
      <c r="A1746" t="s">
        <v>210</v>
      </c>
      <c r="B1746" t="s">
        <v>18</v>
      </c>
      <c r="C1746" t="s">
        <v>27</v>
      </c>
      <c r="D1746">
        <v>341423.81</v>
      </c>
      <c r="E1746">
        <v>338043.38</v>
      </c>
    </row>
    <row r="1747" spans="1:5" x14ac:dyDescent="0.25">
      <c r="A1747" t="s">
        <v>210</v>
      </c>
      <c r="B1747" t="s">
        <v>19</v>
      </c>
      <c r="C1747" t="s">
        <v>27</v>
      </c>
      <c r="D1747">
        <v>0</v>
      </c>
      <c r="E1747">
        <v>0</v>
      </c>
    </row>
    <row r="1748" spans="1:5" x14ac:dyDescent="0.25">
      <c r="A1748" t="s">
        <v>210</v>
      </c>
      <c r="B1748" t="s">
        <v>22</v>
      </c>
      <c r="C1748" t="s">
        <v>28</v>
      </c>
      <c r="D1748">
        <v>39610.75</v>
      </c>
      <c r="E1748">
        <v>39218.559999999998</v>
      </c>
    </row>
    <row r="1749" spans="1:5" x14ac:dyDescent="0.25">
      <c r="A1749" t="s">
        <v>210</v>
      </c>
      <c r="B1749" t="s">
        <v>20</v>
      </c>
      <c r="C1749" t="s">
        <v>28</v>
      </c>
      <c r="D1749">
        <v>43094.100000000006</v>
      </c>
      <c r="E1749">
        <v>40515.96</v>
      </c>
    </row>
    <row r="1750" spans="1:5" x14ac:dyDescent="0.25">
      <c r="A1750" t="s">
        <v>210</v>
      </c>
      <c r="B1750" t="s">
        <v>19</v>
      </c>
      <c r="C1750" t="s">
        <v>28</v>
      </c>
      <c r="D1750">
        <v>0</v>
      </c>
      <c r="E1750">
        <v>0</v>
      </c>
    </row>
    <row r="1751" spans="1:5" x14ac:dyDescent="0.25">
      <c r="A1751" t="s">
        <v>210</v>
      </c>
      <c r="B1751" t="s">
        <v>18</v>
      </c>
      <c r="C1751" t="s">
        <v>28</v>
      </c>
      <c r="D1751">
        <v>449627.92</v>
      </c>
      <c r="E1751">
        <v>445176.16</v>
      </c>
    </row>
    <row r="1752" spans="1:5" x14ac:dyDescent="0.25">
      <c r="A1752" t="s">
        <v>210</v>
      </c>
      <c r="B1752" t="s">
        <v>21</v>
      </c>
      <c r="C1752" t="s">
        <v>28</v>
      </c>
      <c r="D1752">
        <v>62120.72</v>
      </c>
      <c r="E1752">
        <v>61022.32</v>
      </c>
    </row>
    <row r="1753" spans="1:5" x14ac:dyDescent="0.25">
      <c r="A1753" t="s">
        <v>210</v>
      </c>
      <c r="B1753" t="s">
        <v>23</v>
      </c>
      <c r="C1753" t="s">
        <v>28</v>
      </c>
      <c r="D1753">
        <v>5843.83</v>
      </c>
      <c r="E1753">
        <v>5312.57</v>
      </c>
    </row>
    <row r="1754" spans="1:5" x14ac:dyDescent="0.25">
      <c r="A1754" t="s">
        <v>210</v>
      </c>
      <c r="B1754" t="s">
        <v>23</v>
      </c>
      <c r="C1754" t="s">
        <v>29</v>
      </c>
      <c r="D1754">
        <v>5365.36</v>
      </c>
      <c r="E1754">
        <v>4877.6000000000004</v>
      </c>
    </row>
    <row r="1755" spans="1:5" x14ac:dyDescent="0.25">
      <c r="A1755" t="s">
        <v>210</v>
      </c>
      <c r="B1755" t="s">
        <v>21</v>
      </c>
      <c r="C1755" t="s">
        <v>29</v>
      </c>
      <c r="D1755">
        <v>54294.36</v>
      </c>
      <c r="E1755">
        <v>53334.34</v>
      </c>
    </row>
    <row r="1756" spans="1:5" x14ac:dyDescent="0.25">
      <c r="A1756" t="s">
        <v>210</v>
      </c>
      <c r="B1756" t="s">
        <v>22</v>
      </c>
      <c r="C1756" t="s">
        <v>29</v>
      </c>
      <c r="D1756">
        <v>44494.99</v>
      </c>
      <c r="E1756">
        <v>44054.45</v>
      </c>
    </row>
    <row r="1757" spans="1:5" x14ac:dyDescent="0.25">
      <c r="A1757" t="s">
        <v>210</v>
      </c>
      <c r="B1757" t="s">
        <v>20</v>
      </c>
      <c r="C1757" t="s">
        <v>29</v>
      </c>
      <c r="D1757">
        <v>48227.369999999995</v>
      </c>
      <c r="E1757">
        <v>45483.450000000004</v>
      </c>
    </row>
    <row r="1758" spans="1:5" x14ac:dyDescent="0.25">
      <c r="A1758" t="s">
        <v>210</v>
      </c>
      <c r="B1758" t="s">
        <v>19</v>
      </c>
      <c r="C1758" t="s">
        <v>29</v>
      </c>
      <c r="D1758">
        <v>0</v>
      </c>
      <c r="E1758">
        <v>0</v>
      </c>
    </row>
    <row r="1759" spans="1:5" x14ac:dyDescent="0.25">
      <c r="A1759" t="s">
        <v>210</v>
      </c>
      <c r="B1759" t="s">
        <v>18</v>
      </c>
      <c r="C1759" t="s">
        <v>29</v>
      </c>
      <c r="D1759">
        <v>495661.46</v>
      </c>
      <c r="E1759">
        <v>490753.92</v>
      </c>
    </row>
    <row r="1760" spans="1:5" x14ac:dyDescent="0.25">
      <c r="A1760" t="s">
        <v>210</v>
      </c>
      <c r="B1760" t="s">
        <v>22</v>
      </c>
      <c r="C1760" t="s">
        <v>30</v>
      </c>
      <c r="D1760">
        <v>0</v>
      </c>
      <c r="E1760">
        <v>0</v>
      </c>
    </row>
    <row r="1761" spans="1:5" x14ac:dyDescent="0.25">
      <c r="A1761" t="s">
        <v>210</v>
      </c>
      <c r="B1761" t="s">
        <v>23</v>
      </c>
      <c r="C1761" t="s">
        <v>30</v>
      </c>
      <c r="D1761">
        <v>0</v>
      </c>
      <c r="E1761">
        <v>0</v>
      </c>
    </row>
    <row r="1762" spans="1:5" x14ac:dyDescent="0.25">
      <c r="A1762" t="s">
        <v>210</v>
      </c>
      <c r="B1762" t="s">
        <v>18</v>
      </c>
      <c r="C1762" t="s">
        <v>30</v>
      </c>
      <c r="D1762">
        <v>0</v>
      </c>
      <c r="E1762">
        <v>0</v>
      </c>
    </row>
    <row r="1763" spans="1:5" x14ac:dyDescent="0.25">
      <c r="A1763" t="s">
        <v>210</v>
      </c>
      <c r="B1763" t="s">
        <v>21</v>
      </c>
      <c r="C1763" t="s">
        <v>30</v>
      </c>
      <c r="D1763">
        <v>0</v>
      </c>
      <c r="E1763">
        <v>0</v>
      </c>
    </row>
    <row r="1764" spans="1:5" x14ac:dyDescent="0.25">
      <c r="A1764" t="s">
        <v>210</v>
      </c>
      <c r="B1764" t="s">
        <v>19</v>
      </c>
      <c r="C1764" t="s">
        <v>30</v>
      </c>
      <c r="D1764">
        <v>0</v>
      </c>
      <c r="E1764">
        <v>0</v>
      </c>
    </row>
    <row r="1765" spans="1:5" x14ac:dyDescent="0.25">
      <c r="A1765" t="s">
        <v>210</v>
      </c>
      <c r="B1765" t="s">
        <v>20</v>
      </c>
      <c r="C1765" t="s">
        <v>30</v>
      </c>
      <c r="D1765">
        <v>0</v>
      </c>
      <c r="E1765">
        <v>0</v>
      </c>
    </row>
    <row r="1766" spans="1:5" x14ac:dyDescent="0.25">
      <c r="A1766" t="s">
        <v>210</v>
      </c>
      <c r="B1766" t="s">
        <v>20</v>
      </c>
      <c r="C1766" t="s">
        <v>31</v>
      </c>
      <c r="D1766">
        <v>0</v>
      </c>
      <c r="E1766">
        <v>0</v>
      </c>
    </row>
    <row r="1767" spans="1:5" x14ac:dyDescent="0.25">
      <c r="A1767" t="s">
        <v>210</v>
      </c>
      <c r="B1767" t="s">
        <v>22</v>
      </c>
      <c r="C1767" t="s">
        <v>31</v>
      </c>
      <c r="D1767">
        <v>0</v>
      </c>
      <c r="E1767">
        <v>0</v>
      </c>
    </row>
    <row r="1768" spans="1:5" x14ac:dyDescent="0.25">
      <c r="A1768" t="s">
        <v>210</v>
      </c>
      <c r="B1768" t="s">
        <v>18</v>
      </c>
      <c r="C1768" t="s">
        <v>31</v>
      </c>
      <c r="D1768">
        <v>0</v>
      </c>
      <c r="E1768">
        <v>0</v>
      </c>
    </row>
    <row r="1769" spans="1:5" x14ac:dyDescent="0.25">
      <c r="A1769" t="s">
        <v>210</v>
      </c>
      <c r="B1769" t="s">
        <v>19</v>
      </c>
      <c r="C1769" t="s">
        <v>31</v>
      </c>
      <c r="D1769">
        <v>0</v>
      </c>
      <c r="E1769">
        <v>0</v>
      </c>
    </row>
    <row r="1770" spans="1:5" x14ac:dyDescent="0.25">
      <c r="A1770" t="s">
        <v>210</v>
      </c>
      <c r="B1770" t="s">
        <v>21</v>
      </c>
      <c r="C1770" t="s">
        <v>31</v>
      </c>
      <c r="D1770">
        <v>0</v>
      </c>
      <c r="E1770">
        <v>0</v>
      </c>
    </row>
    <row r="1771" spans="1:5" x14ac:dyDescent="0.25">
      <c r="A1771" t="s">
        <v>210</v>
      </c>
      <c r="B1771" t="s">
        <v>23</v>
      </c>
      <c r="C1771" t="s">
        <v>31</v>
      </c>
      <c r="D1771">
        <v>0</v>
      </c>
      <c r="E1771">
        <v>0</v>
      </c>
    </row>
    <row r="1772" spans="1:5" x14ac:dyDescent="0.25">
      <c r="A1772" t="s">
        <v>210</v>
      </c>
      <c r="B1772" t="s">
        <v>21</v>
      </c>
      <c r="C1772" t="s">
        <v>32</v>
      </c>
      <c r="D1772">
        <v>0</v>
      </c>
      <c r="E1772">
        <v>0</v>
      </c>
    </row>
    <row r="1773" spans="1:5" x14ac:dyDescent="0.25">
      <c r="A1773" t="s">
        <v>210</v>
      </c>
      <c r="B1773" t="s">
        <v>23</v>
      </c>
      <c r="C1773" t="s">
        <v>32</v>
      </c>
      <c r="D1773">
        <v>0</v>
      </c>
      <c r="E1773">
        <v>0</v>
      </c>
    </row>
    <row r="1774" spans="1:5" x14ac:dyDescent="0.25">
      <c r="A1774" t="s">
        <v>210</v>
      </c>
      <c r="B1774" t="s">
        <v>18</v>
      </c>
      <c r="C1774" t="s">
        <v>32</v>
      </c>
      <c r="D1774">
        <v>0</v>
      </c>
      <c r="E1774">
        <v>0</v>
      </c>
    </row>
    <row r="1775" spans="1:5" x14ac:dyDescent="0.25">
      <c r="A1775" t="s">
        <v>210</v>
      </c>
      <c r="B1775" t="s">
        <v>19</v>
      </c>
      <c r="C1775" t="s">
        <v>32</v>
      </c>
      <c r="D1775">
        <v>0</v>
      </c>
      <c r="E1775">
        <v>0</v>
      </c>
    </row>
    <row r="1776" spans="1:5" x14ac:dyDescent="0.25">
      <c r="A1776" t="s">
        <v>210</v>
      </c>
      <c r="B1776" t="s">
        <v>20</v>
      </c>
      <c r="C1776" t="s">
        <v>32</v>
      </c>
      <c r="D1776">
        <v>0</v>
      </c>
      <c r="E1776">
        <v>0</v>
      </c>
    </row>
    <row r="1777" spans="1:5" x14ac:dyDescent="0.25">
      <c r="A1777" t="s">
        <v>210</v>
      </c>
      <c r="B1777" t="s">
        <v>22</v>
      </c>
      <c r="C1777" t="s">
        <v>32</v>
      </c>
      <c r="D1777">
        <v>0</v>
      </c>
      <c r="E1777">
        <v>0</v>
      </c>
    </row>
    <row r="1778" spans="1:5" x14ac:dyDescent="0.25">
      <c r="A1778" t="s">
        <v>210</v>
      </c>
      <c r="B1778" t="s">
        <v>20</v>
      </c>
      <c r="C1778" t="s">
        <v>33</v>
      </c>
      <c r="D1778">
        <v>0</v>
      </c>
      <c r="E1778">
        <v>0</v>
      </c>
    </row>
    <row r="1779" spans="1:5" x14ac:dyDescent="0.25">
      <c r="A1779" t="s">
        <v>210</v>
      </c>
      <c r="B1779" t="s">
        <v>21</v>
      </c>
      <c r="C1779" t="s">
        <v>33</v>
      </c>
      <c r="D1779">
        <v>0</v>
      </c>
      <c r="E1779">
        <v>0</v>
      </c>
    </row>
    <row r="1780" spans="1:5" x14ac:dyDescent="0.25">
      <c r="A1780" t="s">
        <v>210</v>
      </c>
      <c r="B1780" t="s">
        <v>19</v>
      </c>
      <c r="C1780" t="s">
        <v>33</v>
      </c>
      <c r="D1780">
        <v>0</v>
      </c>
      <c r="E1780">
        <v>0</v>
      </c>
    </row>
    <row r="1781" spans="1:5" x14ac:dyDescent="0.25">
      <c r="A1781" t="s">
        <v>210</v>
      </c>
      <c r="B1781" t="s">
        <v>18</v>
      </c>
      <c r="C1781" t="s">
        <v>33</v>
      </c>
      <c r="D1781">
        <v>0</v>
      </c>
      <c r="E1781">
        <v>0</v>
      </c>
    </row>
    <row r="1782" spans="1:5" x14ac:dyDescent="0.25">
      <c r="A1782" t="s">
        <v>210</v>
      </c>
      <c r="B1782" t="s">
        <v>23</v>
      </c>
      <c r="C1782" t="s">
        <v>33</v>
      </c>
      <c r="D1782">
        <v>0</v>
      </c>
      <c r="E1782">
        <v>0</v>
      </c>
    </row>
    <row r="1783" spans="1:5" x14ac:dyDescent="0.25">
      <c r="A1783" t="s">
        <v>210</v>
      </c>
      <c r="B1783" t="s">
        <v>22</v>
      </c>
      <c r="C1783" t="s">
        <v>33</v>
      </c>
      <c r="D1783">
        <v>0</v>
      </c>
      <c r="E1783">
        <v>0</v>
      </c>
    </row>
    <row r="1784" spans="1:5" x14ac:dyDescent="0.25">
      <c r="A1784" t="s">
        <v>210</v>
      </c>
      <c r="B1784" t="s">
        <v>19</v>
      </c>
      <c r="C1784" t="s">
        <v>34</v>
      </c>
      <c r="D1784">
        <v>0</v>
      </c>
      <c r="E1784">
        <v>0</v>
      </c>
    </row>
    <row r="1785" spans="1:5" x14ac:dyDescent="0.25">
      <c r="A1785" t="s">
        <v>210</v>
      </c>
      <c r="B1785" t="s">
        <v>22</v>
      </c>
      <c r="C1785" t="s">
        <v>34</v>
      </c>
      <c r="D1785">
        <v>0</v>
      </c>
      <c r="E1785">
        <v>0</v>
      </c>
    </row>
    <row r="1786" spans="1:5" x14ac:dyDescent="0.25">
      <c r="A1786" t="s">
        <v>210</v>
      </c>
      <c r="B1786" t="s">
        <v>23</v>
      </c>
      <c r="C1786" t="s">
        <v>34</v>
      </c>
      <c r="D1786">
        <v>0</v>
      </c>
      <c r="E1786">
        <v>0</v>
      </c>
    </row>
    <row r="1787" spans="1:5" x14ac:dyDescent="0.25">
      <c r="A1787" t="s">
        <v>210</v>
      </c>
      <c r="B1787" t="s">
        <v>18</v>
      </c>
      <c r="C1787" t="s">
        <v>34</v>
      </c>
      <c r="D1787">
        <v>0</v>
      </c>
      <c r="E1787">
        <v>0</v>
      </c>
    </row>
    <row r="1788" spans="1:5" x14ac:dyDescent="0.25">
      <c r="A1788" t="s">
        <v>210</v>
      </c>
      <c r="B1788" t="s">
        <v>20</v>
      </c>
      <c r="C1788" t="s">
        <v>34</v>
      </c>
      <c r="D1788">
        <v>0</v>
      </c>
      <c r="E1788">
        <v>0</v>
      </c>
    </row>
    <row r="1789" spans="1:5" x14ac:dyDescent="0.25">
      <c r="A1789" t="s">
        <v>210</v>
      </c>
      <c r="B1789" t="s">
        <v>21</v>
      </c>
      <c r="C1789" t="s">
        <v>34</v>
      </c>
      <c r="D1789">
        <v>0</v>
      </c>
      <c r="E1789">
        <v>0</v>
      </c>
    </row>
    <row r="1790" spans="1:5" x14ac:dyDescent="0.25">
      <c r="A1790" t="s">
        <v>210</v>
      </c>
      <c r="B1790" t="s">
        <v>22</v>
      </c>
      <c r="C1790" t="s">
        <v>35</v>
      </c>
      <c r="D1790">
        <v>0</v>
      </c>
      <c r="E1790">
        <v>0</v>
      </c>
    </row>
    <row r="1791" spans="1:5" x14ac:dyDescent="0.25">
      <c r="A1791" t="s">
        <v>210</v>
      </c>
      <c r="B1791" t="s">
        <v>20</v>
      </c>
      <c r="C1791" t="s">
        <v>35</v>
      </c>
      <c r="D1791">
        <v>0</v>
      </c>
      <c r="E1791">
        <v>0</v>
      </c>
    </row>
    <row r="1792" spans="1:5" x14ac:dyDescent="0.25">
      <c r="A1792" t="s">
        <v>210</v>
      </c>
      <c r="B1792" t="s">
        <v>19</v>
      </c>
      <c r="C1792" t="s">
        <v>35</v>
      </c>
      <c r="D1792">
        <v>0</v>
      </c>
      <c r="E1792">
        <v>0</v>
      </c>
    </row>
    <row r="1793" spans="1:5" x14ac:dyDescent="0.25">
      <c r="A1793" t="s">
        <v>210</v>
      </c>
      <c r="B1793" t="s">
        <v>21</v>
      </c>
      <c r="C1793" t="s">
        <v>35</v>
      </c>
      <c r="D1793">
        <v>0</v>
      </c>
      <c r="E1793">
        <v>0</v>
      </c>
    </row>
    <row r="1794" spans="1:5" x14ac:dyDescent="0.25">
      <c r="A1794" t="s">
        <v>210</v>
      </c>
      <c r="B1794" t="s">
        <v>23</v>
      </c>
      <c r="C1794" t="s">
        <v>35</v>
      </c>
      <c r="D1794">
        <v>0</v>
      </c>
      <c r="E1794">
        <v>0</v>
      </c>
    </row>
    <row r="1795" spans="1:5" x14ac:dyDescent="0.25">
      <c r="A1795" t="s">
        <v>210</v>
      </c>
      <c r="B1795" t="s">
        <v>18</v>
      </c>
      <c r="C1795" t="s">
        <v>35</v>
      </c>
      <c r="D1795">
        <v>0</v>
      </c>
      <c r="E1795">
        <v>0</v>
      </c>
    </row>
    <row r="1796" spans="1:5" x14ac:dyDescent="0.25">
      <c r="A1796" t="s">
        <v>210</v>
      </c>
      <c r="B1796" t="s">
        <v>23</v>
      </c>
      <c r="C1796" t="s">
        <v>36</v>
      </c>
      <c r="D1796">
        <v>0</v>
      </c>
      <c r="E1796">
        <v>0</v>
      </c>
    </row>
    <row r="1797" spans="1:5" x14ac:dyDescent="0.25">
      <c r="A1797" t="s">
        <v>210</v>
      </c>
      <c r="B1797" t="s">
        <v>20</v>
      </c>
      <c r="C1797" t="s">
        <v>36</v>
      </c>
      <c r="D1797">
        <v>0</v>
      </c>
      <c r="E1797">
        <v>0</v>
      </c>
    </row>
    <row r="1798" spans="1:5" x14ac:dyDescent="0.25">
      <c r="A1798" t="s">
        <v>210</v>
      </c>
      <c r="B1798" t="s">
        <v>22</v>
      </c>
      <c r="C1798" t="s">
        <v>36</v>
      </c>
      <c r="D1798">
        <v>0</v>
      </c>
      <c r="E1798">
        <v>0</v>
      </c>
    </row>
    <row r="1799" spans="1:5" x14ac:dyDescent="0.25">
      <c r="A1799" t="s">
        <v>210</v>
      </c>
      <c r="B1799" t="s">
        <v>19</v>
      </c>
      <c r="C1799" t="s">
        <v>36</v>
      </c>
      <c r="D1799">
        <v>0</v>
      </c>
      <c r="E1799">
        <v>0</v>
      </c>
    </row>
    <row r="1800" spans="1:5" x14ac:dyDescent="0.25">
      <c r="A1800" t="s">
        <v>210</v>
      </c>
      <c r="B1800" t="s">
        <v>18</v>
      </c>
      <c r="C1800" t="s">
        <v>36</v>
      </c>
      <c r="D1800">
        <v>0</v>
      </c>
      <c r="E1800">
        <v>0</v>
      </c>
    </row>
    <row r="1801" spans="1:5" x14ac:dyDescent="0.25">
      <c r="A1801" t="s">
        <v>210</v>
      </c>
      <c r="B1801" t="s">
        <v>21</v>
      </c>
      <c r="C1801" t="s">
        <v>36</v>
      </c>
      <c r="D1801">
        <v>0</v>
      </c>
      <c r="E1801">
        <v>0</v>
      </c>
    </row>
    <row r="1802" spans="1:5" x14ac:dyDescent="0.25">
      <c r="A1802" t="s">
        <v>221</v>
      </c>
      <c r="B1802" t="s">
        <v>21</v>
      </c>
      <c r="C1802" t="s">
        <v>25</v>
      </c>
      <c r="D1802">
        <v>92602.51</v>
      </c>
      <c r="E1802">
        <v>90965.14</v>
      </c>
    </row>
    <row r="1803" spans="1:5" x14ac:dyDescent="0.25">
      <c r="A1803" t="s">
        <v>221</v>
      </c>
      <c r="B1803" t="s">
        <v>18</v>
      </c>
      <c r="C1803" t="s">
        <v>25</v>
      </c>
      <c r="D1803">
        <v>10225.99</v>
      </c>
      <c r="E1803">
        <v>10124.74</v>
      </c>
    </row>
    <row r="1804" spans="1:5" x14ac:dyDescent="0.25">
      <c r="A1804" t="s">
        <v>221</v>
      </c>
      <c r="B1804" t="s">
        <v>20</v>
      </c>
      <c r="C1804" t="s">
        <v>25</v>
      </c>
      <c r="D1804">
        <v>79359</v>
      </c>
      <c r="E1804">
        <v>77185</v>
      </c>
    </row>
    <row r="1805" spans="1:5" x14ac:dyDescent="0.25">
      <c r="A1805" t="s">
        <v>221</v>
      </c>
      <c r="B1805" t="s">
        <v>22</v>
      </c>
      <c r="C1805" t="s">
        <v>25</v>
      </c>
      <c r="D1805">
        <v>9785.65</v>
      </c>
      <c r="E1805">
        <v>9688.76</v>
      </c>
    </row>
    <row r="1806" spans="1:5" x14ac:dyDescent="0.25">
      <c r="A1806" t="s">
        <v>221</v>
      </c>
      <c r="B1806" t="s">
        <v>19</v>
      </c>
      <c r="C1806" t="s">
        <v>25</v>
      </c>
      <c r="D1806">
        <v>0</v>
      </c>
      <c r="E1806">
        <v>0</v>
      </c>
    </row>
    <row r="1807" spans="1:5" x14ac:dyDescent="0.25">
      <c r="A1807" t="s">
        <v>221</v>
      </c>
      <c r="B1807" t="s">
        <v>23</v>
      </c>
      <c r="C1807" t="s">
        <v>25</v>
      </c>
      <c r="D1807">
        <v>0</v>
      </c>
      <c r="E1807">
        <v>0</v>
      </c>
    </row>
    <row r="1808" spans="1:5" x14ac:dyDescent="0.25">
      <c r="A1808" t="s">
        <v>221</v>
      </c>
      <c r="B1808" t="s">
        <v>20</v>
      </c>
      <c r="C1808" t="s">
        <v>26</v>
      </c>
      <c r="D1808">
        <v>44643</v>
      </c>
      <c r="E1808">
        <v>42921</v>
      </c>
    </row>
    <row r="1809" spans="1:5" x14ac:dyDescent="0.25">
      <c r="A1809" t="s">
        <v>221</v>
      </c>
      <c r="B1809" t="s">
        <v>22</v>
      </c>
      <c r="C1809" t="s">
        <v>26</v>
      </c>
      <c r="D1809">
        <v>9897.75</v>
      </c>
      <c r="E1809">
        <v>9799.75</v>
      </c>
    </row>
    <row r="1810" spans="1:5" x14ac:dyDescent="0.25">
      <c r="A1810" t="s">
        <v>221</v>
      </c>
      <c r="B1810" t="s">
        <v>19</v>
      </c>
      <c r="C1810" t="s">
        <v>26</v>
      </c>
      <c r="D1810">
        <v>0</v>
      </c>
      <c r="E1810">
        <v>0</v>
      </c>
    </row>
    <row r="1811" spans="1:5" x14ac:dyDescent="0.25">
      <c r="A1811" t="s">
        <v>221</v>
      </c>
      <c r="B1811" t="s">
        <v>21</v>
      </c>
      <c r="C1811" t="s">
        <v>26</v>
      </c>
      <c r="D1811">
        <v>39189.129999999997</v>
      </c>
      <c r="E1811">
        <v>38496.199999999997</v>
      </c>
    </row>
    <row r="1812" spans="1:5" x14ac:dyDescent="0.25">
      <c r="A1812" t="s">
        <v>221</v>
      </c>
      <c r="B1812" t="s">
        <v>18</v>
      </c>
      <c r="C1812" t="s">
        <v>26</v>
      </c>
      <c r="D1812">
        <v>15111.67</v>
      </c>
      <c r="E1812">
        <v>14962.05</v>
      </c>
    </row>
    <row r="1813" spans="1:5" x14ac:dyDescent="0.25">
      <c r="A1813" t="s">
        <v>221</v>
      </c>
      <c r="B1813" t="s">
        <v>23</v>
      </c>
      <c r="C1813" t="s">
        <v>26</v>
      </c>
      <c r="D1813">
        <v>0</v>
      </c>
      <c r="E1813">
        <v>0</v>
      </c>
    </row>
    <row r="1814" spans="1:5" x14ac:dyDescent="0.25">
      <c r="A1814" t="s">
        <v>221</v>
      </c>
      <c r="B1814" t="s">
        <v>21</v>
      </c>
      <c r="C1814" t="s">
        <v>27</v>
      </c>
      <c r="D1814">
        <v>61687.75</v>
      </c>
      <c r="E1814">
        <v>60597</v>
      </c>
    </row>
    <row r="1815" spans="1:5" x14ac:dyDescent="0.25">
      <c r="A1815" t="s">
        <v>221</v>
      </c>
      <c r="B1815" t="s">
        <v>20</v>
      </c>
      <c r="C1815" t="s">
        <v>27</v>
      </c>
      <c r="D1815">
        <v>74388</v>
      </c>
      <c r="E1815">
        <v>72492</v>
      </c>
    </row>
    <row r="1816" spans="1:5" x14ac:dyDescent="0.25">
      <c r="A1816" t="s">
        <v>221</v>
      </c>
      <c r="B1816" t="s">
        <v>18</v>
      </c>
      <c r="C1816" t="s">
        <v>27</v>
      </c>
      <c r="D1816">
        <v>15876</v>
      </c>
      <c r="E1816">
        <v>15718.81</v>
      </c>
    </row>
    <row r="1817" spans="1:5" x14ac:dyDescent="0.25">
      <c r="A1817" t="s">
        <v>221</v>
      </c>
      <c r="B1817" t="s">
        <v>22</v>
      </c>
      <c r="C1817" t="s">
        <v>27</v>
      </c>
      <c r="D1817">
        <v>14969.46</v>
      </c>
      <c r="E1817">
        <v>14821.25</v>
      </c>
    </row>
    <row r="1818" spans="1:5" x14ac:dyDescent="0.25">
      <c r="A1818" t="s">
        <v>221</v>
      </c>
      <c r="B1818" t="s">
        <v>23</v>
      </c>
      <c r="C1818" t="s">
        <v>27</v>
      </c>
      <c r="D1818">
        <v>0</v>
      </c>
      <c r="E1818">
        <v>0</v>
      </c>
    </row>
    <row r="1819" spans="1:5" x14ac:dyDescent="0.25">
      <c r="A1819" t="s">
        <v>221</v>
      </c>
      <c r="B1819" t="s">
        <v>19</v>
      </c>
      <c r="C1819" t="s">
        <v>27</v>
      </c>
      <c r="D1819">
        <v>0</v>
      </c>
      <c r="E1819">
        <v>0</v>
      </c>
    </row>
    <row r="1820" spans="1:5" x14ac:dyDescent="0.25">
      <c r="A1820" t="s">
        <v>221</v>
      </c>
      <c r="B1820" t="s">
        <v>22</v>
      </c>
      <c r="C1820" t="s">
        <v>28</v>
      </c>
      <c r="D1820">
        <v>22514.66</v>
      </c>
      <c r="E1820">
        <v>22291.74</v>
      </c>
    </row>
    <row r="1821" spans="1:5" x14ac:dyDescent="0.25">
      <c r="A1821" t="s">
        <v>221</v>
      </c>
      <c r="B1821" t="s">
        <v>19</v>
      </c>
      <c r="C1821" t="s">
        <v>28</v>
      </c>
      <c r="D1821">
        <v>0</v>
      </c>
      <c r="E1821">
        <v>0</v>
      </c>
    </row>
    <row r="1822" spans="1:5" x14ac:dyDescent="0.25">
      <c r="A1822" t="s">
        <v>221</v>
      </c>
      <c r="B1822" t="s">
        <v>21</v>
      </c>
      <c r="C1822" t="s">
        <v>28</v>
      </c>
      <c r="D1822">
        <v>33027.69</v>
      </c>
      <c r="E1822">
        <v>32443.7</v>
      </c>
    </row>
    <row r="1823" spans="1:5" x14ac:dyDescent="0.25">
      <c r="A1823" t="s">
        <v>221</v>
      </c>
      <c r="B1823" t="s">
        <v>23</v>
      </c>
      <c r="C1823" t="s">
        <v>28</v>
      </c>
      <c r="D1823">
        <v>0</v>
      </c>
      <c r="E1823">
        <v>0</v>
      </c>
    </row>
    <row r="1824" spans="1:5" x14ac:dyDescent="0.25">
      <c r="A1824" t="s">
        <v>221</v>
      </c>
      <c r="B1824" t="s">
        <v>20</v>
      </c>
      <c r="C1824" t="s">
        <v>28</v>
      </c>
      <c r="D1824">
        <v>23468.33</v>
      </c>
      <c r="E1824">
        <v>22098</v>
      </c>
    </row>
    <row r="1825" spans="1:5" x14ac:dyDescent="0.25">
      <c r="A1825" t="s">
        <v>221</v>
      </c>
      <c r="B1825" t="s">
        <v>18</v>
      </c>
      <c r="C1825" t="s">
        <v>28</v>
      </c>
      <c r="D1825">
        <v>12600.13</v>
      </c>
      <c r="E1825">
        <v>12475.38</v>
      </c>
    </row>
    <row r="1826" spans="1:5" x14ac:dyDescent="0.25">
      <c r="A1826" t="s">
        <v>221</v>
      </c>
      <c r="B1826" t="s">
        <v>18</v>
      </c>
      <c r="C1826" t="s">
        <v>29</v>
      </c>
      <c r="D1826">
        <v>13134.93</v>
      </c>
      <c r="E1826">
        <v>13004.88</v>
      </c>
    </row>
    <row r="1827" spans="1:5" x14ac:dyDescent="0.25">
      <c r="A1827" t="s">
        <v>221</v>
      </c>
      <c r="B1827" t="s">
        <v>21</v>
      </c>
      <c r="C1827" t="s">
        <v>29</v>
      </c>
      <c r="D1827">
        <v>26651.35</v>
      </c>
      <c r="E1827">
        <v>26180.11</v>
      </c>
    </row>
    <row r="1828" spans="1:5" x14ac:dyDescent="0.25">
      <c r="A1828" t="s">
        <v>221</v>
      </c>
      <c r="B1828" t="s">
        <v>23</v>
      </c>
      <c r="C1828" t="s">
        <v>29</v>
      </c>
      <c r="D1828">
        <v>0</v>
      </c>
      <c r="E1828">
        <v>0</v>
      </c>
    </row>
    <row r="1829" spans="1:5" x14ac:dyDescent="0.25">
      <c r="A1829" t="s">
        <v>221</v>
      </c>
      <c r="B1829" t="s">
        <v>22</v>
      </c>
      <c r="C1829" t="s">
        <v>29</v>
      </c>
      <c r="D1829">
        <v>35925.46</v>
      </c>
      <c r="E1829">
        <v>35569.760000000002</v>
      </c>
    </row>
    <row r="1830" spans="1:5" x14ac:dyDescent="0.25">
      <c r="A1830" t="s">
        <v>221</v>
      </c>
      <c r="B1830" t="s">
        <v>20</v>
      </c>
      <c r="C1830" t="s">
        <v>29</v>
      </c>
      <c r="D1830">
        <v>71742</v>
      </c>
      <c r="E1830">
        <v>69836</v>
      </c>
    </row>
    <row r="1831" spans="1:5" x14ac:dyDescent="0.25">
      <c r="A1831" t="s">
        <v>221</v>
      </c>
      <c r="B1831" t="s">
        <v>19</v>
      </c>
      <c r="C1831" t="s">
        <v>29</v>
      </c>
      <c r="D1831">
        <v>0</v>
      </c>
      <c r="E1831">
        <v>0</v>
      </c>
    </row>
    <row r="1832" spans="1:5" x14ac:dyDescent="0.25">
      <c r="A1832" t="s">
        <v>221</v>
      </c>
      <c r="B1832" t="s">
        <v>21</v>
      </c>
      <c r="C1832" t="s">
        <v>30</v>
      </c>
      <c r="D1832">
        <v>0</v>
      </c>
      <c r="E1832">
        <v>0</v>
      </c>
    </row>
    <row r="1833" spans="1:5" x14ac:dyDescent="0.25">
      <c r="A1833" t="s">
        <v>221</v>
      </c>
      <c r="B1833" t="s">
        <v>22</v>
      </c>
      <c r="C1833" t="s">
        <v>30</v>
      </c>
      <c r="D1833">
        <v>0</v>
      </c>
      <c r="E1833">
        <v>0</v>
      </c>
    </row>
    <row r="1834" spans="1:5" x14ac:dyDescent="0.25">
      <c r="A1834" t="s">
        <v>221</v>
      </c>
      <c r="B1834" t="s">
        <v>18</v>
      </c>
      <c r="C1834" t="s">
        <v>30</v>
      </c>
      <c r="D1834">
        <v>0</v>
      </c>
      <c r="E1834">
        <v>0</v>
      </c>
    </row>
    <row r="1835" spans="1:5" x14ac:dyDescent="0.25">
      <c r="A1835" t="s">
        <v>221</v>
      </c>
      <c r="B1835" t="s">
        <v>23</v>
      </c>
      <c r="C1835" t="s">
        <v>30</v>
      </c>
      <c r="D1835">
        <v>0</v>
      </c>
      <c r="E1835">
        <v>0</v>
      </c>
    </row>
    <row r="1836" spans="1:5" x14ac:dyDescent="0.25">
      <c r="A1836" t="s">
        <v>221</v>
      </c>
      <c r="B1836" t="s">
        <v>20</v>
      </c>
      <c r="C1836" t="s">
        <v>30</v>
      </c>
      <c r="D1836">
        <v>0</v>
      </c>
      <c r="E1836">
        <v>0</v>
      </c>
    </row>
    <row r="1837" spans="1:5" x14ac:dyDescent="0.25">
      <c r="A1837" t="s">
        <v>221</v>
      </c>
      <c r="B1837" t="s">
        <v>19</v>
      </c>
      <c r="C1837" t="s">
        <v>30</v>
      </c>
      <c r="D1837">
        <v>0</v>
      </c>
      <c r="E1837">
        <v>0</v>
      </c>
    </row>
    <row r="1838" spans="1:5" x14ac:dyDescent="0.25">
      <c r="A1838" t="s">
        <v>221</v>
      </c>
      <c r="B1838" t="s">
        <v>18</v>
      </c>
      <c r="C1838" t="s">
        <v>31</v>
      </c>
      <c r="D1838">
        <v>0</v>
      </c>
      <c r="E1838">
        <v>0</v>
      </c>
    </row>
    <row r="1839" spans="1:5" x14ac:dyDescent="0.25">
      <c r="A1839" t="s">
        <v>221</v>
      </c>
      <c r="B1839" t="s">
        <v>23</v>
      </c>
      <c r="C1839" t="s">
        <v>31</v>
      </c>
      <c r="D1839">
        <v>0</v>
      </c>
      <c r="E1839">
        <v>0</v>
      </c>
    </row>
    <row r="1840" spans="1:5" x14ac:dyDescent="0.25">
      <c r="A1840" t="s">
        <v>221</v>
      </c>
      <c r="B1840" t="s">
        <v>20</v>
      </c>
      <c r="C1840" t="s">
        <v>31</v>
      </c>
      <c r="D1840">
        <v>0</v>
      </c>
      <c r="E1840">
        <v>0</v>
      </c>
    </row>
    <row r="1841" spans="1:5" x14ac:dyDescent="0.25">
      <c r="A1841" t="s">
        <v>221</v>
      </c>
      <c r="B1841" t="s">
        <v>22</v>
      </c>
      <c r="C1841" t="s">
        <v>31</v>
      </c>
      <c r="D1841">
        <v>0</v>
      </c>
      <c r="E1841">
        <v>0</v>
      </c>
    </row>
    <row r="1842" spans="1:5" x14ac:dyDescent="0.25">
      <c r="A1842" t="s">
        <v>221</v>
      </c>
      <c r="B1842" t="s">
        <v>21</v>
      </c>
      <c r="C1842" t="s">
        <v>31</v>
      </c>
      <c r="D1842">
        <v>0</v>
      </c>
      <c r="E1842">
        <v>0</v>
      </c>
    </row>
    <row r="1843" spans="1:5" x14ac:dyDescent="0.25">
      <c r="A1843" t="s">
        <v>221</v>
      </c>
      <c r="B1843" t="s">
        <v>19</v>
      </c>
      <c r="C1843" t="s">
        <v>31</v>
      </c>
      <c r="D1843">
        <v>0</v>
      </c>
      <c r="E1843">
        <v>0</v>
      </c>
    </row>
    <row r="1844" spans="1:5" x14ac:dyDescent="0.25">
      <c r="A1844" t="s">
        <v>221</v>
      </c>
      <c r="B1844" t="s">
        <v>18</v>
      </c>
      <c r="C1844" t="s">
        <v>32</v>
      </c>
      <c r="D1844">
        <v>0</v>
      </c>
      <c r="E1844">
        <v>0</v>
      </c>
    </row>
    <row r="1845" spans="1:5" x14ac:dyDescent="0.25">
      <c r="A1845" t="s">
        <v>221</v>
      </c>
      <c r="B1845" t="s">
        <v>22</v>
      </c>
      <c r="C1845" t="s">
        <v>32</v>
      </c>
      <c r="D1845">
        <v>0</v>
      </c>
      <c r="E1845">
        <v>0</v>
      </c>
    </row>
    <row r="1846" spans="1:5" x14ac:dyDescent="0.25">
      <c r="A1846" t="s">
        <v>221</v>
      </c>
      <c r="B1846" t="s">
        <v>23</v>
      </c>
      <c r="C1846" t="s">
        <v>32</v>
      </c>
      <c r="D1846">
        <v>0</v>
      </c>
      <c r="E1846">
        <v>0</v>
      </c>
    </row>
    <row r="1847" spans="1:5" x14ac:dyDescent="0.25">
      <c r="A1847" t="s">
        <v>221</v>
      </c>
      <c r="B1847" t="s">
        <v>19</v>
      </c>
      <c r="C1847" t="s">
        <v>32</v>
      </c>
      <c r="D1847">
        <v>0</v>
      </c>
      <c r="E1847">
        <v>0</v>
      </c>
    </row>
    <row r="1848" spans="1:5" x14ac:dyDescent="0.25">
      <c r="A1848" t="s">
        <v>221</v>
      </c>
      <c r="B1848" t="s">
        <v>21</v>
      </c>
      <c r="C1848" t="s">
        <v>32</v>
      </c>
      <c r="D1848">
        <v>0</v>
      </c>
      <c r="E1848">
        <v>0</v>
      </c>
    </row>
    <row r="1849" spans="1:5" x14ac:dyDescent="0.25">
      <c r="A1849" t="s">
        <v>221</v>
      </c>
      <c r="B1849" t="s">
        <v>20</v>
      </c>
      <c r="C1849" t="s">
        <v>32</v>
      </c>
      <c r="D1849">
        <v>0</v>
      </c>
      <c r="E1849">
        <v>0</v>
      </c>
    </row>
    <row r="1850" spans="1:5" x14ac:dyDescent="0.25">
      <c r="A1850" t="s">
        <v>221</v>
      </c>
      <c r="B1850" t="s">
        <v>21</v>
      </c>
      <c r="C1850" t="s">
        <v>33</v>
      </c>
      <c r="D1850">
        <v>0</v>
      </c>
      <c r="E1850">
        <v>0</v>
      </c>
    </row>
    <row r="1851" spans="1:5" x14ac:dyDescent="0.25">
      <c r="A1851" t="s">
        <v>221</v>
      </c>
      <c r="B1851" t="s">
        <v>19</v>
      </c>
      <c r="C1851" t="s">
        <v>33</v>
      </c>
      <c r="D1851">
        <v>0</v>
      </c>
      <c r="E1851">
        <v>0</v>
      </c>
    </row>
    <row r="1852" spans="1:5" x14ac:dyDescent="0.25">
      <c r="A1852" t="s">
        <v>221</v>
      </c>
      <c r="B1852" t="s">
        <v>20</v>
      </c>
      <c r="C1852" t="s">
        <v>33</v>
      </c>
      <c r="D1852">
        <v>0</v>
      </c>
      <c r="E1852">
        <v>0</v>
      </c>
    </row>
    <row r="1853" spans="1:5" x14ac:dyDescent="0.25">
      <c r="A1853" t="s">
        <v>221</v>
      </c>
      <c r="B1853" t="s">
        <v>23</v>
      </c>
      <c r="C1853" t="s">
        <v>33</v>
      </c>
      <c r="D1853">
        <v>0</v>
      </c>
      <c r="E1853">
        <v>0</v>
      </c>
    </row>
    <row r="1854" spans="1:5" x14ac:dyDescent="0.25">
      <c r="A1854" t="s">
        <v>221</v>
      </c>
      <c r="B1854" t="s">
        <v>18</v>
      </c>
      <c r="C1854" t="s">
        <v>33</v>
      </c>
      <c r="D1854">
        <v>0</v>
      </c>
      <c r="E1854">
        <v>0</v>
      </c>
    </row>
    <row r="1855" spans="1:5" x14ac:dyDescent="0.25">
      <c r="A1855" t="s">
        <v>221</v>
      </c>
      <c r="B1855" t="s">
        <v>22</v>
      </c>
      <c r="C1855" t="s">
        <v>33</v>
      </c>
      <c r="D1855">
        <v>0</v>
      </c>
      <c r="E1855">
        <v>0</v>
      </c>
    </row>
    <row r="1856" spans="1:5" x14ac:dyDescent="0.25">
      <c r="A1856" t="s">
        <v>221</v>
      </c>
      <c r="B1856" t="s">
        <v>23</v>
      </c>
      <c r="C1856" t="s">
        <v>34</v>
      </c>
      <c r="D1856">
        <v>0</v>
      </c>
      <c r="E1856">
        <v>0</v>
      </c>
    </row>
    <row r="1857" spans="1:5" x14ac:dyDescent="0.25">
      <c r="A1857" t="s">
        <v>221</v>
      </c>
      <c r="B1857" t="s">
        <v>18</v>
      </c>
      <c r="C1857" t="s">
        <v>34</v>
      </c>
      <c r="D1857">
        <v>0</v>
      </c>
      <c r="E1857">
        <v>0</v>
      </c>
    </row>
    <row r="1858" spans="1:5" x14ac:dyDescent="0.25">
      <c r="A1858" t="s">
        <v>221</v>
      </c>
      <c r="B1858" t="s">
        <v>22</v>
      </c>
      <c r="C1858" t="s">
        <v>34</v>
      </c>
      <c r="D1858">
        <v>0</v>
      </c>
      <c r="E1858">
        <v>0</v>
      </c>
    </row>
    <row r="1859" spans="1:5" x14ac:dyDescent="0.25">
      <c r="A1859" t="s">
        <v>221</v>
      </c>
      <c r="B1859" t="s">
        <v>20</v>
      </c>
      <c r="C1859" t="s">
        <v>34</v>
      </c>
      <c r="D1859">
        <v>0</v>
      </c>
      <c r="E1859">
        <v>0</v>
      </c>
    </row>
    <row r="1860" spans="1:5" x14ac:dyDescent="0.25">
      <c r="A1860" t="s">
        <v>221</v>
      </c>
      <c r="B1860" t="s">
        <v>19</v>
      </c>
      <c r="C1860" t="s">
        <v>34</v>
      </c>
      <c r="D1860">
        <v>0</v>
      </c>
      <c r="E1860">
        <v>0</v>
      </c>
    </row>
    <row r="1861" spans="1:5" x14ac:dyDescent="0.25">
      <c r="A1861" t="s">
        <v>221</v>
      </c>
      <c r="B1861" t="s">
        <v>21</v>
      </c>
      <c r="C1861" t="s">
        <v>34</v>
      </c>
      <c r="D1861">
        <v>0</v>
      </c>
      <c r="E1861">
        <v>0</v>
      </c>
    </row>
    <row r="1862" spans="1:5" x14ac:dyDescent="0.25">
      <c r="A1862" t="s">
        <v>221</v>
      </c>
      <c r="B1862" t="s">
        <v>22</v>
      </c>
      <c r="C1862" t="s">
        <v>35</v>
      </c>
      <c r="D1862">
        <v>0</v>
      </c>
      <c r="E1862">
        <v>0</v>
      </c>
    </row>
    <row r="1863" spans="1:5" x14ac:dyDescent="0.25">
      <c r="A1863" t="s">
        <v>221</v>
      </c>
      <c r="B1863" t="s">
        <v>19</v>
      </c>
      <c r="C1863" t="s">
        <v>35</v>
      </c>
      <c r="D1863">
        <v>0</v>
      </c>
      <c r="E1863">
        <v>0</v>
      </c>
    </row>
    <row r="1864" spans="1:5" x14ac:dyDescent="0.25">
      <c r="A1864" t="s">
        <v>221</v>
      </c>
      <c r="B1864" t="s">
        <v>18</v>
      </c>
      <c r="C1864" t="s">
        <v>35</v>
      </c>
      <c r="D1864">
        <v>0</v>
      </c>
      <c r="E1864">
        <v>0</v>
      </c>
    </row>
    <row r="1865" spans="1:5" x14ac:dyDescent="0.25">
      <c r="A1865" t="s">
        <v>221</v>
      </c>
      <c r="B1865" t="s">
        <v>23</v>
      </c>
      <c r="C1865" t="s">
        <v>35</v>
      </c>
      <c r="D1865">
        <v>0</v>
      </c>
      <c r="E1865">
        <v>0</v>
      </c>
    </row>
    <row r="1866" spans="1:5" x14ac:dyDescent="0.25">
      <c r="A1866" t="s">
        <v>221</v>
      </c>
      <c r="B1866" t="s">
        <v>20</v>
      </c>
      <c r="C1866" t="s">
        <v>35</v>
      </c>
      <c r="D1866">
        <v>0</v>
      </c>
      <c r="E1866">
        <v>0</v>
      </c>
    </row>
    <row r="1867" spans="1:5" x14ac:dyDescent="0.25">
      <c r="A1867" t="s">
        <v>221</v>
      </c>
      <c r="B1867" t="s">
        <v>21</v>
      </c>
      <c r="C1867" t="s">
        <v>35</v>
      </c>
      <c r="D1867">
        <v>0</v>
      </c>
      <c r="E1867">
        <v>0</v>
      </c>
    </row>
    <row r="1868" spans="1:5" x14ac:dyDescent="0.25">
      <c r="A1868" t="s">
        <v>221</v>
      </c>
      <c r="B1868" t="s">
        <v>23</v>
      </c>
      <c r="C1868" t="s">
        <v>36</v>
      </c>
      <c r="D1868">
        <v>0</v>
      </c>
      <c r="E1868">
        <v>0</v>
      </c>
    </row>
    <row r="1869" spans="1:5" x14ac:dyDescent="0.25">
      <c r="A1869" t="s">
        <v>221</v>
      </c>
      <c r="B1869" t="s">
        <v>21</v>
      </c>
      <c r="C1869" t="s">
        <v>36</v>
      </c>
      <c r="D1869">
        <v>0</v>
      </c>
      <c r="E1869">
        <v>0</v>
      </c>
    </row>
    <row r="1870" spans="1:5" x14ac:dyDescent="0.25">
      <c r="A1870" t="s">
        <v>221</v>
      </c>
      <c r="B1870" t="s">
        <v>20</v>
      </c>
      <c r="C1870" t="s">
        <v>36</v>
      </c>
      <c r="D1870">
        <v>0</v>
      </c>
      <c r="E1870">
        <v>0</v>
      </c>
    </row>
    <row r="1871" spans="1:5" x14ac:dyDescent="0.25">
      <c r="A1871" t="s">
        <v>221</v>
      </c>
      <c r="B1871" t="s">
        <v>19</v>
      </c>
      <c r="C1871" t="s">
        <v>36</v>
      </c>
      <c r="D1871">
        <v>0</v>
      </c>
      <c r="E1871">
        <v>0</v>
      </c>
    </row>
    <row r="1872" spans="1:5" x14ac:dyDescent="0.25">
      <c r="A1872" t="s">
        <v>221</v>
      </c>
      <c r="B1872" t="s">
        <v>18</v>
      </c>
      <c r="C1872" t="s">
        <v>36</v>
      </c>
      <c r="D1872">
        <v>0</v>
      </c>
      <c r="E1872">
        <v>0</v>
      </c>
    </row>
    <row r="1873" spans="1:5" x14ac:dyDescent="0.25">
      <c r="A1873" t="s">
        <v>221</v>
      </c>
      <c r="B1873" t="s">
        <v>22</v>
      </c>
      <c r="C1873" t="s">
        <v>36</v>
      </c>
      <c r="D1873">
        <v>0</v>
      </c>
      <c r="E1873">
        <v>0</v>
      </c>
    </row>
    <row r="1874" spans="1:5" x14ac:dyDescent="0.25">
      <c r="A1874" t="s">
        <v>211</v>
      </c>
      <c r="B1874" t="s">
        <v>18</v>
      </c>
      <c r="C1874" t="s">
        <v>25</v>
      </c>
      <c r="D1874">
        <v>258708.03</v>
      </c>
      <c r="E1874">
        <v>256146.56</v>
      </c>
    </row>
    <row r="1875" spans="1:5" x14ac:dyDescent="0.25">
      <c r="A1875" t="s">
        <v>211</v>
      </c>
      <c r="B1875" t="s">
        <v>20</v>
      </c>
      <c r="C1875" t="s">
        <v>25</v>
      </c>
      <c r="D1875">
        <v>1872</v>
      </c>
      <c r="E1875">
        <v>1796</v>
      </c>
    </row>
    <row r="1876" spans="1:5" x14ac:dyDescent="0.25">
      <c r="A1876" t="s">
        <v>211</v>
      </c>
      <c r="B1876" t="s">
        <v>21</v>
      </c>
      <c r="C1876" t="s">
        <v>25</v>
      </c>
      <c r="D1876">
        <v>638091.18000000005</v>
      </c>
      <c r="E1876">
        <v>626808.62</v>
      </c>
    </row>
    <row r="1877" spans="1:5" x14ac:dyDescent="0.25">
      <c r="A1877" t="s">
        <v>211</v>
      </c>
      <c r="B1877" t="s">
        <v>19</v>
      </c>
      <c r="C1877" t="s">
        <v>25</v>
      </c>
      <c r="D1877">
        <v>0</v>
      </c>
      <c r="E1877">
        <v>0</v>
      </c>
    </row>
    <row r="1878" spans="1:5" x14ac:dyDescent="0.25">
      <c r="A1878" t="s">
        <v>211</v>
      </c>
      <c r="B1878" t="s">
        <v>22</v>
      </c>
      <c r="C1878" t="s">
        <v>25</v>
      </c>
      <c r="D1878">
        <v>240.75</v>
      </c>
      <c r="E1878">
        <v>238.37</v>
      </c>
    </row>
    <row r="1879" spans="1:5" x14ac:dyDescent="0.25">
      <c r="A1879" t="s">
        <v>211</v>
      </c>
      <c r="B1879" t="s">
        <v>23</v>
      </c>
      <c r="C1879" t="s">
        <v>25</v>
      </c>
      <c r="D1879">
        <v>0</v>
      </c>
      <c r="E1879">
        <v>0</v>
      </c>
    </row>
    <row r="1880" spans="1:5" x14ac:dyDescent="0.25">
      <c r="A1880" t="s">
        <v>211</v>
      </c>
      <c r="B1880" t="s">
        <v>22</v>
      </c>
      <c r="C1880" t="s">
        <v>26</v>
      </c>
      <c r="D1880">
        <v>402.99</v>
      </c>
      <c r="E1880">
        <v>399</v>
      </c>
    </row>
    <row r="1881" spans="1:5" x14ac:dyDescent="0.25">
      <c r="A1881" t="s">
        <v>211</v>
      </c>
      <c r="B1881" t="s">
        <v>20</v>
      </c>
      <c r="C1881" t="s">
        <v>26</v>
      </c>
      <c r="D1881">
        <v>1331</v>
      </c>
      <c r="E1881">
        <v>1287</v>
      </c>
    </row>
    <row r="1882" spans="1:5" x14ac:dyDescent="0.25">
      <c r="A1882" t="s">
        <v>211</v>
      </c>
      <c r="B1882" t="s">
        <v>21</v>
      </c>
      <c r="C1882" t="s">
        <v>26</v>
      </c>
      <c r="D1882">
        <v>469801.99</v>
      </c>
      <c r="E1882">
        <v>461495.08</v>
      </c>
    </row>
    <row r="1883" spans="1:5" x14ac:dyDescent="0.25">
      <c r="A1883" t="s">
        <v>211</v>
      </c>
      <c r="B1883" t="s">
        <v>18</v>
      </c>
      <c r="C1883" t="s">
        <v>26</v>
      </c>
      <c r="D1883">
        <v>337570.41</v>
      </c>
      <c r="E1883">
        <v>334228.13</v>
      </c>
    </row>
    <row r="1884" spans="1:5" x14ac:dyDescent="0.25">
      <c r="A1884" t="s">
        <v>211</v>
      </c>
      <c r="B1884" t="s">
        <v>23</v>
      </c>
      <c r="C1884" t="s">
        <v>26</v>
      </c>
      <c r="D1884">
        <v>0</v>
      </c>
      <c r="E1884">
        <v>0</v>
      </c>
    </row>
    <row r="1885" spans="1:5" x14ac:dyDescent="0.25">
      <c r="A1885" t="s">
        <v>211</v>
      </c>
      <c r="B1885" t="s">
        <v>19</v>
      </c>
      <c r="C1885" t="s">
        <v>26</v>
      </c>
      <c r="D1885">
        <v>0</v>
      </c>
      <c r="E1885">
        <v>0</v>
      </c>
    </row>
    <row r="1886" spans="1:5" x14ac:dyDescent="0.25">
      <c r="A1886" t="s">
        <v>211</v>
      </c>
      <c r="B1886" t="s">
        <v>19</v>
      </c>
      <c r="C1886" t="s">
        <v>27</v>
      </c>
      <c r="D1886">
        <v>0</v>
      </c>
      <c r="E1886">
        <v>0</v>
      </c>
    </row>
    <row r="1887" spans="1:5" x14ac:dyDescent="0.25">
      <c r="A1887" t="s">
        <v>211</v>
      </c>
      <c r="B1887" t="s">
        <v>21</v>
      </c>
      <c r="C1887" t="s">
        <v>27</v>
      </c>
      <c r="D1887">
        <v>318274.69</v>
      </c>
      <c r="E1887">
        <v>312647.03999999998</v>
      </c>
    </row>
    <row r="1888" spans="1:5" x14ac:dyDescent="0.25">
      <c r="A1888" t="s">
        <v>211</v>
      </c>
      <c r="B1888" t="s">
        <v>22</v>
      </c>
      <c r="C1888" t="s">
        <v>27</v>
      </c>
      <c r="D1888">
        <v>453.97</v>
      </c>
      <c r="E1888">
        <v>449.48</v>
      </c>
    </row>
    <row r="1889" spans="1:5" x14ac:dyDescent="0.25">
      <c r="A1889" t="s">
        <v>211</v>
      </c>
      <c r="B1889" t="s">
        <v>23</v>
      </c>
      <c r="C1889" t="s">
        <v>27</v>
      </c>
      <c r="D1889">
        <v>0</v>
      </c>
      <c r="E1889">
        <v>0</v>
      </c>
    </row>
    <row r="1890" spans="1:5" x14ac:dyDescent="0.25">
      <c r="A1890" t="s">
        <v>211</v>
      </c>
      <c r="B1890" t="s">
        <v>18</v>
      </c>
      <c r="C1890" t="s">
        <v>27</v>
      </c>
      <c r="D1890">
        <v>210502.82</v>
      </c>
      <c r="E1890">
        <v>208418.63</v>
      </c>
    </row>
    <row r="1891" spans="1:5" x14ac:dyDescent="0.25">
      <c r="A1891" t="s">
        <v>211</v>
      </c>
      <c r="B1891" t="s">
        <v>20</v>
      </c>
      <c r="C1891" t="s">
        <v>27</v>
      </c>
      <c r="D1891">
        <v>318</v>
      </c>
      <c r="E1891">
        <v>305</v>
      </c>
    </row>
    <row r="1892" spans="1:5" x14ac:dyDescent="0.25">
      <c r="A1892" t="s">
        <v>211</v>
      </c>
      <c r="B1892" t="s">
        <v>19</v>
      </c>
      <c r="C1892" t="s">
        <v>28</v>
      </c>
      <c r="D1892">
        <v>0</v>
      </c>
      <c r="E1892">
        <v>0</v>
      </c>
    </row>
    <row r="1893" spans="1:5" x14ac:dyDescent="0.25">
      <c r="A1893" t="s">
        <v>211</v>
      </c>
      <c r="B1893" t="s">
        <v>21</v>
      </c>
      <c r="C1893" t="s">
        <v>28</v>
      </c>
      <c r="D1893">
        <v>229281.56</v>
      </c>
      <c r="E1893">
        <v>225227.47</v>
      </c>
    </row>
    <row r="1894" spans="1:5" x14ac:dyDescent="0.25">
      <c r="A1894" t="s">
        <v>211</v>
      </c>
      <c r="B1894" t="s">
        <v>23</v>
      </c>
      <c r="C1894" t="s">
        <v>28</v>
      </c>
      <c r="D1894">
        <v>0</v>
      </c>
      <c r="E1894">
        <v>0</v>
      </c>
    </row>
    <row r="1895" spans="1:5" x14ac:dyDescent="0.25">
      <c r="A1895" t="s">
        <v>211</v>
      </c>
      <c r="B1895" t="s">
        <v>18</v>
      </c>
      <c r="C1895" t="s">
        <v>28</v>
      </c>
      <c r="D1895">
        <v>87722.71</v>
      </c>
      <c r="E1895">
        <v>86854.17</v>
      </c>
    </row>
    <row r="1896" spans="1:5" x14ac:dyDescent="0.25">
      <c r="A1896" t="s">
        <v>211</v>
      </c>
      <c r="B1896" t="s">
        <v>20</v>
      </c>
      <c r="C1896" t="s">
        <v>28</v>
      </c>
      <c r="D1896">
        <v>1941</v>
      </c>
      <c r="E1896">
        <v>1863</v>
      </c>
    </row>
    <row r="1897" spans="1:5" x14ac:dyDescent="0.25">
      <c r="A1897" t="s">
        <v>211</v>
      </c>
      <c r="B1897" t="s">
        <v>22</v>
      </c>
      <c r="C1897" t="s">
        <v>28</v>
      </c>
      <c r="D1897">
        <v>864.07</v>
      </c>
      <c r="E1897">
        <v>855.51</v>
      </c>
    </row>
    <row r="1898" spans="1:5" x14ac:dyDescent="0.25">
      <c r="A1898" t="s">
        <v>211</v>
      </c>
      <c r="B1898" t="s">
        <v>21</v>
      </c>
      <c r="C1898" t="s">
        <v>29</v>
      </c>
      <c r="D1898">
        <v>150796.93</v>
      </c>
      <c r="E1898">
        <v>148130.57999999999</v>
      </c>
    </row>
    <row r="1899" spans="1:5" x14ac:dyDescent="0.25">
      <c r="A1899" t="s">
        <v>211</v>
      </c>
      <c r="B1899" t="s">
        <v>23</v>
      </c>
      <c r="C1899" t="s">
        <v>29</v>
      </c>
      <c r="D1899">
        <v>0</v>
      </c>
      <c r="E1899">
        <v>0</v>
      </c>
    </row>
    <row r="1900" spans="1:5" x14ac:dyDescent="0.25">
      <c r="A1900" t="s">
        <v>211</v>
      </c>
      <c r="B1900" t="s">
        <v>20</v>
      </c>
      <c r="C1900" t="s">
        <v>29</v>
      </c>
      <c r="D1900">
        <v>2319</v>
      </c>
      <c r="E1900">
        <v>2226</v>
      </c>
    </row>
    <row r="1901" spans="1:5" x14ac:dyDescent="0.25">
      <c r="A1901" t="s">
        <v>211</v>
      </c>
      <c r="B1901" t="s">
        <v>22</v>
      </c>
      <c r="C1901" t="s">
        <v>29</v>
      </c>
      <c r="D1901">
        <v>936.4</v>
      </c>
      <c r="E1901">
        <v>927.13</v>
      </c>
    </row>
    <row r="1902" spans="1:5" x14ac:dyDescent="0.25">
      <c r="A1902" t="s">
        <v>211</v>
      </c>
      <c r="B1902" t="s">
        <v>18</v>
      </c>
      <c r="C1902" t="s">
        <v>29</v>
      </c>
      <c r="D1902">
        <v>88289.56</v>
      </c>
      <c r="E1902">
        <v>87415.41</v>
      </c>
    </row>
    <row r="1903" spans="1:5" x14ac:dyDescent="0.25">
      <c r="A1903" t="s">
        <v>211</v>
      </c>
      <c r="B1903" t="s">
        <v>19</v>
      </c>
      <c r="C1903" t="s">
        <v>29</v>
      </c>
      <c r="D1903">
        <v>0</v>
      </c>
      <c r="E1903">
        <v>0</v>
      </c>
    </row>
    <row r="1904" spans="1:5" x14ac:dyDescent="0.25">
      <c r="A1904" t="s">
        <v>211</v>
      </c>
      <c r="B1904" t="s">
        <v>23</v>
      </c>
      <c r="C1904" t="s">
        <v>30</v>
      </c>
      <c r="D1904">
        <v>0</v>
      </c>
      <c r="E1904">
        <v>0</v>
      </c>
    </row>
    <row r="1905" spans="1:5" x14ac:dyDescent="0.25">
      <c r="A1905" t="s">
        <v>211</v>
      </c>
      <c r="B1905" t="s">
        <v>20</v>
      </c>
      <c r="C1905" t="s">
        <v>30</v>
      </c>
      <c r="D1905">
        <v>0</v>
      </c>
      <c r="E1905">
        <v>0</v>
      </c>
    </row>
    <row r="1906" spans="1:5" x14ac:dyDescent="0.25">
      <c r="A1906" t="s">
        <v>211</v>
      </c>
      <c r="B1906" t="s">
        <v>22</v>
      </c>
      <c r="C1906" t="s">
        <v>30</v>
      </c>
      <c r="D1906">
        <v>0</v>
      </c>
      <c r="E1906">
        <v>0</v>
      </c>
    </row>
    <row r="1907" spans="1:5" x14ac:dyDescent="0.25">
      <c r="A1907" t="s">
        <v>211</v>
      </c>
      <c r="B1907" t="s">
        <v>18</v>
      </c>
      <c r="C1907" t="s">
        <v>30</v>
      </c>
      <c r="D1907">
        <v>0</v>
      </c>
      <c r="E1907">
        <v>0</v>
      </c>
    </row>
    <row r="1908" spans="1:5" x14ac:dyDescent="0.25">
      <c r="A1908" t="s">
        <v>211</v>
      </c>
      <c r="B1908" t="s">
        <v>19</v>
      </c>
      <c r="C1908" t="s">
        <v>30</v>
      </c>
      <c r="D1908">
        <v>0</v>
      </c>
      <c r="E1908">
        <v>0</v>
      </c>
    </row>
    <row r="1909" spans="1:5" x14ac:dyDescent="0.25">
      <c r="A1909" t="s">
        <v>211</v>
      </c>
      <c r="B1909" t="s">
        <v>21</v>
      </c>
      <c r="C1909" t="s">
        <v>30</v>
      </c>
      <c r="D1909">
        <v>0</v>
      </c>
      <c r="E1909">
        <v>0</v>
      </c>
    </row>
    <row r="1910" spans="1:5" x14ac:dyDescent="0.25">
      <c r="A1910" t="s">
        <v>211</v>
      </c>
      <c r="B1910" t="s">
        <v>20</v>
      </c>
      <c r="C1910" t="s">
        <v>31</v>
      </c>
      <c r="D1910">
        <v>0</v>
      </c>
      <c r="E1910">
        <v>0</v>
      </c>
    </row>
    <row r="1911" spans="1:5" x14ac:dyDescent="0.25">
      <c r="A1911" t="s">
        <v>211</v>
      </c>
      <c r="B1911" t="s">
        <v>23</v>
      </c>
      <c r="C1911" t="s">
        <v>31</v>
      </c>
      <c r="D1911">
        <v>0</v>
      </c>
      <c r="E1911">
        <v>0</v>
      </c>
    </row>
    <row r="1912" spans="1:5" x14ac:dyDescent="0.25">
      <c r="A1912" t="s">
        <v>211</v>
      </c>
      <c r="B1912" t="s">
        <v>18</v>
      </c>
      <c r="C1912" t="s">
        <v>31</v>
      </c>
      <c r="D1912">
        <v>0</v>
      </c>
      <c r="E1912">
        <v>0</v>
      </c>
    </row>
    <row r="1913" spans="1:5" x14ac:dyDescent="0.25">
      <c r="A1913" t="s">
        <v>211</v>
      </c>
      <c r="B1913" t="s">
        <v>22</v>
      </c>
      <c r="C1913" t="s">
        <v>31</v>
      </c>
      <c r="D1913">
        <v>0</v>
      </c>
      <c r="E1913">
        <v>0</v>
      </c>
    </row>
    <row r="1914" spans="1:5" x14ac:dyDescent="0.25">
      <c r="A1914" t="s">
        <v>211</v>
      </c>
      <c r="B1914" t="s">
        <v>19</v>
      </c>
      <c r="C1914" t="s">
        <v>31</v>
      </c>
      <c r="D1914">
        <v>0</v>
      </c>
      <c r="E1914">
        <v>0</v>
      </c>
    </row>
    <row r="1915" spans="1:5" x14ac:dyDescent="0.25">
      <c r="A1915" t="s">
        <v>211</v>
      </c>
      <c r="B1915" t="s">
        <v>21</v>
      </c>
      <c r="C1915" t="s">
        <v>31</v>
      </c>
      <c r="D1915">
        <v>0</v>
      </c>
      <c r="E1915">
        <v>0</v>
      </c>
    </row>
    <row r="1916" spans="1:5" x14ac:dyDescent="0.25">
      <c r="A1916" t="s">
        <v>211</v>
      </c>
      <c r="B1916" t="s">
        <v>23</v>
      </c>
      <c r="C1916" t="s">
        <v>32</v>
      </c>
      <c r="D1916">
        <v>0</v>
      </c>
      <c r="E1916">
        <v>0</v>
      </c>
    </row>
    <row r="1917" spans="1:5" x14ac:dyDescent="0.25">
      <c r="A1917" t="s">
        <v>211</v>
      </c>
      <c r="B1917" t="s">
        <v>18</v>
      </c>
      <c r="C1917" t="s">
        <v>32</v>
      </c>
      <c r="D1917">
        <v>0</v>
      </c>
      <c r="E1917">
        <v>0</v>
      </c>
    </row>
    <row r="1918" spans="1:5" x14ac:dyDescent="0.25">
      <c r="A1918" t="s">
        <v>211</v>
      </c>
      <c r="B1918" t="s">
        <v>19</v>
      </c>
      <c r="C1918" t="s">
        <v>32</v>
      </c>
      <c r="D1918">
        <v>0</v>
      </c>
      <c r="E1918">
        <v>0</v>
      </c>
    </row>
    <row r="1919" spans="1:5" x14ac:dyDescent="0.25">
      <c r="A1919" t="s">
        <v>211</v>
      </c>
      <c r="B1919" t="s">
        <v>22</v>
      </c>
      <c r="C1919" t="s">
        <v>32</v>
      </c>
      <c r="D1919">
        <v>0</v>
      </c>
      <c r="E1919">
        <v>0</v>
      </c>
    </row>
    <row r="1920" spans="1:5" x14ac:dyDescent="0.25">
      <c r="A1920" t="s">
        <v>211</v>
      </c>
      <c r="B1920" t="s">
        <v>20</v>
      </c>
      <c r="C1920" t="s">
        <v>32</v>
      </c>
      <c r="D1920">
        <v>0</v>
      </c>
      <c r="E1920">
        <v>0</v>
      </c>
    </row>
    <row r="1921" spans="1:5" x14ac:dyDescent="0.25">
      <c r="A1921" t="s">
        <v>211</v>
      </c>
      <c r="B1921" t="s">
        <v>21</v>
      </c>
      <c r="C1921" t="s">
        <v>32</v>
      </c>
      <c r="D1921">
        <v>0</v>
      </c>
      <c r="E1921">
        <v>0</v>
      </c>
    </row>
    <row r="1922" spans="1:5" x14ac:dyDescent="0.25">
      <c r="A1922" t="s">
        <v>211</v>
      </c>
      <c r="B1922" t="s">
        <v>22</v>
      </c>
      <c r="C1922" t="s">
        <v>33</v>
      </c>
      <c r="D1922">
        <v>0</v>
      </c>
      <c r="E1922">
        <v>0</v>
      </c>
    </row>
    <row r="1923" spans="1:5" x14ac:dyDescent="0.25">
      <c r="A1923" t="s">
        <v>211</v>
      </c>
      <c r="B1923" t="s">
        <v>21</v>
      </c>
      <c r="C1923" t="s">
        <v>33</v>
      </c>
      <c r="D1923">
        <v>0</v>
      </c>
      <c r="E1923">
        <v>0</v>
      </c>
    </row>
    <row r="1924" spans="1:5" x14ac:dyDescent="0.25">
      <c r="A1924" t="s">
        <v>211</v>
      </c>
      <c r="B1924" t="s">
        <v>18</v>
      </c>
      <c r="C1924" t="s">
        <v>33</v>
      </c>
      <c r="D1924">
        <v>0</v>
      </c>
      <c r="E1924">
        <v>0</v>
      </c>
    </row>
    <row r="1925" spans="1:5" x14ac:dyDescent="0.25">
      <c r="A1925" t="s">
        <v>211</v>
      </c>
      <c r="B1925" t="s">
        <v>19</v>
      </c>
      <c r="C1925" t="s">
        <v>33</v>
      </c>
      <c r="D1925">
        <v>0</v>
      </c>
      <c r="E1925">
        <v>0</v>
      </c>
    </row>
    <row r="1926" spans="1:5" x14ac:dyDescent="0.25">
      <c r="A1926" t="s">
        <v>211</v>
      </c>
      <c r="B1926" t="s">
        <v>23</v>
      </c>
      <c r="C1926" t="s">
        <v>33</v>
      </c>
      <c r="D1926">
        <v>0</v>
      </c>
      <c r="E1926">
        <v>0</v>
      </c>
    </row>
    <row r="1927" spans="1:5" x14ac:dyDescent="0.25">
      <c r="A1927" t="s">
        <v>211</v>
      </c>
      <c r="B1927" t="s">
        <v>20</v>
      </c>
      <c r="C1927" t="s">
        <v>33</v>
      </c>
      <c r="D1927">
        <v>0</v>
      </c>
      <c r="E1927">
        <v>0</v>
      </c>
    </row>
    <row r="1928" spans="1:5" x14ac:dyDescent="0.25">
      <c r="A1928" t="s">
        <v>211</v>
      </c>
      <c r="B1928" t="s">
        <v>18</v>
      </c>
      <c r="C1928" t="s">
        <v>34</v>
      </c>
      <c r="D1928">
        <v>0</v>
      </c>
      <c r="E1928">
        <v>0</v>
      </c>
    </row>
    <row r="1929" spans="1:5" x14ac:dyDescent="0.25">
      <c r="A1929" t="s">
        <v>211</v>
      </c>
      <c r="B1929" t="s">
        <v>19</v>
      </c>
      <c r="C1929" t="s">
        <v>34</v>
      </c>
      <c r="D1929">
        <v>0</v>
      </c>
      <c r="E1929">
        <v>0</v>
      </c>
    </row>
    <row r="1930" spans="1:5" x14ac:dyDescent="0.25">
      <c r="A1930" t="s">
        <v>211</v>
      </c>
      <c r="B1930" t="s">
        <v>20</v>
      </c>
      <c r="C1930" t="s">
        <v>34</v>
      </c>
      <c r="D1930">
        <v>0</v>
      </c>
      <c r="E1930">
        <v>0</v>
      </c>
    </row>
    <row r="1931" spans="1:5" x14ac:dyDescent="0.25">
      <c r="A1931" t="s">
        <v>211</v>
      </c>
      <c r="B1931" t="s">
        <v>22</v>
      </c>
      <c r="C1931" t="s">
        <v>34</v>
      </c>
      <c r="D1931">
        <v>0</v>
      </c>
      <c r="E1931">
        <v>0</v>
      </c>
    </row>
    <row r="1932" spans="1:5" x14ac:dyDescent="0.25">
      <c r="A1932" t="s">
        <v>211</v>
      </c>
      <c r="B1932" t="s">
        <v>21</v>
      </c>
      <c r="C1932" t="s">
        <v>34</v>
      </c>
      <c r="D1932">
        <v>0</v>
      </c>
      <c r="E1932">
        <v>0</v>
      </c>
    </row>
    <row r="1933" spans="1:5" x14ac:dyDescent="0.25">
      <c r="A1933" t="s">
        <v>211</v>
      </c>
      <c r="B1933" t="s">
        <v>23</v>
      </c>
      <c r="C1933" t="s">
        <v>34</v>
      </c>
      <c r="D1933">
        <v>0</v>
      </c>
      <c r="E1933">
        <v>0</v>
      </c>
    </row>
    <row r="1934" spans="1:5" x14ac:dyDescent="0.25">
      <c r="A1934" t="s">
        <v>211</v>
      </c>
      <c r="B1934" t="s">
        <v>23</v>
      </c>
      <c r="C1934" t="s">
        <v>35</v>
      </c>
      <c r="D1934">
        <v>0</v>
      </c>
      <c r="E1934">
        <v>0</v>
      </c>
    </row>
    <row r="1935" spans="1:5" x14ac:dyDescent="0.25">
      <c r="A1935" t="s">
        <v>211</v>
      </c>
      <c r="B1935" t="s">
        <v>19</v>
      </c>
      <c r="C1935" t="s">
        <v>35</v>
      </c>
      <c r="D1935">
        <v>0</v>
      </c>
      <c r="E1935">
        <v>0</v>
      </c>
    </row>
    <row r="1936" spans="1:5" x14ac:dyDescent="0.25">
      <c r="A1936" t="s">
        <v>211</v>
      </c>
      <c r="B1936" t="s">
        <v>22</v>
      </c>
      <c r="C1936" t="s">
        <v>35</v>
      </c>
      <c r="D1936">
        <v>0</v>
      </c>
      <c r="E1936">
        <v>0</v>
      </c>
    </row>
    <row r="1937" spans="1:5" x14ac:dyDescent="0.25">
      <c r="A1937" t="s">
        <v>211</v>
      </c>
      <c r="B1937" t="s">
        <v>21</v>
      </c>
      <c r="C1937" t="s">
        <v>35</v>
      </c>
      <c r="D1937">
        <v>0</v>
      </c>
      <c r="E1937">
        <v>0</v>
      </c>
    </row>
    <row r="1938" spans="1:5" x14ac:dyDescent="0.25">
      <c r="A1938" t="s">
        <v>211</v>
      </c>
      <c r="B1938" t="s">
        <v>20</v>
      </c>
      <c r="C1938" t="s">
        <v>35</v>
      </c>
      <c r="D1938">
        <v>0</v>
      </c>
      <c r="E1938">
        <v>0</v>
      </c>
    </row>
    <row r="1939" spans="1:5" x14ac:dyDescent="0.25">
      <c r="A1939" t="s">
        <v>211</v>
      </c>
      <c r="B1939" t="s">
        <v>18</v>
      </c>
      <c r="C1939" t="s">
        <v>35</v>
      </c>
      <c r="D1939">
        <v>0</v>
      </c>
      <c r="E1939">
        <v>0</v>
      </c>
    </row>
    <row r="1940" spans="1:5" x14ac:dyDescent="0.25">
      <c r="A1940" t="s">
        <v>211</v>
      </c>
      <c r="B1940" t="s">
        <v>18</v>
      </c>
      <c r="C1940" t="s">
        <v>36</v>
      </c>
      <c r="D1940">
        <v>0</v>
      </c>
      <c r="E1940">
        <v>0</v>
      </c>
    </row>
    <row r="1941" spans="1:5" x14ac:dyDescent="0.25">
      <c r="A1941" t="s">
        <v>211</v>
      </c>
      <c r="B1941" t="s">
        <v>21</v>
      </c>
      <c r="C1941" t="s">
        <v>36</v>
      </c>
      <c r="D1941">
        <v>0</v>
      </c>
      <c r="E1941">
        <v>0</v>
      </c>
    </row>
    <row r="1942" spans="1:5" x14ac:dyDescent="0.25">
      <c r="A1942" t="s">
        <v>211</v>
      </c>
      <c r="B1942" t="s">
        <v>20</v>
      </c>
      <c r="C1942" t="s">
        <v>36</v>
      </c>
      <c r="D1942">
        <v>0</v>
      </c>
      <c r="E1942">
        <v>0</v>
      </c>
    </row>
    <row r="1943" spans="1:5" x14ac:dyDescent="0.25">
      <c r="A1943" t="s">
        <v>211</v>
      </c>
      <c r="B1943" t="s">
        <v>19</v>
      </c>
      <c r="C1943" t="s">
        <v>36</v>
      </c>
      <c r="D1943">
        <v>0</v>
      </c>
      <c r="E1943">
        <v>0</v>
      </c>
    </row>
    <row r="1944" spans="1:5" x14ac:dyDescent="0.25">
      <c r="A1944" t="s">
        <v>211</v>
      </c>
      <c r="B1944" t="s">
        <v>23</v>
      </c>
      <c r="C1944" t="s">
        <v>36</v>
      </c>
      <c r="D1944">
        <v>0</v>
      </c>
      <c r="E1944">
        <v>0</v>
      </c>
    </row>
    <row r="1945" spans="1:5" x14ac:dyDescent="0.25">
      <c r="A1945" t="s">
        <v>211</v>
      </c>
      <c r="B1945" t="s">
        <v>22</v>
      </c>
      <c r="C1945" t="s">
        <v>36</v>
      </c>
      <c r="D1945">
        <v>0</v>
      </c>
      <c r="E1945">
        <v>0</v>
      </c>
    </row>
    <row r="1946" spans="1:5" x14ac:dyDescent="0.25">
      <c r="A1946" t="s">
        <v>212</v>
      </c>
      <c r="B1946" t="s">
        <v>23</v>
      </c>
      <c r="C1946" t="s">
        <v>25</v>
      </c>
      <c r="D1946">
        <v>0</v>
      </c>
      <c r="E1946">
        <v>0</v>
      </c>
    </row>
    <row r="1947" spans="1:5" x14ac:dyDescent="0.25">
      <c r="A1947" t="s">
        <v>212</v>
      </c>
      <c r="B1947" t="s">
        <v>18</v>
      </c>
      <c r="C1947" t="s">
        <v>25</v>
      </c>
      <c r="D1947">
        <v>8212.07</v>
      </c>
      <c r="E1947">
        <v>8130.76</v>
      </c>
    </row>
    <row r="1948" spans="1:5" x14ac:dyDescent="0.25">
      <c r="A1948" t="s">
        <v>212</v>
      </c>
      <c r="B1948" t="s">
        <v>19</v>
      </c>
      <c r="C1948" t="s">
        <v>25</v>
      </c>
      <c r="D1948">
        <v>0</v>
      </c>
      <c r="E1948">
        <v>0</v>
      </c>
    </row>
    <row r="1949" spans="1:5" x14ac:dyDescent="0.25">
      <c r="A1949" t="s">
        <v>212</v>
      </c>
      <c r="B1949" t="s">
        <v>21</v>
      </c>
      <c r="C1949" t="s">
        <v>25</v>
      </c>
      <c r="D1949">
        <v>10948.83</v>
      </c>
      <c r="E1949">
        <v>10755.24</v>
      </c>
    </row>
    <row r="1950" spans="1:5" x14ac:dyDescent="0.25">
      <c r="A1950" t="s">
        <v>212</v>
      </c>
      <c r="B1950" t="s">
        <v>22</v>
      </c>
      <c r="C1950" t="s">
        <v>25</v>
      </c>
      <c r="D1950">
        <v>6755.74</v>
      </c>
      <c r="E1950">
        <v>6688.85</v>
      </c>
    </row>
    <row r="1951" spans="1:5" x14ac:dyDescent="0.25">
      <c r="A1951" t="s">
        <v>212</v>
      </c>
      <c r="B1951" t="s">
        <v>20</v>
      </c>
      <c r="C1951" t="s">
        <v>25</v>
      </c>
      <c r="D1951">
        <v>59043.9</v>
      </c>
      <c r="E1951">
        <v>53251.92</v>
      </c>
    </row>
    <row r="1952" spans="1:5" x14ac:dyDescent="0.25">
      <c r="A1952" t="s">
        <v>212</v>
      </c>
      <c r="B1952" t="s">
        <v>23</v>
      </c>
      <c r="C1952" t="s">
        <v>26</v>
      </c>
      <c r="D1952">
        <v>0</v>
      </c>
      <c r="E1952">
        <v>0</v>
      </c>
    </row>
    <row r="1953" spans="1:5" x14ac:dyDescent="0.25">
      <c r="A1953" t="s">
        <v>212</v>
      </c>
      <c r="B1953" t="s">
        <v>18</v>
      </c>
      <c r="C1953" t="s">
        <v>26</v>
      </c>
      <c r="D1953">
        <v>46108.800000000003</v>
      </c>
      <c r="E1953">
        <v>45652.28</v>
      </c>
    </row>
    <row r="1954" spans="1:5" x14ac:dyDescent="0.25">
      <c r="A1954" t="s">
        <v>212</v>
      </c>
      <c r="B1954" t="s">
        <v>22</v>
      </c>
      <c r="C1954" t="s">
        <v>26</v>
      </c>
      <c r="D1954">
        <v>10719.75</v>
      </c>
      <c r="E1954">
        <v>10613.61</v>
      </c>
    </row>
    <row r="1955" spans="1:5" x14ac:dyDescent="0.25">
      <c r="A1955" t="s">
        <v>212</v>
      </c>
      <c r="B1955" t="s">
        <v>21</v>
      </c>
      <c r="C1955" t="s">
        <v>26</v>
      </c>
      <c r="D1955">
        <v>10705.21</v>
      </c>
      <c r="E1955">
        <v>10515.92</v>
      </c>
    </row>
    <row r="1956" spans="1:5" x14ac:dyDescent="0.25">
      <c r="A1956" t="s">
        <v>212</v>
      </c>
      <c r="B1956" t="s">
        <v>20</v>
      </c>
      <c r="C1956" t="s">
        <v>26</v>
      </c>
      <c r="D1956">
        <v>53809.130000000005</v>
      </c>
      <c r="E1956">
        <v>47152.36</v>
      </c>
    </row>
    <row r="1957" spans="1:5" x14ac:dyDescent="0.25">
      <c r="A1957" t="s">
        <v>212</v>
      </c>
      <c r="B1957" t="s">
        <v>19</v>
      </c>
      <c r="C1957" t="s">
        <v>26</v>
      </c>
      <c r="D1957">
        <v>0</v>
      </c>
      <c r="E1957">
        <v>0</v>
      </c>
    </row>
    <row r="1958" spans="1:5" x14ac:dyDescent="0.25">
      <c r="A1958" t="s">
        <v>212</v>
      </c>
      <c r="B1958" t="s">
        <v>22</v>
      </c>
      <c r="C1958" t="s">
        <v>27</v>
      </c>
      <c r="D1958">
        <v>21077.85</v>
      </c>
      <c r="E1958">
        <v>20869.16</v>
      </c>
    </row>
    <row r="1959" spans="1:5" x14ac:dyDescent="0.25">
      <c r="A1959" t="s">
        <v>212</v>
      </c>
      <c r="B1959" t="s">
        <v>20</v>
      </c>
      <c r="C1959" t="s">
        <v>27</v>
      </c>
      <c r="D1959">
        <v>65785.490000000005</v>
      </c>
      <c r="E1959">
        <v>57782.179999999993</v>
      </c>
    </row>
    <row r="1960" spans="1:5" x14ac:dyDescent="0.25">
      <c r="A1960" t="s">
        <v>212</v>
      </c>
      <c r="B1960" t="s">
        <v>19</v>
      </c>
      <c r="C1960" t="s">
        <v>27</v>
      </c>
      <c r="D1960">
        <v>0</v>
      </c>
      <c r="E1960">
        <v>0</v>
      </c>
    </row>
    <row r="1961" spans="1:5" x14ac:dyDescent="0.25">
      <c r="A1961" t="s">
        <v>212</v>
      </c>
      <c r="B1961" t="s">
        <v>21</v>
      </c>
      <c r="C1961" t="s">
        <v>27</v>
      </c>
      <c r="D1961">
        <v>7001.51</v>
      </c>
      <c r="E1961">
        <v>6877.71</v>
      </c>
    </row>
    <row r="1962" spans="1:5" x14ac:dyDescent="0.25">
      <c r="A1962" t="s">
        <v>212</v>
      </c>
      <c r="B1962" t="s">
        <v>18</v>
      </c>
      <c r="C1962" t="s">
        <v>27</v>
      </c>
      <c r="D1962">
        <v>29834.77</v>
      </c>
      <c r="E1962">
        <v>29539.38</v>
      </c>
    </row>
    <row r="1963" spans="1:5" x14ac:dyDescent="0.25">
      <c r="A1963" t="s">
        <v>212</v>
      </c>
      <c r="B1963" t="s">
        <v>23</v>
      </c>
      <c r="C1963" t="s">
        <v>27</v>
      </c>
      <c r="D1963">
        <v>0</v>
      </c>
      <c r="E1963">
        <v>0</v>
      </c>
    </row>
    <row r="1964" spans="1:5" x14ac:dyDescent="0.25">
      <c r="A1964" t="s">
        <v>212</v>
      </c>
      <c r="B1964" t="s">
        <v>21</v>
      </c>
      <c r="C1964" t="s">
        <v>28</v>
      </c>
      <c r="D1964">
        <v>3250.33</v>
      </c>
      <c r="E1964">
        <v>3192.86</v>
      </c>
    </row>
    <row r="1965" spans="1:5" x14ac:dyDescent="0.25">
      <c r="A1965" t="s">
        <v>212</v>
      </c>
      <c r="B1965" t="s">
        <v>18</v>
      </c>
      <c r="C1965" t="s">
        <v>28</v>
      </c>
      <c r="D1965">
        <v>12842.94</v>
      </c>
      <c r="E1965">
        <v>12715.78</v>
      </c>
    </row>
    <row r="1966" spans="1:5" x14ac:dyDescent="0.25">
      <c r="A1966" t="s">
        <v>212</v>
      </c>
      <c r="B1966" t="s">
        <v>20</v>
      </c>
      <c r="C1966" t="s">
        <v>28</v>
      </c>
      <c r="D1966">
        <v>72071.67</v>
      </c>
      <c r="E1966">
        <v>64128.459999999992</v>
      </c>
    </row>
    <row r="1967" spans="1:5" x14ac:dyDescent="0.25">
      <c r="A1967" t="s">
        <v>212</v>
      </c>
      <c r="B1967" t="s">
        <v>22</v>
      </c>
      <c r="C1967" t="s">
        <v>28</v>
      </c>
      <c r="D1967">
        <v>30976.86</v>
      </c>
      <c r="E1967">
        <v>30670.16</v>
      </c>
    </row>
    <row r="1968" spans="1:5" x14ac:dyDescent="0.25">
      <c r="A1968" t="s">
        <v>212</v>
      </c>
      <c r="B1968" t="s">
        <v>19</v>
      </c>
      <c r="C1968" t="s">
        <v>28</v>
      </c>
      <c r="D1968">
        <v>0</v>
      </c>
      <c r="E1968">
        <v>0</v>
      </c>
    </row>
    <row r="1969" spans="1:5" x14ac:dyDescent="0.25">
      <c r="A1969" t="s">
        <v>212</v>
      </c>
      <c r="B1969" t="s">
        <v>23</v>
      </c>
      <c r="C1969" t="s">
        <v>28</v>
      </c>
      <c r="D1969">
        <v>0</v>
      </c>
      <c r="E1969">
        <v>0</v>
      </c>
    </row>
    <row r="1970" spans="1:5" x14ac:dyDescent="0.25">
      <c r="A1970" t="s">
        <v>212</v>
      </c>
      <c r="B1970" t="s">
        <v>23</v>
      </c>
      <c r="C1970" t="s">
        <v>29</v>
      </c>
      <c r="D1970">
        <v>0</v>
      </c>
      <c r="E1970">
        <v>0</v>
      </c>
    </row>
    <row r="1971" spans="1:5" x14ac:dyDescent="0.25">
      <c r="A1971" t="s">
        <v>212</v>
      </c>
      <c r="B1971" t="s">
        <v>20</v>
      </c>
      <c r="C1971" t="s">
        <v>29</v>
      </c>
      <c r="D1971">
        <v>72321.31</v>
      </c>
      <c r="E1971">
        <v>64373.1</v>
      </c>
    </row>
    <row r="1972" spans="1:5" x14ac:dyDescent="0.25">
      <c r="A1972" t="s">
        <v>212</v>
      </c>
      <c r="B1972" t="s">
        <v>18</v>
      </c>
      <c r="C1972" t="s">
        <v>29</v>
      </c>
      <c r="D1972">
        <v>9825.3700000000008</v>
      </c>
      <c r="E1972">
        <v>9728.09</v>
      </c>
    </row>
    <row r="1973" spans="1:5" x14ac:dyDescent="0.25">
      <c r="A1973" t="s">
        <v>212</v>
      </c>
      <c r="B1973" t="s">
        <v>21</v>
      </c>
      <c r="C1973" t="s">
        <v>29</v>
      </c>
      <c r="D1973">
        <v>3276.99</v>
      </c>
      <c r="E1973">
        <v>3219.05</v>
      </c>
    </row>
    <row r="1974" spans="1:5" x14ac:dyDescent="0.25">
      <c r="A1974" t="s">
        <v>212</v>
      </c>
      <c r="B1974" t="s">
        <v>19</v>
      </c>
      <c r="C1974" t="s">
        <v>29</v>
      </c>
      <c r="D1974">
        <v>0</v>
      </c>
      <c r="E1974">
        <v>0</v>
      </c>
    </row>
    <row r="1975" spans="1:5" x14ac:dyDescent="0.25">
      <c r="A1975" t="s">
        <v>212</v>
      </c>
      <c r="B1975" t="s">
        <v>22</v>
      </c>
      <c r="C1975" t="s">
        <v>29</v>
      </c>
      <c r="D1975">
        <v>37717.96</v>
      </c>
      <c r="E1975">
        <v>37344.51</v>
      </c>
    </row>
    <row r="1976" spans="1:5" x14ac:dyDescent="0.25">
      <c r="A1976" t="s">
        <v>212</v>
      </c>
      <c r="B1976" t="s">
        <v>23</v>
      </c>
      <c r="C1976" t="s">
        <v>30</v>
      </c>
      <c r="D1976">
        <v>0</v>
      </c>
      <c r="E1976">
        <v>0</v>
      </c>
    </row>
    <row r="1977" spans="1:5" x14ac:dyDescent="0.25">
      <c r="A1977" t="s">
        <v>212</v>
      </c>
      <c r="B1977" t="s">
        <v>22</v>
      </c>
      <c r="C1977" t="s">
        <v>30</v>
      </c>
      <c r="D1977">
        <v>0</v>
      </c>
      <c r="E1977">
        <v>0</v>
      </c>
    </row>
    <row r="1978" spans="1:5" x14ac:dyDescent="0.25">
      <c r="A1978" t="s">
        <v>212</v>
      </c>
      <c r="B1978" t="s">
        <v>20</v>
      </c>
      <c r="C1978" t="s">
        <v>30</v>
      </c>
      <c r="D1978">
        <v>0</v>
      </c>
      <c r="E1978">
        <v>0</v>
      </c>
    </row>
    <row r="1979" spans="1:5" x14ac:dyDescent="0.25">
      <c r="A1979" t="s">
        <v>212</v>
      </c>
      <c r="B1979" t="s">
        <v>21</v>
      </c>
      <c r="C1979" t="s">
        <v>30</v>
      </c>
      <c r="D1979">
        <v>0</v>
      </c>
      <c r="E1979">
        <v>0</v>
      </c>
    </row>
    <row r="1980" spans="1:5" x14ac:dyDescent="0.25">
      <c r="A1980" t="s">
        <v>212</v>
      </c>
      <c r="B1980" t="s">
        <v>19</v>
      </c>
      <c r="C1980" t="s">
        <v>30</v>
      </c>
      <c r="D1980">
        <v>0</v>
      </c>
      <c r="E1980">
        <v>0</v>
      </c>
    </row>
    <row r="1981" spans="1:5" x14ac:dyDescent="0.25">
      <c r="A1981" t="s">
        <v>212</v>
      </c>
      <c r="B1981" t="s">
        <v>18</v>
      </c>
      <c r="C1981" t="s">
        <v>30</v>
      </c>
      <c r="D1981">
        <v>0</v>
      </c>
      <c r="E1981">
        <v>0</v>
      </c>
    </row>
    <row r="1982" spans="1:5" x14ac:dyDescent="0.25">
      <c r="A1982" t="s">
        <v>212</v>
      </c>
      <c r="B1982" t="s">
        <v>23</v>
      </c>
      <c r="C1982" t="s">
        <v>31</v>
      </c>
      <c r="D1982">
        <v>0</v>
      </c>
      <c r="E1982">
        <v>0</v>
      </c>
    </row>
    <row r="1983" spans="1:5" x14ac:dyDescent="0.25">
      <c r="A1983" t="s">
        <v>212</v>
      </c>
      <c r="B1983" t="s">
        <v>22</v>
      </c>
      <c r="C1983" t="s">
        <v>31</v>
      </c>
      <c r="D1983">
        <v>0</v>
      </c>
      <c r="E1983">
        <v>0</v>
      </c>
    </row>
    <row r="1984" spans="1:5" x14ac:dyDescent="0.25">
      <c r="A1984" t="s">
        <v>212</v>
      </c>
      <c r="B1984" t="s">
        <v>21</v>
      </c>
      <c r="C1984" t="s">
        <v>31</v>
      </c>
      <c r="D1984">
        <v>0</v>
      </c>
      <c r="E1984">
        <v>0</v>
      </c>
    </row>
    <row r="1985" spans="1:5" x14ac:dyDescent="0.25">
      <c r="A1985" t="s">
        <v>212</v>
      </c>
      <c r="B1985" t="s">
        <v>20</v>
      </c>
      <c r="C1985" t="s">
        <v>31</v>
      </c>
      <c r="D1985">
        <v>0</v>
      </c>
      <c r="E1985">
        <v>0</v>
      </c>
    </row>
    <row r="1986" spans="1:5" x14ac:dyDescent="0.25">
      <c r="A1986" t="s">
        <v>212</v>
      </c>
      <c r="B1986" t="s">
        <v>18</v>
      </c>
      <c r="C1986" t="s">
        <v>31</v>
      </c>
      <c r="D1986">
        <v>0</v>
      </c>
      <c r="E1986">
        <v>0</v>
      </c>
    </row>
    <row r="1987" spans="1:5" x14ac:dyDescent="0.25">
      <c r="A1987" t="s">
        <v>212</v>
      </c>
      <c r="B1987" t="s">
        <v>19</v>
      </c>
      <c r="C1987" t="s">
        <v>31</v>
      </c>
      <c r="D1987">
        <v>0</v>
      </c>
      <c r="E1987">
        <v>0</v>
      </c>
    </row>
    <row r="1988" spans="1:5" x14ac:dyDescent="0.25">
      <c r="A1988" t="s">
        <v>212</v>
      </c>
      <c r="B1988" t="s">
        <v>21</v>
      </c>
      <c r="C1988" t="s">
        <v>32</v>
      </c>
      <c r="D1988">
        <v>0</v>
      </c>
      <c r="E1988">
        <v>0</v>
      </c>
    </row>
    <row r="1989" spans="1:5" x14ac:dyDescent="0.25">
      <c r="A1989" t="s">
        <v>212</v>
      </c>
      <c r="B1989" t="s">
        <v>20</v>
      </c>
      <c r="C1989" t="s">
        <v>32</v>
      </c>
      <c r="D1989">
        <v>0</v>
      </c>
      <c r="E1989">
        <v>0</v>
      </c>
    </row>
    <row r="1990" spans="1:5" x14ac:dyDescent="0.25">
      <c r="A1990" t="s">
        <v>212</v>
      </c>
      <c r="B1990" t="s">
        <v>23</v>
      </c>
      <c r="C1990" t="s">
        <v>32</v>
      </c>
      <c r="D1990">
        <v>0</v>
      </c>
      <c r="E1990">
        <v>0</v>
      </c>
    </row>
    <row r="1991" spans="1:5" x14ac:dyDescent="0.25">
      <c r="A1991" t="s">
        <v>212</v>
      </c>
      <c r="B1991" t="s">
        <v>18</v>
      </c>
      <c r="C1991" t="s">
        <v>32</v>
      </c>
      <c r="D1991">
        <v>0</v>
      </c>
      <c r="E1991">
        <v>0</v>
      </c>
    </row>
    <row r="1992" spans="1:5" x14ac:dyDescent="0.25">
      <c r="A1992" t="s">
        <v>212</v>
      </c>
      <c r="B1992" t="s">
        <v>19</v>
      </c>
      <c r="C1992" t="s">
        <v>32</v>
      </c>
      <c r="D1992">
        <v>0</v>
      </c>
      <c r="E1992">
        <v>0</v>
      </c>
    </row>
    <row r="1993" spans="1:5" x14ac:dyDescent="0.25">
      <c r="A1993" t="s">
        <v>212</v>
      </c>
      <c r="B1993" t="s">
        <v>22</v>
      </c>
      <c r="C1993" t="s">
        <v>32</v>
      </c>
      <c r="D1993">
        <v>0</v>
      </c>
      <c r="E1993">
        <v>0</v>
      </c>
    </row>
    <row r="1994" spans="1:5" x14ac:dyDescent="0.25">
      <c r="A1994" t="s">
        <v>212</v>
      </c>
      <c r="B1994" t="s">
        <v>20</v>
      </c>
      <c r="C1994" t="s">
        <v>33</v>
      </c>
      <c r="D1994">
        <v>0</v>
      </c>
      <c r="E1994">
        <v>0</v>
      </c>
    </row>
    <row r="1995" spans="1:5" x14ac:dyDescent="0.25">
      <c r="A1995" t="s">
        <v>212</v>
      </c>
      <c r="B1995" t="s">
        <v>21</v>
      </c>
      <c r="C1995" t="s">
        <v>33</v>
      </c>
      <c r="D1995">
        <v>0</v>
      </c>
      <c r="E1995">
        <v>0</v>
      </c>
    </row>
    <row r="1996" spans="1:5" x14ac:dyDescent="0.25">
      <c r="A1996" t="s">
        <v>212</v>
      </c>
      <c r="B1996" t="s">
        <v>18</v>
      </c>
      <c r="C1996" t="s">
        <v>33</v>
      </c>
      <c r="D1996">
        <v>0</v>
      </c>
      <c r="E1996">
        <v>0</v>
      </c>
    </row>
    <row r="1997" spans="1:5" x14ac:dyDescent="0.25">
      <c r="A1997" t="s">
        <v>212</v>
      </c>
      <c r="B1997" t="s">
        <v>23</v>
      </c>
      <c r="C1997" t="s">
        <v>33</v>
      </c>
      <c r="D1997">
        <v>0</v>
      </c>
      <c r="E1997">
        <v>0</v>
      </c>
    </row>
    <row r="1998" spans="1:5" x14ac:dyDescent="0.25">
      <c r="A1998" t="s">
        <v>212</v>
      </c>
      <c r="B1998" t="s">
        <v>22</v>
      </c>
      <c r="C1998" t="s">
        <v>33</v>
      </c>
      <c r="D1998">
        <v>0</v>
      </c>
      <c r="E1998">
        <v>0</v>
      </c>
    </row>
    <row r="1999" spans="1:5" x14ac:dyDescent="0.25">
      <c r="A1999" t="s">
        <v>212</v>
      </c>
      <c r="B1999" t="s">
        <v>19</v>
      </c>
      <c r="C1999" t="s">
        <v>33</v>
      </c>
      <c r="D1999">
        <v>0</v>
      </c>
      <c r="E1999">
        <v>0</v>
      </c>
    </row>
    <row r="2000" spans="1:5" x14ac:dyDescent="0.25">
      <c r="A2000" t="s">
        <v>212</v>
      </c>
      <c r="B2000" t="s">
        <v>18</v>
      </c>
      <c r="C2000" t="s">
        <v>34</v>
      </c>
      <c r="D2000">
        <v>0</v>
      </c>
      <c r="E2000">
        <v>0</v>
      </c>
    </row>
    <row r="2001" spans="1:5" x14ac:dyDescent="0.25">
      <c r="A2001" t="s">
        <v>212</v>
      </c>
      <c r="B2001" t="s">
        <v>22</v>
      </c>
      <c r="C2001" t="s">
        <v>34</v>
      </c>
      <c r="D2001">
        <v>0</v>
      </c>
      <c r="E2001">
        <v>0</v>
      </c>
    </row>
    <row r="2002" spans="1:5" x14ac:dyDescent="0.25">
      <c r="A2002" t="s">
        <v>212</v>
      </c>
      <c r="B2002" t="s">
        <v>23</v>
      </c>
      <c r="C2002" t="s">
        <v>34</v>
      </c>
      <c r="D2002">
        <v>0</v>
      </c>
      <c r="E2002">
        <v>0</v>
      </c>
    </row>
    <row r="2003" spans="1:5" x14ac:dyDescent="0.25">
      <c r="A2003" t="s">
        <v>212</v>
      </c>
      <c r="B2003" t="s">
        <v>21</v>
      </c>
      <c r="C2003" t="s">
        <v>34</v>
      </c>
      <c r="D2003">
        <v>0</v>
      </c>
      <c r="E2003">
        <v>0</v>
      </c>
    </row>
    <row r="2004" spans="1:5" x14ac:dyDescent="0.25">
      <c r="A2004" t="s">
        <v>212</v>
      </c>
      <c r="B2004" t="s">
        <v>20</v>
      </c>
      <c r="C2004" t="s">
        <v>34</v>
      </c>
      <c r="D2004">
        <v>0</v>
      </c>
      <c r="E2004">
        <v>0</v>
      </c>
    </row>
    <row r="2005" spans="1:5" x14ac:dyDescent="0.25">
      <c r="A2005" t="s">
        <v>212</v>
      </c>
      <c r="B2005" t="s">
        <v>19</v>
      </c>
      <c r="C2005" t="s">
        <v>34</v>
      </c>
      <c r="D2005">
        <v>0</v>
      </c>
      <c r="E2005">
        <v>0</v>
      </c>
    </row>
    <row r="2006" spans="1:5" x14ac:dyDescent="0.25">
      <c r="A2006" t="s">
        <v>212</v>
      </c>
      <c r="B2006" t="s">
        <v>23</v>
      </c>
      <c r="C2006" t="s">
        <v>35</v>
      </c>
      <c r="D2006">
        <v>0</v>
      </c>
      <c r="E2006">
        <v>0</v>
      </c>
    </row>
    <row r="2007" spans="1:5" x14ac:dyDescent="0.25">
      <c r="A2007" t="s">
        <v>212</v>
      </c>
      <c r="B2007" t="s">
        <v>18</v>
      </c>
      <c r="C2007" t="s">
        <v>35</v>
      </c>
      <c r="D2007">
        <v>0</v>
      </c>
      <c r="E2007">
        <v>0</v>
      </c>
    </row>
    <row r="2008" spans="1:5" x14ac:dyDescent="0.25">
      <c r="A2008" t="s">
        <v>212</v>
      </c>
      <c r="B2008" t="s">
        <v>20</v>
      </c>
      <c r="C2008" t="s">
        <v>35</v>
      </c>
      <c r="D2008">
        <v>0</v>
      </c>
      <c r="E2008">
        <v>0</v>
      </c>
    </row>
    <row r="2009" spans="1:5" x14ac:dyDescent="0.25">
      <c r="A2009" t="s">
        <v>212</v>
      </c>
      <c r="B2009" t="s">
        <v>22</v>
      </c>
      <c r="C2009" t="s">
        <v>35</v>
      </c>
      <c r="D2009">
        <v>0</v>
      </c>
      <c r="E2009">
        <v>0</v>
      </c>
    </row>
    <row r="2010" spans="1:5" x14ac:dyDescent="0.25">
      <c r="A2010" t="s">
        <v>212</v>
      </c>
      <c r="B2010" t="s">
        <v>19</v>
      </c>
      <c r="C2010" t="s">
        <v>35</v>
      </c>
      <c r="D2010">
        <v>0</v>
      </c>
      <c r="E2010">
        <v>0</v>
      </c>
    </row>
    <row r="2011" spans="1:5" x14ac:dyDescent="0.25">
      <c r="A2011" t="s">
        <v>212</v>
      </c>
      <c r="B2011" t="s">
        <v>21</v>
      </c>
      <c r="C2011" t="s">
        <v>35</v>
      </c>
      <c r="D2011">
        <v>0</v>
      </c>
      <c r="E2011">
        <v>0</v>
      </c>
    </row>
    <row r="2012" spans="1:5" x14ac:dyDescent="0.25">
      <c r="A2012" t="s">
        <v>212</v>
      </c>
      <c r="B2012" t="s">
        <v>22</v>
      </c>
      <c r="C2012" t="s">
        <v>36</v>
      </c>
      <c r="D2012">
        <v>0</v>
      </c>
      <c r="E2012">
        <v>0</v>
      </c>
    </row>
    <row r="2013" spans="1:5" x14ac:dyDescent="0.25">
      <c r="A2013" t="s">
        <v>212</v>
      </c>
      <c r="B2013" t="s">
        <v>19</v>
      </c>
      <c r="C2013" t="s">
        <v>36</v>
      </c>
      <c r="D2013">
        <v>0</v>
      </c>
      <c r="E2013">
        <v>0</v>
      </c>
    </row>
    <row r="2014" spans="1:5" x14ac:dyDescent="0.25">
      <c r="A2014" t="s">
        <v>212</v>
      </c>
      <c r="B2014" t="s">
        <v>21</v>
      </c>
      <c r="C2014" t="s">
        <v>36</v>
      </c>
      <c r="D2014">
        <v>0</v>
      </c>
      <c r="E2014">
        <v>0</v>
      </c>
    </row>
    <row r="2015" spans="1:5" x14ac:dyDescent="0.25">
      <c r="A2015" t="s">
        <v>212</v>
      </c>
      <c r="B2015" t="s">
        <v>18</v>
      </c>
      <c r="C2015" t="s">
        <v>36</v>
      </c>
      <c r="D2015">
        <v>0</v>
      </c>
      <c r="E2015">
        <v>0</v>
      </c>
    </row>
    <row r="2016" spans="1:5" x14ac:dyDescent="0.25">
      <c r="A2016" t="s">
        <v>212</v>
      </c>
      <c r="B2016" t="s">
        <v>23</v>
      </c>
      <c r="C2016" t="s">
        <v>36</v>
      </c>
      <c r="D2016">
        <v>0</v>
      </c>
      <c r="E2016">
        <v>0</v>
      </c>
    </row>
    <row r="2017" spans="1:5" x14ac:dyDescent="0.25">
      <c r="A2017" t="s">
        <v>212</v>
      </c>
      <c r="B2017" t="s">
        <v>20</v>
      </c>
      <c r="C2017" t="s">
        <v>36</v>
      </c>
      <c r="D2017">
        <v>0</v>
      </c>
      <c r="E2017">
        <v>0</v>
      </c>
    </row>
    <row r="2018" spans="1:5" x14ac:dyDescent="0.25">
      <c r="A2018" t="s">
        <v>213</v>
      </c>
      <c r="B2018" t="s">
        <v>22</v>
      </c>
      <c r="C2018" t="s">
        <v>25</v>
      </c>
      <c r="D2018">
        <v>39239.120000000003</v>
      </c>
      <c r="E2018">
        <v>38850.61</v>
      </c>
    </row>
    <row r="2019" spans="1:5" x14ac:dyDescent="0.25">
      <c r="A2019" t="s">
        <v>213</v>
      </c>
      <c r="B2019" t="s">
        <v>23</v>
      </c>
      <c r="C2019" t="s">
        <v>25</v>
      </c>
      <c r="D2019">
        <v>0</v>
      </c>
      <c r="E2019">
        <v>0</v>
      </c>
    </row>
    <row r="2020" spans="1:5" x14ac:dyDescent="0.25">
      <c r="A2020" t="s">
        <v>213</v>
      </c>
      <c r="B2020" t="s">
        <v>21</v>
      </c>
      <c r="C2020" t="s">
        <v>25</v>
      </c>
      <c r="D2020">
        <v>145798.51</v>
      </c>
      <c r="E2020">
        <v>143220.54</v>
      </c>
    </row>
    <row r="2021" spans="1:5" x14ac:dyDescent="0.25">
      <c r="A2021" t="s">
        <v>213</v>
      </c>
      <c r="B2021" t="s">
        <v>18</v>
      </c>
      <c r="C2021" t="s">
        <v>25</v>
      </c>
      <c r="D2021">
        <v>20769.599999999999</v>
      </c>
      <c r="E2021">
        <v>20563.96</v>
      </c>
    </row>
    <row r="2022" spans="1:5" x14ac:dyDescent="0.25">
      <c r="A2022" t="s">
        <v>213</v>
      </c>
      <c r="B2022" t="s">
        <v>20</v>
      </c>
      <c r="C2022" t="s">
        <v>25</v>
      </c>
      <c r="D2022">
        <v>22222.78</v>
      </c>
      <c r="E2022">
        <v>21301.57</v>
      </c>
    </row>
    <row r="2023" spans="1:5" x14ac:dyDescent="0.25">
      <c r="A2023" t="s">
        <v>213</v>
      </c>
      <c r="B2023" t="s">
        <v>19</v>
      </c>
      <c r="C2023" t="s">
        <v>25</v>
      </c>
      <c r="D2023">
        <v>0</v>
      </c>
      <c r="E2023">
        <v>0</v>
      </c>
    </row>
    <row r="2024" spans="1:5" x14ac:dyDescent="0.25">
      <c r="A2024" t="s">
        <v>213</v>
      </c>
      <c r="B2024" t="s">
        <v>21</v>
      </c>
      <c r="C2024" t="s">
        <v>26</v>
      </c>
      <c r="D2024">
        <v>115307.93</v>
      </c>
      <c r="E2024">
        <v>113269.09</v>
      </c>
    </row>
    <row r="2025" spans="1:5" x14ac:dyDescent="0.25">
      <c r="A2025" t="s">
        <v>213</v>
      </c>
      <c r="B2025" t="s">
        <v>23</v>
      </c>
      <c r="C2025" t="s">
        <v>26</v>
      </c>
      <c r="D2025">
        <v>0</v>
      </c>
      <c r="E2025">
        <v>0</v>
      </c>
    </row>
    <row r="2026" spans="1:5" x14ac:dyDescent="0.25">
      <c r="A2026" t="s">
        <v>213</v>
      </c>
      <c r="B2026" t="s">
        <v>18</v>
      </c>
      <c r="C2026" t="s">
        <v>26</v>
      </c>
      <c r="D2026">
        <v>7962.52</v>
      </c>
      <c r="E2026">
        <v>7883.68</v>
      </c>
    </row>
    <row r="2027" spans="1:5" x14ac:dyDescent="0.25">
      <c r="A2027" t="s">
        <v>213</v>
      </c>
      <c r="B2027" t="s">
        <v>20</v>
      </c>
      <c r="C2027" t="s">
        <v>26</v>
      </c>
      <c r="D2027">
        <v>85393.260000000009</v>
      </c>
      <c r="E2027">
        <v>82728.710000000006</v>
      </c>
    </row>
    <row r="2028" spans="1:5" x14ac:dyDescent="0.25">
      <c r="A2028" t="s">
        <v>213</v>
      </c>
      <c r="B2028" t="s">
        <v>22</v>
      </c>
      <c r="C2028" t="s">
        <v>26</v>
      </c>
      <c r="D2028">
        <v>45915.13</v>
      </c>
      <c r="E2028">
        <v>45460.52</v>
      </c>
    </row>
    <row r="2029" spans="1:5" x14ac:dyDescent="0.25">
      <c r="A2029" t="s">
        <v>213</v>
      </c>
      <c r="B2029" t="s">
        <v>19</v>
      </c>
      <c r="C2029" t="s">
        <v>26</v>
      </c>
      <c r="D2029">
        <v>0</v>
      </c>
      <c r="E2029">
        <v>0</v>
      </c>
    </row>
    <row r="2030" spans="1:5" x14ac:dyDescent="0.25">
      <c r="A2030" t="s">
        <v>213</v>
      </c>
      <c r="B2030" t="s">
        <v>21</v>
      </c>
      <c r="C2030" t="s">
        <v>27</v>
      </c>
      <c r="D2030">
        <v>123243.63</v>
      </c>
      <c r="E2030">
        <v>121064.47</v>
      </c>
    </row>
    <row r="2031" spans="1:5" x14ac:dyDescent="0.25">
      <c r="A2031" t="s">
        <v>213</v>
      </c>
      <c r="B2031" t="s">
        <v>19</v>
      </c>
      <c r="C2031" t="s">
        <v>27</v>
      </c>
      <c r="D2031">
        <v>0</v>
      </c>
      <c r="E2031">
        <v>0</v>
      </c>
    </row>
    <row r="2032" spans="1:5" x14ac:dyDescent="0.25">
      <c r="A2032" t="s">
        <v>213</v>
      </c>
      <c r="B2032" t="s">
        <v>20</v>
      </c>
      <c r="C2032" t="s">
        <v>27</v>
      </c>
      <c r="D2032">
        <v>149218.24999999997</v>
      </c>
      <c r="E2032">
        <v>145114.1</v>
      </c>
    </row>
    <row r="2033" spans="1:5" x14ac:dyDescent="0.25">
      <c r="A2033" t="s">
        <v>213</v>
      </c>
      <c r="B2033" t="s">
        <v>23</v>
      </c>
      <c r="C2033" t="s">
        <v>27</v>
      </c>
      <c r="D2033">
        <v>0</v>
      </c>
      <c r="E2033">
        <v>0</v>
      </c>
    </row>
    <row r="2034" spans="1:5" x14ac:dyDescent="0.25">
      <c r="A2034" t="s">
        <v>213</v>
      </c>
      <c r="B2034" t="s">
        <v>18</v>
      </c>
      <c r="C2034" t="s">
        <v>27</v>
      </c>
      <c r="D2034">
        <v>14311.34</v>
      </c>
      <c r="E2034">
        <v>14169.64</v>
      </c>
    </row>
    <row r="2035" spans="1:5" x14ac:dyDescent="0.25">
      <c r="A2035" t="s">
        <v>213</v>
      </c>
      <c r="B2035" t="s">
        <v>22</v>
      </c>
      <c r="C2035" t="s">
        <v>27</v>
      </c>
      <c r="D2035">
        <v>70192.28</v>
      </c>
      <c r="E2035">
        <v>69497.31</v>
      </c>
    </row>
    <row r="2036" spans="1:5" x14ac:dyDescent="0.25">
      <c r="A2036" t="s">
        <v>213</v>
      </c>
      <c r="B2036" t="s">
        <v>19</v>
      </c>
      <c r="C2036" t="s">
        <v>28</v>
      </c>
      <c r="D2036">
        <v>0</v>
      </c>
      <c r="E2036">
        <v>0</v>
      </c>
    </row>
    <row r="2037" spans="1:5" x14ac:dyDescent="0.25">
      <c r="A2037" t="s">
        <v>213</v>
      </c>
      <c r="B2037" t="s">
        <v>21</v>
      </c>
      <c r="C2037" t="s">
        <v>28</v>
      </c>
      <c r="D2037">
        <v>106173.1</v>
      </c>
      <c r="E2037">
        <v>104295.78</v>
      </c>
    </row>
    <row r="2038" spans="1:5" x14ac:dyDescent="0.25">
      <c r="A2038" t="s">
        <v>213</v>
      </c>
      <c r="B2038" t="s">
        <v>18</v>
      </c>
      <c r="C2038" t="s">
        <v>28</v>
      </c>
      <c r="D2038">
        <v>37567.699999999997</v>
      </c>
      <c r="E2038">
        <v>37195.74</v>
      </c>
    </row>
    <row r="2039" spans="1:5" x14ac:dyDescent="0.25">
      <c r="A2039" t="s">
        <v>213</v>
      </c>
      <c r="B2039" t="s">
        <v>20</v>
      </c>
      <c r="C2039" t="s">
        <v>28</v>
      </c>
      <c r="D2039">
        <v>131642.18</v>
      </c>
      <c r="E2039">
        <v>127767.84</v>
      </c>
    </row>
    <row r="2040" spans="1:5" x14ac:dyDescent="0.25">
      <c r="A2040" t="s">
        <v>213</v>
      </c>
      <c r="B2040" t="s">
        <v>23</v>
      </c>
      <c r="C2040" t="s">
        <v>28</v>
      </c>
      <c r="D2040">
        <v>0</v>
      </c>
      <c r="E2040">
        <v>0</v>
      </c>
    </row>
    <row r="2041" spans="1:5" x14ac:dyDescent="0.25">
      <c r="A2041" t="s">
        <v>213</v>
      </c>
      <c r="B2041" t="s">
        <v>22</v>
      </c>
      <c r="C2041" t="s">
        <v>28</v>
      </c>
      <c r="D2041">
        <v>61612.86</v>
      </c>
      <c r="E2041">
        <v>61002.83</v>
      </c>
    </row>
    <row r="2042" spans="1:5" x14ac:dyDescent="0.25">
      <c r="A2042" t="s">
        <v>213</v>
      </c>
      <c r="B2042" t="s">
        <v>22</v>
      </c>
      <c r="C2042" t="s">
        <v>29</v>
      </c>
      <c r="D2042">
        <v>63137.279999999999</v>
      </c>
      <c r="E2042">
        <v>62512.160000000003</v>
      </c>
    </row>
    <row r="2043" spans="1:5" x14ac:dyDescent="0.25">
      <c r="A2043" t="s">
        <v>213</v>
      </c>
      <c r="B2043" t="s">
        <v>21</v>
      </c>
      <c r="C2043" t="s">
        <v>29</v>
      </c>
      <c r="D2043">
        <v>120998.1</v>
      </c>
      <c r="E2043">
        <v>118858.64</v>
      </c>
    </row>
    <row r="2044" spans="1:5" x14ac:dyDescent="0.25">
      <c r="A2044" t="s">
        <v>213</v>
      </c>
      <c r="B2044" t="s">
        <v>20</v>
      </c>
      <c r="C2044" t="s">
        <v>29</v>
      </c>
      <c r="D2044">
        <v>120600.98999999999</v>
      </c>
      <c r="E2044">
        <v>117031.05</v>
      </c>
    </row>
    <row r="2045" spans="1:5" x14ac:dyDescent="0.25">
      <c r="A2045" t="s">
        <v>213</v>
      </c>
      <c r="B2045" t="s">
        <v>19</v>
      </c>
      <c r="C2045" t="s">
        <v>29</v>
      </c>
      <c r="D2045">
        <v>0</v>
      </c>
      <c r="E2045">
        <v>0</v>
      </c>
    </row>
    <row r="2046" spans="1:5" x14ac:dyDescent="0.25">
      <c r="A2046" t="s">
        <v>213</v>
      </c>
      <c r="B2046" t="s">
        <v>18</v>
      </c>
      <c r="C2046" t="s">
        <v>29</v>
      </c>
      <c r="D2046">
        <v>52322.29</v>
      </c>
      <c r="E2046">
        <v>51804.25</v>
      </c>
    </row>
    <row r="2047" spans="1:5" x14ac:dyDescent="0.25">
      <c r="A2047" t="s">
        <v>213</v>
      </c>
      <c r="B2047" t="s">
        <v>23</v>
      </c>
      <c r="C2047" t="s">
        <v>29</v>
      </c>
      <c r="D2047">
        <v>0</v>
      </c>
      <c r="E2047">
        <v>0</v>
      </c>
    </row>
    <row r="2048" spans="1:5" x14ac:dyDescent="0.25">
      <c r="A2048" t="s">
        <v>213</v>
      </c>
      <c r="B2048" t="s">
        <v>23</v>
      </c>
      <c r="C2048" t="s">
        <v>30</v>
      </c>
      <c r="D2048">
        <v>0</v>
      </c>
      <c r="E2048">
        <v>0</v>
      </c>
    </row>
    <row r="2049" spans="1:5" x14ac:dyDescent="0.25">
      <c r="A2049" t="s">
        <v>213</v>
      </c>
      <c r="B2049" t="s">
        <v>20</v>
      </c>
      <c r="C2049" t="s">
        <v>30</v>
      </c>
      <c r="D2049">
        <v>0</v>
      </c>
      <c r="E2049">
        <v>0</v>
      </c>
    </row>
    <row r="2050" spans="1:5" x14ac:dyDescent="0.25">
      <c r="A2050" t="s">
        <v>213</v>
      </c>
      <c r="B2050" t="s">
        <v>22</v>
      </c>
      <c r="C2050" t="s">
        <v>30</v>
      </c>
      <c r="D2050">
        <v>0</v>
      </c>
      <c r="E2050">
        <v>0</v>
      </c>
    </row>
    <row r="2051" spans="1:5" x14ac:dyDescent="0.25">
      <c r="A2051" t="s">
        <v>213</v>
      </c>
      <c r="B2051" t="s">
        <v>18</v>
      </c>
      <c r="C2051" t="s">
        <v>30</v>
      </c>
      <c r="D2051">
        <v>0</v>
      </c>
      <c r="E2051">
        <v>0</v>
      </c>
    </row>
    <row r="2052" spans="1:5" x14ac:dyDescent="0.25">
      <c r="A2052" t="s">
        <v>213</v>
      </c>
      <c r="B2052" t="s">
        <v>21</v>
      </c>
      <c r="C2052" t="s">
        <v>30</v>
      </c>
      <c r="D2052">
        <v>0</v>
      </c>
      <c r="E2052">
        <v>0</v>
      </c>
    </row>
    <row r="2053" spans="1:5" x14ac:dyDescent="0.25">
      <c r="A2053" t="s">
        <v>213</v>
      </c>
      <c r="B2053" t="s">
        <v>19</v>
      </c>
      <c r="C2053" t="s">
        <v>30</v>
      </c>
      <c r="D2053">
        <v>0</v>
      </c>
      <c r="E2053">
        <v>0</v>
      </c>
    </row>
    <row r="2054" spans="1:5" x14ac:dyDescent="0.25">
      <c r="A2054" t="s">
        <v>213</v>
      </c>
      <c r="B2054" t="s">
        <v>22</v>
      </c>
      <c r="C2054" t="s">
        <v>31</v>
      </c>
      <c r="D2054">
        <v>0</v>
      </c>
      <c r="E2054">
        <v>0</v>
      </c>
    </row>
    <row r="2055" spans="1:5" x14ac:dyDescent="0.25">
      <c r="A2055" t="s">
        <v>213</v>
      </c>
      <c r="B2055" t="s">
        <v>18</v>
      </c>
      <c r="C2055" t="s">
        <v>31</v>
      </c>
      <c r="D2055">
        <v>0</v>
      </c>
      <c r="E2055">
        <v>0</v>
      </c>
    </row>
    <row r="2056" spans="1:5" x14ac:dyDescent="0.25">
      <c r="A2056" t="s">
        <v>213</v>
      </c>
      <c r="B2056" t="s">
        <v>21</v>
      </c>
      <c r="C2056" t="s">
        <v>31</v>
      </c>
      <c r="D2056">
        <v>0</v>
      </c>
      <c r="E2056">
        <v>0</v>
      </c>
    </row>
    <row r="2057" spans="1:5" x14ac:dyDescent="0.25">
      <c r="A2057" t="s">
        <v>213</v>
      </c>
      <c r="B2057" t="s">
        <v>23</v>
      </c>
      <c r="C2057" t="s">
        <v>31</v>
      </c>
      <c r="D2057">
        <v>0</v>
      </c>
      <c r="E2057">
        <v>0</v>
      </c>
    </row>
    <row r="2058" spans="1:5" x14ac:dyDescent="0.25">
      <c r="A2058" t="s">
        <v>213</v>
      </c>
      <c r="B2058" t="s">
        <v>20</v>
      </c>
      <c r="C2058" t="s">
        <v>31</v>
      </c>
      <c r="D2058">
        <v>0</v>
      </c>
      <c r="E2058">
        <v>0</v>
      </c>
    </row>
    <row r="2059" spans="1:5" x14ac:dyDescent="0.25">
      <c r="A2059" t="s">
        <v>213</v>
      </c>
      <c r="B2059" t="s">
        <v>19</v>
      </c>
      <c r="C2059" t="s">
        <v>31</v>
      </c>
      <c r="D2059">
        <v>0</v>
      </c>
      <c r="E2059">
        <v>0</v>
      </c>
    </row>
    <row r="2060" spans="1:5" x14ac:dyDescent="0.25">
      <c r="A2060" t="s">
        <v>213</v>
      </c>
      <c r="B2060" t="s">
        <v>19</v>
      </c>
      <c r="C2060" t="s">
        <v>32</v>
      </c>
      <c r="D2060">
        <v>0</v>
      </c>
      <c r="E2060">
        <v>0</v>
      </c>
    </row>
    <row r="2061" spans="1:5" x14ac:dyDescent="0.25">
      <c r="A2061" t="s">
        <v>213</v>
      </c>
      <c r="B2061" t="s">
        <v>22</v>
      </c>
      <c r="C2061" t="s">
        <v>32</v>
      </c>
      <c r="D2061">
        <v>0</v>
      </c>
      <c r="E2061">
        <v>0</v>
      </c>
    </row>
    <row r="2062" spans="1:5" x14ac:dyDescent="0.25">
      <c r="A2062" t="s">
        <v>213</v>
      </c>
      <c r="B2062" t="s">
        <v>20</v>
      </c>
      <c r="C2062" t="s">
        <v>32</v>
      </c>
      <c r="D2062">
        <v>0</v>
      </c>
      <c r="E2062">
        <v>0</v>
      </c>
    </row>
    <row r="2063" spans="1:5" x14ac:dyDescent="0.25">
      <c r="A2063" t="s">
        <v>213</v>
      </c>
      <c r="B2063" t="s">
        <v>18</v>
      </c>
      <c r="C2063" t="s">
        <v>32</v>
      </c>
      <c r="D2063">
        <v>0</v>
      </c>
      <c r="E2063">
        <v>0</v>
      </c>
    </row>
    <row r="2064" spans="1:5" x14ac:dyDescent="0.25">
      <c r="A2064" t="s">
        <v>213</v>
      </c>
      <c r="B2064" t="s">
        <v>23</v>
      </c>
      <c r="C2064" t="s">
        <v>32</v>
      </c>
      <c r="D2064">
        <v>0</v>
      </c>
      <c r="E2064">
        <v>0</v>
      </c>
    </row>
    <row r="2065" spans="1:5" x14ac:dyDescent="0.25">
      <c r="A2065" t="s">
        <v>213</v>
      </c>
      <c r="B2065" t="s">
        <v>21</v>
      </c>
      <c r="C2065" t="s">
        <v>32</v>
      </c>
      <c r="D2065">
        <v>0</v>
      </c>
      <c r="E2065">
        <v>0</v>
      </c>
    </row>
    <row r="2066" spans="1:5" x14ac:dyDescent="0.25">
      <c r="A2066" t="s">
        <v>213</v>
      </c>
      <c r="B2066" t="s">
        <v>18</v>
      </c>
      <c r="C2066" t="s">
        <v>33</v>
      </c>
      <c r="D2066">
        <v>0</v>
      </c>
      <c r="E2066">
        <v>0</v>
      </c>
    </row>
    <row r="2067" spans="1:5" x14ac:dyDescent="0.25">
      <c r="A2067" t="s">
        <v>213</v>
      </c>
      <c r="B2067" t="s">
        <v>21</v>
      </c>
      <c r="C2067" t="s">
        <v>33</v>
      </c>
      <c r="D2067">
        <v>0</v>
      </c>
      <c r="E2067">
        <v>0</v>
      </c>
    </row>
    <row r="2068" spans="1:5" x14ac:dyDescent="0.25">
      <c r="A2068" t="s">
        <v>213</v>
      </c>
      <c r="B2068" t="s">
        <v>23</v>
      </c>
      <c r="C2068" t="s">
        <v>33</v>
      </c>
      <c r="D2068">
        <v>0</v>
      </c>
      <c r="E2068">
        <v>0</v>
      </c>
    </row>
    <row r="2069" spans="1:5" x14ac:dyDescent="0.25">
      <c r="A2069" t="s">
        <v>213</v>
      </c>
      <c r="B2069" t="s">
        <v>19</v>
      </c>
      <c r="C2069" t="s">
        <v>33</v>
      </c>
      <c r="D2069">
        <v>0</v>
      </c>
      <c r="E2069">
        <v>0</v>
      </c>
    </row>
    <row r="2070" spans="1:5" x14ac:dyDescent="0.25">
      <c r="A2070" t="s">
        <v>213</v>
      </c>
      <c r="B2070" t="s">
        <v>22</v>
      </c>
      <c r="C2070" t="s">
        <v>33</v>
      </c>
      <c r="D2070">
        <v>0</v>
      </c>
      <c r="E2070">
        <v>0</v>
      </c>
    </row>
    <row r="2071" spans="1:5" x14ac:dyDescent="0.25">
      <c r="A2071" t="s">
        <v>213</v>
      </c>
      <c r="B2071" t="s">
        <v>20</v>
      </c>
      <c r="C2071" t="s">
        <v>33</v>
      </c>
      <c r="D2071">
        <v>0</v>
      </c>
      <c r="E2071">
        <v>0</v>
      </c>
    </row>
    <row r="2072" spans="1:5" x14ac:dyDescent="0.25">
      <c r="A2072" t="s">
        <v>213</v>
      </c>
      <c r="B2072" t="s">
        <v>20</v>
      </c>
      <c r="C2072" t="s">
        <v>34</v>
      </c>
      <c r="D2072">
        <v>0</v>
      </c>
      <c r="E2072">
        <v>0</v>
      </c>
    </row>
    <row r="2073" spans="1:5" x14ac:dyDescent="0.25">
      <c r="A2073" t="s">
        <v>213</v>
      </c>
      <c r="B2073" t="s">
        <v>21</v>
      </c>
      <c r="C2073" t="s">
        <v>34</v>
      </c>
      <c r="D2073">
        <v>0</v>
      </c>
      <c r="E2073">
        <v>0</v>
      </c>
    </row>
    <row r="2074" spans="1:5" x14ac:dyDescent="0.25">
      <c r="A2074" t="s">
        <v>213</v>
      </c>
      <c r="B2074" t="s">
        <v>18</v>
      </c>
      <c r="C2074" t="s">
        <v>34</v>
      </c>
      <c r="D2074">
        <v>0</v>
      </c>
      <c r="E2074">
        <v>0</v>
      </c>
    </row>
    <row r="2075" spans="1:5" x14ac:dyDescent="0.25">
      <c r="A2075" t="s">
        <v>213</v>
      </c>
      <c r="B2075" t="s">
        <v>19</v>
      </c>
      <c r="C2075" t="s">
        <v>34</v>
      </c>
      <c r="D2075">
        <v>0</v>
      </c>
      <c r="E2075">
        <v>0</v>
      </c>
    </row>
    <row r="2076" spans="1:5" x14ac:dyDescent="0.25">
      <c r="A2076" t="s">
        <v>213</v>
      </c>
      <c r="B2076" t="s">
        <v>22</v>
      </c>
      <c r="C2076" t="s">
        <v>34</v>
      </c>
      <c r="D2076">
        <v>0</v>
      </c>
      <c r="E2076">
        <v>0</v>
      </c>
    </row>
    <row r="2077" spans="1:5" x14ac:dyDescent="0.25">
      <c r="A2077" t="s">
        <v>213</v>
      </c>
      <c r="B2077" t="s">
        <v>23</v>
      </c>
      <c r="C2077" t="s">
        <v>34</v>
      </c>
      <c r="D2077">
        <v>0</v>
      </c>
      <c r="E2077">
        <v>0</v>
      </c>
    </row>
    <row r="2078" spans="1:5" x14ac:dyDescent="0.25">
      <c r="A2078" t="s">
        <v>213</v>
      </c>
      <c r="B2078" t="s">
        <v>21</v>
      </c>
      <c r="C2078" t="s">
        <v>35</v>
      </c>
      <c r="D2078">
        <v>0</v>
      </c>
      <c r="E2078">
        <v>0</v>
      </c>
    </row>
    <row r="2079" spans="1:5" x14ac:dyDescent="0.25">
      <c r="A2079" t="s">
        <v>213</v>
      </c>
      <c r="B2079" t="s">
        <v>18</v>
      </c>
      <c r="C2079" t="s">
        <v>35</v>
      </c>
      <c r="D2079">
        <v>0</v>
      </c>
      <c r="E2079">
        <v>0</v>
      </c>
    </row>
    <row r="2080" spans="1:5" x14ac:dyDescent="0.25">
      <c r="A2080" t="s">
        <v>213</v>
      </c>
      <c r="B2080" t="s">
        <v>23</v>
      </c>
      <c r="C2080" t="s">
        <v>35</v>
      </c>
      <c r="D2080">
        <v>0</v>
      </c>
      <c r="E2080">
        <v>0</v>
      </c>
    </row>
    <row r="2081" spans="1:5" x14ac:dyDescent="0.25">
      <c r="A2081" t="s">
        <v>213</v>
      </c>
      <c r="B2081" t="s">
        <v>20</v>
      </c>
      <c r="C2081" t="s">
        <v>35</v>
      </c>
      <c r="D2081">
        <v>0</v>
      </c>
      <c r="E2081">
        <v>0</v>
      </c>
    </row>
    <row r="2082" spans="1:5" x14ac:dyDescent="0.25">
      <c r="A2082" t="s">
        <v>213</v>
      </c>
      <c r="B2082" t="s">
        <v>22</v>
      </c>
      <c r="C2082" t="s">
        <v>35</v>
      </c>
      <c r="D2082">
        <v>0</v>
      </c>
      <c r="E2082">
        <v>0</v>
      </c>
    </row>
    <row r="2083" spans="1:5" x14ac:dyDescent="0.25">
      <c r="A2083" t="s">
        <v>213</v>
      </c>
      <c r="B2083" t="s">
        <v>19</v>
      </c>
      <c r="C2083" t="s">
        <v>35</v>
      </c>
      <c r="D2083">
        <v>0</v>
      </c>
      <c r="E2083">
        <v>0</v>
      </c>
    </row>
    <row r="2084" spans="1:5" x14ac:dyDescent="0.25">
      <c r="A2084" t="s">
        <v>213</v>
      </c>
      <c r="B2084" t="s">
        <v>23</v>
      </c>
      <c r="C2084" t="s">
        <v>36</v>
      </c>
      <c r="D2084">
        <v>0</v>
      </c>
      <c r="E2084">
        <v>0</v>
      </c>
    </row>
    <row r="2085" spans="1:5" x14ac:dyDescent="0.25">
      <c r="A2085" t="s">
        <v>213</v>
      </c>
      <c r="B2085" t="s">
        <v>21</v>
      </c>
      <c r="C2085" t="s">
        <v>36</v>
      </c>
      <c r="D2085">
        <v>0</v>
      </c>
      <c r="E2085">
        <v>0</v>
      </c>
    </row>
    <row r="2086" spans="1:5" x14ac:dyDescent="0.25">
      <c r="A2086" t="s">
        <v>213</v>
      </c>
      <c r="B2086" t="s">
        <v>20</v>
      </c>
      <c r="C2086" t="s">
        <v>36</v>
      </c>
      <c r="D2086">
        <v>0</v>
      </c>
      <c r="E2086">
        <v>0</v>
      </c>
    </row>
    <row r="2087" spans="1:5" x14ac:dyDescent="0.25">
      <c r="A2087" t="s">
        <v>213</v>
      </c>
      <c r="B2087" t="s">
        <v>19</v>
      </c>
      <c r="C2087" t="s">
        <v>36</v>
      </c>
      <c r="D2087">
        <v>0</v>
      </c>
      <c r="E2087">
        <v>0</v>
      </c>
    </row>
    <row r="2088" spans="1:5" x14ac:dyDescent="0.25">
      <c r="A2088" t="s">
        <v>213</v>
      </c>
      <c r="B2088" t="s">
        <v>18</v>
      </c>
      <c r="C2088" t="s">
        <v>36</v>
      </c>
      <c r="D2088">
        <v>0</v>
      </c>
      <c r="E2088">
        <v>0</v>
      </c>
    </row>
    <row r="2089" spans="1:5" x14ac:dyDescent="0.25">
      <c r="A2089" t="s">
        <v>213</v>
      </c>
      <c r="B2089" t="s">
        <v>22</v>
      </c>
      <c r="C2089" t="s">
        <v>36</v>
      </c>
      <c r="D2089">
        <v>0</v>
      </c>
      <c r="E2089">
        <v>0</v>
      </c>
    </row>
    <row r="2090" spans="1:5" x14ac:dyDescent="0.25">
      <c r="A2090" t="s">
        <v>215</v>
      </c>
      <c r="B2090" t="s">
        <v>18</v>
      </c>
      <c r="C2090" t="s">
        <v>25</v>
      </c>
      <c r="D2090">
        <v>4012.87</v>
      </c>
      <c r="E2090">
        <v>3973.14</v>
      </c>
    </row>
    <row r="2091" spans="1:5" x14ac:dyDescent="0.25">
      <c r="A2091" t="s">
        <v>215</v>
      </c>
      <c r="B2091" t="s">
        <v>22</v>
      </c>
      <c r="C2091" t="s">
        <v>25</v>
      </c>
      <c r="D2091">
        <v>165387.74</v>
      </c>
      <c r="E2091">
        <v>163750.24</v>
      </c>
    </row>
    <row r="2092" spans="1:5" x14ac:dyDescent="0.25">
      <c r="A2092" t="s">
        <v>215</v>
      </c>
      <c r="B2092" t="s">
        <v>20</v>
      </c>
      <c r="C2092" t="s">
        <v>25</v>
      </c>
      <c r="D2092">
        <v>692551.33000000007</v>
      </c>
      <c r="E2092">
        <v>677344.92999999993</v>
      </c>
    </row>
    <row r="2093" spans="1:5" x14ac:dyDescent="0.25">
      <c r="A2093" t="s">
        <v>215</v>
      </c>
      <c r="B2093" t="s">
        <v>21</v>
      </c>
      <c r="C2093" t="s">
        <v>25</v>
      </c>
      <c r="D2093">
        <v>65321.94</v>
      </c>
      <c r="E2093">
        <v>64166.94</v>
      </c>
    </row>
    <row r="2094" spans="1:5" x14ac:dyDescent="0.25">
      <c r="A2094" t="s">
        <v>215</v>
      </c>
      <c r="B2094" t="s">
        <v>19</v>
      </c>
      <c r="C2094" t="s">
        <v>25</v>
      </c>
      <c r="D2094">
        <v>0</v>
      </c>
      <c r="E2094">
        <v>0</v>
      </c>
    </row>
    <row r="2095" spans="1:5" x14ac:dyDescent="0.25">
      <c r="A2095" t="s">
        <v>215</v>
      </c>
      <c r="B2095" t="s">
        <v>23</v>
      </c>
      <c r="C2095" t="s">
        <v>25</v>
      </c>
      <c r="D2095">
        <v>1015.18</v>
      </c>
      <c r="E2095">
        <v>922.89</v>
      </c>
    </row>
    <row r="2096" spans="1:5" x14ac:dyDescent="0.25">
      <c r="A2096" t="s">
        <v>215</v>
      </c>
      <c r="B2096" t="s">
        <v>20</v>
      </c>
      <c r="C2096" t="s">
        <v>26</v>
      </c>
      <c r="D2096">
        <v>510010.9</v>
      </c>
      <c r="E2096">
        <v>497674.88</v>
      </c>
    </row>
    <row r="2097" spans="1:5" x14ac:dyDescent="0.25">
      <c r="A2097" t="s">
        <v>215</v>
      </c>
      <c r="B2097" t="s">
        <v>22</v>
      </c>
      <c r="C2097" t="s">
        <v>26</v>
      </c>
      <c r="D2097">
        <v>167962.27</v>
      </c>
      <c r="E2097">
        <v>166299.28</v>
      </c>
    </row>
    <row r="2098" spans="1:5" x14ac:dyDescent="0.25">
      <c r="A2098" t="s">
        <v>215</v>
      </c>
      <c r="B2098" t="s">
        <v>19</v>
      </c>
      <c r="C2098" t="s">
        <v>26</v>
      </c>
      <c r="D2098">
        <v>0</v>
      </c>
      <c r="E2098">
        <v>0</v>
      </c>
    </row>
    <row r="2099" spans="1:5" x14ac:dyDescent="0.25">
      <c r="A2099" t="s">
        <v>215</v>
      </c>
      <c r="B2099" t="s">
        <v>23</v>
      </c>
      <c r="C2099" t="s">
        <v>26</v>
      </c>
      <c r="D2099">
        <v>1881.01</v>
      </c>
      <c r="E2099">
        <v>1710.01</v>
      </c>
    </row>
    <row r="2100" spans="1:5" x14ac:dyDescent="0.25">
      <c r="A2100" t="s">
        <v>215</v>
      </c>
      <c r="B2100" t="s">
        <v>21</v>
      </c>
      <c r="C2100" t="s">
        <v>26</v>
      </c>
      <c r="D2100">
        <v>30253.31</v>
      </c>
      <c r="E2100">
        <v>29718.38</v>
      </c>
    </row>
    <row r="2101" spans="1:5" x14ac:dyDescent="0.25">
      <c r="A2101" t="s">
        <v>215</v>
      </c>
      <c r="B2101" t="s">
        <v>18</v>
      </c>
      <c r="C2101" t="s">
        <v>26</v>
      </c>
      <c r="D2101">
        <v>3565.43</v>
      </c>
      <c r="E2101">
        <v>3530.13</v>
      </c>
    </row>
    <row r="2102" spans="1:5" x14ac:dyDescent="0.25">
      <c r="A2102" t="s">
        <v>215</v>
      </c>
      <c r="B2102" t="s">
        <v>21</v>
      </c>
      <c r="C2102" t="s">
        <v>27</v>
      </c>
      <c r="D2102">
        <v>32107.74</v>
      </c>
      <c r="E2102">
        <v>31540.02</v>
      </c>
    </row>
    <row r="2103" spans="1:5" x14ac:dyDescent="0.25">
      <c r="A2103" t="s">
        <v>215</v>
      </c>
      <c r="B2103" t="s">
        <v>19</v>
      </c>
      <c r="C2103" t="s">
        <v>27</v>
      </c>
      <c r="D2103">
        <v>0</v>
      </c>
      <c r="E2103">
        <v>0</v>
      </c>
    </row>
    <row r="2104" spans="1:5" x14ac:dyDescent="0.25">
      <c r="A2104" t="s">
        <v>215</v>
      </c>
      <c r="B2104" t="s">
        <v>20</v>
      </c>
      <c r="C2104" t="s">
        <v>27</v>
      </c>
      <c r="D2104">
        <v>618591.77</v>
      </c>
      <c r="E2104">
        <v>604533.7300000001</v>
      </c>
    </row>
    <row r="2105" spans="1:5" x14ac:dyDescent="0.25">
      <c r="A2105" t="s">
        <v>215</v>
      </c>
      <c r="B2105" t="s">
        <v>18</v>
      </c>
      <c r="C2105" t="s">
        <v>27</v>
      </c>
      <c r="D2105">
        <v>3980.07</v>
      </c>
      <c r="E2105">
        <v>3940.66</v>
      </c>
    </row>
    <row r="2106" spans="1:5" x14ac:dyDescent="0.25">
      <c r="A2106" t="s">
        <v>215</v>
      </c>
      <c r="B2106" t="s">
        <v>23</v>
      </c>
      <c r="C2106" t="s">
        <v>27</v>
      </c>
      <c r="D2106">
        <v>3165.03</v>
      </c>
      <c r="E2106">
        <v>2877.3</v>
      </c>
    </row>
    <row r="2107" spans="1:5" x14ac:dyDescent="0.25">
      <c r="A2107" t="s">
        <v>215</v>
      </c>
      <c r="B2107" t="s">
        <v>22</v>
      </c>
      <c r="C2107" t="s">
        <v>27</v>
      </c>
      <c r="D2107">
        <v>192316.37</v>
      </c>
      <c r="E2107">
        <v>190412.25</v>
      </c>
    </row>
    <row r="2108" spans="1:5" x14ac:dyDescent="0.25">
      <c r="A2108" t="s">
        <v>215</v>
      </c>
      <c r="B2108" t="s">
        <v>23</v>
      </c>
      <c r="C2108" t="s">
        <v>28</v>
      </c>
      <c r="D2108">
        <v>4736.41</v>
      </c>
      <c r="E2108">
        <v>4305.83</v>
      </c>
    </row>
    <row r="2109" spans="1:5" x14ac:dyDescent="0.25">
      <c r="A2109" t="s">
        <v>215</v>
      </c>
      <c r="B2109" t="s">
        <v>21</v>
      </c>
      <c r="C2109" t="s">
        <v>28</v>
      </c>
      <c r="D2109">
        <v>23765.77</v>
      </c>
      <c r="E2109">
        <v>23345.55</v>
      </c>
    </row>
    <row r="2110" spans="1:5" x14ac:dyDescent="0.25">
      <c r="A2110" t="s">
        <v>215</v>
      </c>
      <c r="B2110" t="s">
        <v>20</v>
      </c>
      <c r="C2110" t="s">
        <v>28</v>
      </c>
      <c r="D2110">
        <v>465617.05</v>
      </c>
      <c r="E2110">
        <v>454870.24</v>
      </c>
    </row>
    <row r="2111" spans="1:5" x14ac:dyDescent="0.25">
      <c r="A2111" t="s">
        <v>215</v>
      </c>
      <c r="B2111" t="s">
        <v>18</v>
      </c>
      <c r="C2111" t="s">
        <v>28</v>
      </c>
      <c r="D2111">
        <v>6059.77</v>
      </c>
      <c r="E2111">
        <v>5999.77</v>
      </c>
    </row>
    <row r="2112" spans="1:5" x14ac:dyDescent="0.25">
      <c r="A2112" t="s">
        <v>215</v>
      </c>
      <c r="B2112" t="s">
        <v>19</v>
      </c>
      <c r="C2112" t="s">
        <v>28</v>
      </c>
      <c r="D2112">
        <v>0</v>
      </c>
      <c r="E2112">
        <v>0</v>
      </c>
    </row>
    <row r="2113" spans="1:5" x14ac:dyDescent="0.25">
      <c r="A2113" t="s">
        <v>215</v>
      </c>
      <c r="B2113" t="s">
        <v>22</v>
      </c>
      <c r="C2113" t="s">
        <v>28</v>
      </c>
      <c r="D2113">
        <v>267470.63</v>
      </c>
      <c r="E2113">
        <v>264822.40999999997</v>
      </c>
    </row>
    <row r="2114" spans="1:5" x14ac:dyDescent="0.25">
      <c r="A2114" t="s">
        <v>215</v>
      </c>
      <c r="B2114" t="s">
        <v>22</v>
      </c>
      <c r="C2114" t="s">
        <v>29</v>
      </c>
      <c r="D2114">
        <v>319164.81</v>
      </c>
      <c r="E2114">
        <v>316004.76</v>
      </c>
    </row>
    <row r="2115" spans="1:5" x14ac:dyDescent="0.25">
      <c r="A2115" t="s">
        <v>215</v>
      </c>
      <c r="B2115" t="s">
        <v>18</v>
      </c>
      <c r="C2115" t="s">
        <v>29</v>
      </c>
      <c r="D2115">
        <v>10003.290000000001</v>
      </c>
      <c r="E2115">
        <v>9904.25</v>
      </c>
    </row>
    <row r="2116" spans="1:5" x14ac:dyDescent="0.25">
      <c r="A2116" t="s">
        <v>215</v>
      </c>
      <c r="B2116" t="s">
        <v>20</v>
      </c>
      <c r="C2116" t="s">
        <v>29</v>
      </c>
      <c r="D2116">
        <v>359672.71</v>
      </c>
      <c r="E2116">
        <v>350948.64</v>
      </c>
    </row>
    <row r="2117" spans="1:5" x14ac:dyDescent="0.25">
      <c r="A2117" t="s">
        <v>215</v>
      </c>
      <c r="B2117" t="s">
        <v>21</v>
      </c>
      <c r="C2117" t="s">
        <v>29</v>
      </c>
      <c r="D2117">
        <v>16993.05</v>
      </c>
      <c r="E2117">
        <v>16692.580000000002</v>
      </c>
    </row>
    <row r="2118" spans="1:5" x14ac:dyDescent="0.25">
      <c r="A2118" t="s">
        <v>215</v>
      </c>
      <c r="B2118" t="s">
        <v>23</v>
      </c>
      <c r="C2118" t="s">
        <v>29</v>
      </c>
      <c r="D2118">
        <v>5678.87</v>
      </c>
      <c r="E2118">
        <v>5162.6099999999997</v>
      </c>
    </row>
    <row r="2119" spans="1:5" x14ac:dyDescent="0.25">
      <c r="A2119" t="s">
        <v>215</v>
      </c>
      <c r="B2119" t="s">
        <v>19</v>
      </c>
      <c r="C2119" t="s">
        <v>29</v>
      </c>
      <c r="D2119">
        <v>0</v>
      </c>
      <c r="E2119">
        <v>0</v>
      </c>
    </row>
    <row r="2120" spans="1:5" x14ac:dyDescent="0.25">
      <c r="A2120" t="s">
        <v>215</v>
      </c>
      <c r="B2120" t="s">
        <v>22</v>
      </c>
      <c r="C2120" t="s">
        <v>30</v>
      </c>
      <c r="D2120">
        <v>0</v>
      </c>
      <c r="E2120">
        <v>0</v>
      </c>
    </row>
    <row r="2121" spans="1:5" x14ac:dyDescent="0.25">
      <c r="A2121" t="s">
        <v>215</v>
      </c>
      <c r="B2121" t="s">
        <v>19</v>
      </c>
      <c r="C2121" t="s">
        <v>30</v>
      </c>
      <c r="D2121">
        <v>0</v>
      </c>
      <c r="E2121">
        <v>0</v>
      </c>
    </row>
    <row r="2122" spans="1:5" x14ac:dyDescent="0.25">
      <c r="A2122" t="s">
        <v>215</v>
      </c>
      <c r="B2122" t="s">
        <v>18</v>
      </c>
      <c r="C2122" t="s">
        <v>30</v>
      </c>
      <c r="D2122">
        <v>0</v>
      </c>
      <c r="E2122">
        <v>0</v>
      </c>
    </row>
    <row r="2123" spans="1:5" x14ac:dyDescent="0.25">
      <c r="A2123" t="s">
        <v>215</v>
      </c>
      <c r="B2123" t="s">
        <v>20</v>
      </c>
      <c r="C2123" t="s">
        <v>30</v>
      </c>
      <c r="D2123">
        <v>0</v>
      </c>
      <c r="E2123">
        <v>0</v>
      </c>
    </row>
    <row r="2124" spans="1:5" x14ac:dyDescent="0.25">
      <c r="A2124" t="s">
        <v>215</v>
      </c>
      <c r="B2124" t="s">
        <v>21</v>
      </c>
      <c r="C2124" t="s">
        <v>30</v>
      </c>
      <c r="D2124">
        <v>0</v>
      </c>
      <c r="E2124">
        <v>0</v>
      </c>
    </row>
    <row r="2125" spans="1:5" x14ac:dyDescent="0.25">
      <c r="A2125" t="s">
        <v>215</v>
      </c>
      <c r="B2125" t="s">
        <v>23</v>
      </c>
      <c r="C2125" t="s">
        <v>30</v>
      </c>
      <c r="D2125">
        <v>0</v>
      </c>
      <c r="E2125">
        <v>0</v>
      </c>
    </row>
    <row r="2126" spans="1:5" x14ac:dyDescent="0.25">
      <c r="A2126" t="s">
        <v>215</v>
      </c>
      <c r="B2126" t="s">
        <v>22</v>
      </c>
      <c r="C2126" t="s">
        <v>31</v>
      </c>
      <c r="D2126">
        <v>0</v>
      </c>
      <c r="E2126">
        <v>0</v>
      </c>
    </row>
    <row r="2127" spans="1:5" x14ac:dyDescent="0.25">
      <c r="A2127" t="s">
        <v>215</v>
      </c>
      <c r="B2127" t="s">
        <v>21</v>
      </c>
      <c r="C2127" t="s">
        <v>31</v>
      </c>
      <c r="D2127">
        <v>0</v>
      </c>
      <c r="E2127">
        <v>0</v>
      </c>
    </row>
    <row r="2128" spans="1:5" x14ac:dyDescent="0.25">
      <c r="A2128" t="s">
        <v>215</v>
      </c>
      <c r="B2128" t="s">
        <v>23</v>
      </c>
      <c r="C2128" t="s">
        <v>31</v>
      </c>
      <c r="D2128">
        <v>0</v>
      </c>
      <c r="E2128">
        <v>0</v>
      </c>
    </row>
    <row r="2129" spans="1:5" x14ac:dyDescent="0.25">
      <c r="A2129" t="s">
        <v>215</v>
      </c>
      <c r="B2129" t="s">
        <v>20</v>
      </c>
      <c r="C2129" t="s">
        <v>31</v>
      </c>
      <c r="D2129">
        <v>0</v>
      </c>
      <c r="E2129">
        <v>0</v>
      </c>
    </row>
    <row r="2130" spans="1:5" x14ac:dyDescent="0.25">
      <c r="A2130" t="s">
        <v>215</v>
      </c>
      <c r="B2130" t="s">
        <v>18</v>
      </c>
      <c r="C2130" t="s">
        <v>31</v>
      </c>
      <c r="D2130">
        <v>0</v>
      </c>
      <c r="E2130">
        <v>0</v>
      </c>
    </row>
    <row r="2131" spans="1:5" x14ac:dyDescent="0.25">
      <c r="A2131" t="s">
        <v>215</v>
      </c>
      <c r="B2131" t="s">
        <v>19</v>
      </c>
      <c r="C2131" t="s">
        <v>31</v>
      </c>
      <c r="D2131">
        <v>0</v>
      </c>
      <c r="E2131">
        <v>0</v>
      </c>
    </row>
    <row r="2132" spans="1:5" x14ac:dyDescent="0.25">
      <c r="A2132" t="s">
        <v>215</v>
      </c>
      <c r="B2132" t="s">
        <v>23</v>
      </c>
      <c r="C2132" t="s">
        <v>32</v>
      </c>
      <c r="D2132">
        <v>0</v>
      </c>
      <c r="E2132">
        <v>0</v>
      </c>
    </row>
    <row r="2133" spans="1:5" x14ac:dyDescent="0.25">
      <c r="A2133" t="s">
        <v>215</v>
      </c>
      <c r="B2133" t="s">
        <v>18</v>
      </c>
      <c r="C2133" t="s">
        <v>32</v>
      </c>
      <c r="D2133">
        <v>0</v>
      </c>
      <c r="E2133">
        <v>0</v>
      </c>
    </row>
    <row r="2134" spans="1:5" x14ac:dyDescent="0.25">
      <c r="A2134" t="s">
        <v>215</v>
      </c>
      <c r="B2134" t="s">
        <v>20</v>
      </c>
      <c r="C2134" t="s">
        <v>32</v>
      </c>
      <c r="D2134">
        <v>0</v>
      </c>
      <c r="E2134">
        <v>0</v>
      </c>
    </row>
    <row r="2135" spans="1:5" x14ac:dyDescent="0.25">
      <c r="A2135" t="s">
        <v>215</v>
      </c>
      <c r="B2135" t="s">
        <v>21</v>
      </c>
      <c r="C2135" t="s">
        <v>32</v>
      </c>
      <c r="D2135">
        <v>0</v>
      </c>
      <c r="E2135">
        <v>0</v>
      </c>
    </row>
    <row r="2136" spans="1:5" x14ac:dyDescent="0.25">
      <c r="A2136" t="s">
        <v>215</v>
      </c>
      <c r="B2136" t="s">
        <v>22</v>
      </c>
      <c r="C2136" t="s">
        <v>32</v>
      </c>
      <c r="D2136">
        <v>0</v>
      </c>
      <c r="E2136">
        <v>0</v>
      </c>
    </row>
    <row r="2137" spans="1:5" x14ac:dyDescent="0.25">
      <c r="A2137" t="s">
        <v>215</v>
      </c>
      <c r="B2137" t="s">
        <v>19</v>
      </c>
      <c r="C2137" t="s">
        <v>32</v>
      </c>
      <c r="D2137">
        <v>0</v>
      </c>
      <c r="E2137">
        <v>0</v>
      </c>
    </row>
    <row r="2138" spans="1:5" x14ac:dyDescent="0.25">
      <c r="A2138" t="s">
        <v>215</v>
      </c>
      <c r="B2138" t="s">
        <v>20</v>
      </c>
      <c r="C2138" t="s">
        <v>33</v>
      </c>
      <c r="D2138">
        <v>0</v>
      </c>
      <c r="E2138">
        <v>0</v>
      </c>
    </row>
    <row r="2139" spans="1:5" x14ac:dyDescent="0.25">
      <c r="A2139" t="s">
        <v>215</v>
      </c>
      <c r="B2139" t="s">
        <v>21</v>
      </c>
      <c r="C2139" t="s">
        <v>33</v>
      </c>
      <c r="D2139">
        <v>0</v>
      </c>
      <c r="E2139">
        <v>0</v>
      </c>
    </row>
    <row r="2140" spans="1:5" x14ac:dyDescent="0.25">
      <c r="A2140" t="s">
        <v>215</v>
      </c>
      <c r="B2140" t="s">
        <v>22</v>
      </c>
      <c r="C2140" t="s">
        <v>33</v>
      </c>
      <c r="D2140">
        <v>0</v>
      </c>
      <c r="E2140">
        <v>0</v>
      </c>
    </row>
    <row r="2141" spans="1:5" x14ac:dyDescent="0.25">
      <c r="A2141" t="s">
        <v>215</v>
      </c>
      <c r="B2141" t="s">
        <v>23</v>
      </c>
      <c r="C2141" t="s">
        <v>33</v>
      </c>
      <c r="D2141">
        <v>0</v>
      </c>
      <c r="E2141">
        <v>0</v>
      </c>
    </row>
    <row r="2142" spans="1:5" x14ac:dyDescent="0.25">
      <c r="A2142" t="s">
        <v>215</v>
      </c>
      <c r="B2142" t="s">
        <v>18</v>
      </c>
      <c r="C2142" t="s">
        <v>33</v>
      </c>
      <c r="D2142">
        <v>0</v>
      </c>
      <c r="E2142">
        <v>0</v>
      </c>
    </row>
    <row r="2143" spans="1:5" x14ac:dyDescent="0.25">
      <c r="A2143" t="s">
        <v>215</v>
      </c>
      <c r="B2143" t="s">
        <v>19</v>
      </c>
      <c r="C2143" t="s">
        <v>33</v>
      </c>
      <c r="D2143">
        <v>0</v>
      </c>
      <c r="E2143">
        <v>0</v>
      </c>
    </row>
    <row r="2144" spans="1:5" x14ac:dyDescent="0.25">
      <c r="A2144" t="s">
        <v>215</v>
      </c>
      <c r="B2144" t="s">
        <v>22</v>
      </c>
      <c r="C2144" t="s">
        <v>34</v>
      </c>
      <c r="D2144">
        <v>0</v>
      </c>
      <c r="E2144">
        <v>0</v>
      </c>
    </row>
    <row r="2145" spans="1:5" x14ac:dyDescent="0.25">
      <c r="A2145" t="s">
        <v>215</v>
      </c>
      <c r="B2145" t="s">
        <v>23</v>
      </c>
      <c r="C2145" t="s">
        <v>34</v>
      </c>
      <c r="D2145">
        <v>0</v>
      </c>
      <c r="E2145">
        <v>0</v>
      </c>
    </row>
    <row r="2146" spans="1:5" x14ac:dyDescent="0.25">
      <c r="A2146" t="s">
        <v>215</v>
      </c>
      <c r="B2146" t="s">
        <v>21</v>
      </c>
      <c r="C2146" t="s">
        <v>34</v>
      </c>
      <c r="D2146">
        <v>0</v>
      </c>
      <c r="E2146">
        <v>0</v>
      </c>
    </row>
    <row r="2147" spans="1:5" x14ac:dyDescent="0.25">
      <c r="A2147" t="s">
        <v>215</v>
      </c>
      <c r="B2147" t="s">
        <v>20</v>
      </c>
      <c r="C2147" t="s">
        <v>34</v>
      </c>
      <c r="D2147">
        <v>0</v>
      </c>
      <c r="E2147">
        <v>0</v>
      </c>
    </row>
    <row r="2148" spans="1:5" x14ac:dyDescent="0.25">
      <c r="A2148" t="s">
        <v>215</v>
      </c>
      <c r="B2148" t="s">
        <v>19</v>
      </c>
      <c r="C2148" t="s">
        <v>34</v>
      </c>
      <c r="D2148">
        <v>0</v>
      </c>
      <c r="E2148">
        <v>0</v>
      </c>
    </row>
    <row r="2149" spans="1:5" x14ac:dyDescent="0.25">
      <c r="A2149" t="s">
        <v>215</v>
      </c>
      <c r="B2149" t="s">
        <v>18</v>
      </c>
      <c r="C2149" t="s">
        <v>34</v>
      </c>
      <c r="D2149">
        <v>0</v>
      </c>
      <c r="E2149">
        <v>0</v>
      </c>
    </row>
    <row r="2150" spans="1:5" x14ac:dyDescent="0.25">
      <c r="A2150" t="s">
        <v>215</v>
      </c>
      <c r="B2150" t="s">
        <v>23</v>
      </c>
      <c r="C2150" t="s">
        <v>35</v>
      </c>
      <c r="D2150">
        <v>0</v>
      </c>
      <c r="E2150">
        <v>0</v>
      </c>
    </row>
    <row r="2151" spans="1:5" x14ac:dyDescent="0.25">
      <c r="A2151" t="s">
        <v>215</v>
      </c>
      <c r="B2151" t="s">
        <v>20</v>
      </c>
      <c r="C2151" t="s">
        <v>35</v>
      </c>
      <c r="D2151">
        <v>0</v>
      </c>
      <c r="E2151">
        <v>0</v>
      </c>
    </row>
    <row r="2152" spans="1:5" x14ac:dyDescent="0.25">
      <c r="A2152" t="s">
        <v>215</v>
      </c>
      <c r="B2152" t="s">
        <v>22</v>
      </c>
      <c r="C2152" t="s">
        <v>35</v>
      </c>
      <c r="D2152">
        <v>0</v>
      </c>
      <c r="E2152">
        <v>0</v>
      </c>
    </row>
    <row r="2153" spans="1:5" x14ac:dyDescent="0.25">
      <c r="A2153" t="s">
        <v>215</v>
      </c>
      <c r="B2153" t="s">
        <v>19</v>
      </c>
      <c r="C2153" t="s">
        <v>35</v>
      </c>
      <c r="D2153">
        <v>0</v>
      </c>
      <c r="E2153">
        <v>0</v>
      </c>
    </row>
    <row r="2154" spans="1:5" x14ac:dyDescent="0.25">
      <c r="A2154" t="s">
        <v>215</v>
      </c>
      <c r="B2154" t="s">
        <v>21</v>
      </c>
      <c r="C2154" t="s">
        <v>35</v>
      </c>
      <c r="D2154">
        <v>0</v>
      </c>
      <c r="E2154">
        <v>0</v>
      </c>
    </row>
    <row r="2155" spans="1:5" x14ac:dyDescent="0.25">
      <c r="A2155" t="s">
        <v>215</v>
      </c>
      <c r="B2155" t="s">
        <v>18</v>
      </c>
      <c r="C2155" t="s">
        <v>35</v>
      </c>
      <c r="D2155">
        <v>0</v>
      </c>
      <c r="E2155">
        <v>0</v>
      </c>
    </row>
    <row r="2156" spans="1:5" x14ac:dyDescent="0.25">
      <c r="A2156" t="s">
        <v>215</v>
      </c>
      <c r="B2156" t="s">
        <v>18</v>
      </c>
      <c r="C2156" t="s">
        <v>36</v>
      </c>
      <c r="D2156">
        <v>0</v>
      </c>
      <c r="E2156">
        <v>0</v>
      </c>
    </row>
    <row r="2157" spans="1:5" x14ac:dyDescent="0.25">
      <c r="A2157" t="s">
        <v>215</v>
      </c>
      <c r="B2157" t="s">
        <v>22</v>
      </c>
      <c r="C2157" t="s">
        <v>36</v>
      </c>
      <c r="D2157">
        <v>0</v>
      </c>
      <c r="E2157">
        <v>0</v>
      </c>
    </row>
    <row r="2158" spans="1:5" x14ac:dyDescent="0.25">
      <c r="A2158" t="s">
        <v>215</v>
      </c>
      <c r="B2158" t="s">
        <v>20</v>
      </c>
      <c r="C2158" t="s">
        <v>36</v>
      </c>
      <c r="D2158">
        <v>0</v>
      </c>
      <c r="E2158">
        <v>0</v>
      </c>
    </row>
    <row r="2159" spans="1:5" x14ac:dyDescent="0.25">
      <c r="A2159" t="s">
        <v>215</v>
      </c>
      <c r="B2159" t="s">
        <v>19</v>
      </c>
      <c r="C2159" t="s">
        <v>36</v>
      </c>
      <c r="D2159">
        <v>0</v>
      </c>
      <c r="E2159">
        <v>0</v>
      </c>
    </row>
    <row r="2160" spans="1:5" x14ac:dyDescent="0.25">
      <c r="A2160" t="s">
        <v>215</v>
      </c>
      <c r="B2160" t="s">
        <v>21</v>
      </c>
      <c r="C2160" t="s">
        <v>36</v>
      </c>
      <c r="D2160">
        <v>0</v>
      </c>
      <c r="E2160">
        <v>0</v>
      </c>
    </row>
    <row r="2161" spans="1:5" x14ac:dyDescent="0.25">
      <c r="A2161" t="s">
        <v>215</v>
      </c>
      <c r="B2161" t="s">
        <v>23</v>
      </c>
      <c r="C2161" t="s">
        <v>36</v>
      </c>
      <c r="D2161">
        <v>0</v>
      </c>
      <c r="E2161">
        <v>0</v>
      </c>
    </row>
    <row r="2162" spans="1:5" x14ac:dyDescent="0.25">
      <c r="A2162" t="s">
        <v>216</v>
      </c>
      <c r="B2162" t="s">
        <v>19</v>
      </c>
      <c r="C2162" t="s">
        <v>25</v>
      </c>
      <c r="D2162">
        <v>0</v>
      </c>
      <c r="E2162">
        <v>0</v>
      </c>
    </row>
    <row r="2163" spans="1:5" x14ac:dyDescent="0.25">
      <c r="A2163" t="s">
        <v>216</v>
      </c>
      <c r="B2163" t="s">
        <v>23</v>
      </c>
      <c r="C2163" t="s">
        <v>25</v>
      </c>
      <c r="D2163">
        <v>0</v>
      </c>
      <c r="E2163">
        <v>0</v>
      </c>
    </row>
    <row r="2164" spans="1:5" x14ac:dyDescent="0.25">
      <c r="A2164" t="s">
        <v>216</v>
      </c>
      <c r="B2164" t="s">
        <v>22</v>
      </c>
      <c r="C2164" t="s">
        <v>25</v>
      </c>
      <c r="D2164">
        <v>19323.16</v>
      </c>
      <c r="E2164">
        <v>19131.84</v>
      </c>
    </row>
    <row r="2165" spans="1:5" x14ac:dyDescent="0.25">
      <c r="A2165" t="s">
        <v>216</v>
      </c>
      <c r="B2165" t="s">
        <v>21</v>
      </c>
      <c r="C2165" t="s">
        <v>25</v>
      </c>
      <c r="D2165">
        <v>315705.09000000003</v>
      </c>
      <c r="E2165">
        <v>310122.88</v>
      </c>
    </row>
    <row r="2166" spans="1:5" x14ac:dyDescent="0.25">
      <c r="A2166" t="s">
        <v>216</v>
      </c>
      <c r="B2166" t="s">
        <v>18</v>
      </c>
      <c r="C2166" t="s">
        <v>25</v>
      </c>
      <c r="D2166">
        <v>49950.25</v>
      </c>
      <c r="E2166">
        <v>49455.69</v>
      </c>
    </row>
    <row r="2167" spans="1:5" x14ac:dyDescent="0.25">
      <c r="A2167" t="s">
        <v>216</v>
      </c>
      <c r="B2167" t="s">
        <v>20</v>
      </c>
      <c r="C2167" t="s">
        <v>25</v>
      </c>
      <c r="D2167">
        <v>307756.39</v>
      </c>
      <c r="E2167">
        <v>298641.57</v>
      </c>
    </row>
    <row r="2168" spans="1:5" x14ac:dyDescent="0.25">
      <c r="A2168" t="s">
        <v>216</v>
      </c>
      <c r="B2168" t="s">
        <v>23</v>
      </c>
      <c r="C2168" t="s">
        <v>26</v>
      </c>
      <c r="D2168">
        <v>0</v>
      </c>
      <c r="E2168">
        <v>0</v>
      </c>
    </row>
    <row r="2169" spans="1:5" x14ac:dyDescent="0.25">
      <c r="A2169" t="s">
        <v>216</v>
      </c>
      <c r="B2169" t="s">
        <v>18</v>
      </c>
      <c r="C2169" t="s">
        <v>26</v>
      </c>
      <c r="D2169">
        <v>60122.12</v>
      </c>
      <c r="E2169">
        <v>59526.85</v>
      </c>
    </row>
    <row r="2170" spans="1:5" x14ac:dyDescent="0.25">
      <c r="A2170" t="s">
        <v>216</v>
      </c>
      <c r="B2170" t="s">
        <v>21</v>
      </c>
      <c r="C2170" t="s">
        <v>26</v>
      </c>
      <c r="D2170">
        <v>271043.84000000003</v>
      </c>
      <c r="E2170">
        <v>266251.32</v>
      </c>
    </row>
    <row r="2171" spans="1:5" x14ac:dyDescent="0.25">
      <c r="A2171" t="s">
        <v>216</v>
      </c>
      <c r="B2171" t="s">
        <v>22</v>
      </c>
      <c r="C2171" t="s">
        <v>26</v>
      </c>
      <c r="D2171">
        <v>24681.74</v>
      </c>
      <c r="E2171">
        <v>24437.37</v>
      </c>
    </row>
    <row r="2172" spans="1:5" x14ac:dyDescent="0.25">
      <c r="A2172" t="s">
        <v>216</v>
      </c>
      <c r="B2172" t="s">
        <v>19</v>
      </c>
      <c r="C2172" t="s">
        <v>26</v>
      </c>
      <c r="D2172">
        <v>0</v>
      </c>
      <c r="E2172">
        <v>0</v>
      </c>
    </row>
    <row r="2173" spans="1:5" x14ac:dyDescent="0.25">
      <c r="A2173" t="s">
        <v>216</v>
      </c>
      <c r="B2173" t="s">
        <v>20</v>
      </c>
      <c r="C2173" t="s">
        <v>26</v>
      </c>
      <c r="D2173">
        <v>128974.83000000002</v>
      </c>
      <c r="E2173">
        <v>122822.38</v>
      </c>
    </row>
    <row r="2174" spans="1:5" x14ac:dyDescent="0.25">
      <c r="A2174" t="s">
        <v>216</v>
      </c>
      <c r="B2174" t="s">
        <v>18</v>
      </c>
      <c r="C2174" t="s">
        <v>27</v>
      </c>
      <c r="D2174">
        <v>71112.7</v>
      </c>
      <c r="E2174">
        <v>70408.61</v>
      </c>
    </row>
    <row r="2175" spans="1:5" x14ac:dyDescent="0.25">
      <c r="A2175" t="s">
        <v>216</v>
      </c>
      <c r="B2175" t="s">
        <v>23</v>
      </c>
      <c r="C2175" t="s">
        <v>27</v>
      </c>
      <c r="D2175">
        <v>0</v>
      </c>
      <c r="E2175">
        <v>0</v>
      </c>
    </row>
    <row r="2176" spans="1:5" x14ac:dyDescent="0.25">
      <c r="A2176" t="s">
        <v>216</v>
      </c>
      <c r="B2176" t="s">
        <v>22</v>
      </c>
      <c r="C2176" t="s">
        <v>27</v>
      </c>
      <c r="D2176">
        <v>30310.76</v>
      </c>
      <c r="E2176">
        <v>30010.65</v>
      </c>
    </row>
    <row r="2177" spans="1:5" x14ac:dyDescent="0.25">
      <c r="A2177" t="s">
        <v>216</v>
      </c>
      <c r="B2177" t="s">
        <v>20</v>
      </c>
      <c r="C2177" t="s">
        <v>27</v>
      </c>
      <c r="D2177">
        <v>113324.86</v>
      </c>
      <c r="E2177">
        <v>107013.92</v>
      </c>
    </row>
    <row r="2178" spans="1:5" x14ac:dyDescent="0.25">
      <c r="A2178" t="s">
        <v>216</v>
      </c>
      <c r="B2178" t="s">
        <v>19</v>
      </c>
      <c r="C2178" t="s">
        <v>27</v>
      </c>
      <c r="D2178">
        <v>0</v>
      </c>
      <c r="E2178">
        <v>0</v>
      </c>
    </row>
    <row r="2179" spans="1:5" x14ac:dyDescent="0.25">
      <c r="A2179" t="s">
        <v>216</v>
      </c>
      <c r="B2179" t="s">
        <v>21</v>
      </c>
      <c r="C2179" t="s">
        <v>27</v>
      </c>
      <c r="D2179">
        <v>307352.06</v>
      </c>
      <c r="E2179">
        <v>301917.53999999998</v>
      </c>
    </row>
    <row r="2180" spans="1:5" x14ac:dyDescent="0.25">
      <c r="A2180" t="s">
        <v>216</v>
      </c>
      <c r="B2180" t="s">
        <v>21</v>
      </c>
      <c r="C2180" t="s">
        <v>28</v>
      </c>
      <c r="D2180">
        <v>244695.41</v>
      </c>
      <c r="E2180">
        <v>240368.77</v>
      </c>
    </row>
    <row r="2181" spans="1:5" x14ac:dyDescent="0.25">
      <c r="A2181" t="s">
        <v>216</v>
      </c>
      <c r="B2181" t="s">
        <v>20</v>
      </c>
      <c r="C2181" t="s">
        <v>28</v>
      </c>
      <c r="D2181">
        <v>93444.65</v>
      </c>
      <c r="E2181">
        <v>87983.01999999999</v>
      </c>
    </row>
    <row r="2182" spans="1:5" x14ac:dyDescent="0.25">
      <c r="A2182" t="s">
        <v>216</v>
      </c>
      <c r="B2182" t="s">
        <v>19</v>
      </c>
      <c r="C2182" t="s">
        <v>28</v>
      </c>
      <c r="D2182">
        <v>0</v>
      </c>
      <c r="E2182">
        <v>0</v>
      </c>
    </row>
    <row r="2183" spans="1:5" x14ac:dyDescent="0.25">
      <c r="A2183" t="s">
        <v>216</v>
      </c>
      <c r="B2183" t="s">
        <v>22</v>
      </c>
      <c r="C2183" t="s">
        <v>28</v>
      </c>
      <c r="D2183">
        <v>49565.64</v>
      </c>
      <c r="E2183">
        <v>49074.89</v>
      </c>
    </row>
    <row r="2184" spans="1:5" x14ac:dyDescent="0.25">
      <c r="A2184" t="s">
        <v>216</v>
      </c>
      <c r="B2184" t="s">
        <v>23</v>
      </c>
      <c r="C2184" t="s">
        <v>28</v>
      </c>
      <c r="D2184">
        <v>0</v>
      </c>
      <c r="E2184">
        <v>0</v>
      </c>
    </row>
    <row r="2185" spans="1:5" x14ac:dyDescent="0.25">
      <c r="A2185" t="s">
        <v>216</v>
      </c>
      <c r="B2185" t="s">
        <v>18</v>
      </c>
      <c r="C2185" t="s">
        <v>28</v>
      </c>
      <c r="D2185">
        <v>46885.8</v>
      </c>
      <c r="E2185">
        <v>46421.58</v>
      </c>
    </row>
    <row r="2186" spans="1:5" x14ac:dyDescent="0.25">
      <c r="A2186" t="s">
        <v>216</v>
      </c>
      <c r="B2186" t="s">
        <v>20</v>
      </c>
      <c r="C2186" t="s">
        <v>29</v>
      </c>
      <c r="D2186">
        <v>80908.340000000011</v>
      </c>
      <c r="E2186">
        <v>76017.86</v>
      </c>
    </row>
    <row r="2187" spans="1:5" x14ac:dyDescent="0.25">
      <c r="A2187" t="s">
        <v>216</v>
      </c>
      <c r="B2187" t="s">
        <v>23</v>
      </c>
      <c r="C2187" t="s">
        <v>29</v>
      </c>
      <c r="D2187">
        <v>0</v>
      </c>
      <c r="E2187">
        <v>0</v>
      </c>
    </row>
    <row r="2188" spans="1:5" x14ac:dyDescent="0.25">
      <c r="A2188" t="s">
        <v>216</v>
      </c>
      <c r="B2188" t="s">
        <v>21</v>
      </c>
      <c r="C2188" t="s">
        <v>29</v>
      </c>
      <c r="D2188">
        <v>172569.23</v>
      </c>
      <c r="E2188">
        <v>169517.91</v>
      </c>
    </row>
    <row r="2189" spans="1:5" x14ac:dyDescent="0.25">
      <c r="A2189" t="s">
        <v>216</v>
      </c>
      <c r="B2189" t="s">
        <v>22</v>
      </c>
      <c r="C2189" t="s">
        <v>29</v>
      </c>
      <c r="D2189">
        <v>56938.559999999998</v>
      </c>
      <c r="E2189">
        <v>56374.81</v>
      </c>
    </row>
    <row r="2190" spans="1:5" x14ac:dyDescent="0.25">
      <c r="A2190" t="s">
        <v>216</v>
      </c>
      <c r="B2190" t="s">
        <v>19</v>
      </c>
      <c r="C2190" t="s">
        <v>29</v>
      </c>
      <c r="D2190">
        <v>0</v>
      </c>
      <c r="E2190">
        <v>0</v>
      </c>
    </row>
    <row r="2191" spans="1:5" x14ac:dyDescent="0.25">
      <c r="A2191" t="s">
        <v>216</v>
      </c>
      <c r="B2191" t="s">
        <v>18</v>
      </c>
      <c r="C2191" t="s">
        <v>29</v>
      </c>
      <c r="D2191">
        <v>46954.97</v>
      </c>
      <c r="E2191">
        <v>46490.07</v>
      </c>
    </row>
    <row r="2192" spans="1:5" x14ac:dyDescent="0.25">
      <c r="A2192" t="s">
        <v>216</v>
      </c>
      <c r="B2192" t="s">
        <v>20</v>
      </c>
      <c r="C2192" t="s">
        <v>30</v>
      </c>
      <c r="D2192">
        <v>0</v>
      </c>
      <c r="E2192">
        <v>0</v>
      </c>
    </row>
    <row r="2193" spans="1:5" x14ac:dyDescent="0.25">
      <c r="A2193" t="s">
        <v>216</v>
      </c>
      <c r="B2193" t="s">
        <v>23</v>
      </c>
      <c r="C2193" t="s">
        <v>30</v>
      </c>
      <c r="D2193">
        <v>0</v>
      </c>
      <c r="E2193">
        <v>0</v>
      </c>
    </row>
    <row r="2194" spans="1:5" x14ac:dyDescent="0.25">
      <c r="A2194" t="s">
        <v>216</v>
      </c>
      <c r="B2194" t="s">
        <v>18</v>
      </c>
      <c r="C2194" t="s">
        <v>30</v>
      </c>
      <c r="D2194">
        <v>0</v>
      </c>
      <c r="E2194">
        <v>0</v>
      </c>
    </row>
    <row r="2195" spans="1:5" x14ac:dyDescent="0.25">
      <c r="A2195" t="s">
        <v>216</v>
      </c>
      <c r="B2195" t="s">
        <v>22</v>
      </c>
      <c r="C2195" t="s">
        <v>30</v>
      </c>
      <c r="D2195">
        <v>0</v>
      </c>
      <c r="E2195">
        <v>0</v>
      </c>
    </row>
    <row r="2196" spans="1:5" x14ac:dyDescent="0.25">
      <c r="A2196" t="s">
        <v>216</v>
      </c>
      <c r="B2196" t="s">
        <v>19</v>
      </c>
      <c r="C2196" t="s">
        <v>30</v>
      </c>
      <c r="D2196">
        <v>0</v>
      </c>
      <c r="E2196">
        <v>0</v>
      </c>
    </row>
    <row r="2197" spans="1:5" x14ac:dyDescent="0.25">
      <c r="A2197" t="s">
        <v>216</v>
      </c>
      <c r="B2197" t="s">
        <v>21</v>
      </c>
      <c r="C2197" t="s">
        <v>30</v>
      </c>
      <c r="D2197">
        <v>0</v>
      </c>
      <c r="E2197">
        <v>0</v>
      </c>
    </row>
    <row r="2198" spans="1:5" x14ac:dyDescent="0.25">
      <c r="A2198" t="s">
        <v>216</v>
      </c>
      <c r="B2198" t="s">
        <v>18</v>
      </c>
      <c r="C2198" t="s">
        <v>31</v>
      </c>
      <c r="D2198">
        <v>0</v>
      </c>
      <c r="E2198">
        <v>0</v>
      </c>
    </row>
    <row r="2199" spans="1:5" x14ac:dyDescent="0.25">
      <c r="A2199" t="s">
        <v>216</v>
      </c>
      <c r="B2199" t="s">
        <v>22</v>
      </c>
      <c r="C2199" t="s">
        <v>31</v>
      </c>
      <c r="D2199">
        <v>0</v>
      </c>
      <c r="E2199">
        <v>0</v>
      </c>
    </row>
    <row r="2200" spans="1:5" x14ac:dyDescent="0.25">
      <c r="A2200" t="s">
        <v>216</v>
      </c>
      <c r="B2200" t="s">
        <v>21</v>
      </c>
      <c r="C2200" t="s">
        <v>31</v>
      </c>
      <c r="D2200">
        <v>0</v>
      </c>
      <c r="E2200">
        <v>0</v>
      </c>
    </row>
    <row r="2201" spans="1:5" x14ac:dyDescent="0.25">
      <c r="A2201" t="s">
        <v>216</v>
      </c>
      <c r="B2201" t="s">
        <v>19</v>
      </c>
      <c r="C2201" t="s">
        <v>31</v>
      </c>
      <c r="D2201">
        <v>0</v>
      </c>
      <c r="E2201">
        <v>0</v>
      </c>
    </row>
    <row r="2202" spans="1:5" x14ac:dyDescent="0.25">
      <c r="A2202" t="s">
        <v>216</v>
      </c>
      <c r="B2202" t="s">
        <v>23</v>
      </c>
      <c r="C2202" t="s">
        <v>31</v>
      </c>
      <c r="D2202">
        <v>0</v>
      </c>
      <c r="E2202">
        <v>0</v>
      </c>
    </row>
    <row r="2203" spans="1:5" x14ac:dyDescent="0.25">
      <c r="A2203" t="s">
        <v>216</v>
      </c>
      <c r="B2203" t="s">
        <v>20</v>
      </c>
      <c r="C2203" t="s">
        <v>31</v>
      </c>
      <c r="D2203">
        <v>0</v>
      </c>
      <c r="E2203">
        <v>0</v>
      </c>
    </row>
    <row r="2204" spans="1:5" x14ac:dyDescent="0.25">
      <c r="A2204" t="s">
        <v>216</v>
      </c>
      <c r="B2204" t="s">
        <v>21</v>
      </c>
      <c r="C2204" t="s">
        <v>32</v>
      </c>
      <c r="D2204">
        <v>0</v>
      </c>
      <c r="E2204">
        <v>0</v>
      </c>
    </row>
    <row r="2205" spans="1:5" x14ac:dyDescent="0.25">
      <c r="A2205" t="s">
        <v>216</v>
      </c>
      <c r="B2205" t="s">
        <v>20</v>
      </c>
      <c r="C2205" t="s">
        <v>32</v>
      </c>
      <c r="D2205">
        <v>0</v>
      </c>
      <c r="E2205">
        <v>0</v>
      </c>
    </row>
    <row r="2206" spans="1:5" x14ac:dyDescent="0.25">
      <c r="A2206" t="s">
        <v>216</v>
      </c>
      <c r="B2206" t="s">
        <v>18</v>
      </c>
      <c r="C2206" t="s">
        <v>32</v>
      </c>
      <c r="D2206">
        <v>0</v>
      </c>
      <c r="E2206">
        <v>0</v>
      </c>
    </row>
    <row r="2207" spans="1:5" x14ac:dyDescent="0.25">
      <c r="A2207" t="s">
        <v>216</v>
      </c>
      <c r="B2207" t="s">
        <v>23</v>
      </c>
      <c r="C2207" t="s">
        <v>32</v>
      </c>
      <c r="D2207">
        <v>0</v>
      </c>
      <c r="E2207">
        <v>0</v>
      </c>
    </row>
    <row r="2208" spans="1:5" x14ac:dyDescent="0.25">
      <c r="A2208" t="s">
        <v>216</v>
      </c>
      <c r="B2208" t="s">
        <v>22</v>
      </c>
      <c r="C2208" t="s">
        <v>32</v>
      </c>
      <c r="D2208">
        <v>0</v>
      </c>
      <c r="E2208">
        <v>0</v>
      </c>
    </row>
    <row r="2209" spans="1:5" x14ac:dyDescent="0.25">
      <c r="A2209" t="s">
        <v>216</v>
      </c>
      <c r="B2209" t="s">
        <v>19</v>
      </c>
      <c r="C2209" t="s">
        <v>32</v>
      </c>
      <c r="D2209">
        <v>0</v>
      </c>
      <c r="E2209">
        <v>0</v>
      </c>
    </row>
    <row r="2210" spans="1:5" x14ac:dyDescent="0.25">
      <c r="A2210" t="s">
        <v>216</v>
      </c>
      <c r="B2210" t="s">
        <v>19</v>
      </c>
      <c r="C2210" t="s">
        <v>33</v>
      </c>
      <c r="D2210">
        <v>0</v>
      </c>
      <c r="E2210">
        <v>0</v>
      </c>
    </row>
    <row r="2211" spans="1:5" x14ac:dyDescent="0.25">
      <c r="A2211" t="s">
        <v>216</v>
      </c>
      <c r="B2211" t="s">
        <v>20</v>
      </c>
      <c r="C2211" t="s">
        <v>33</v>
      </c>
      <c r="D2211">
        <v>0</v>
      </c>
      <c r="E2211">
        <v>0</v>
      </c>
    </row>
    <row r="2212" spans="1:5" x14ac:dyDescent="0.25">
      <c r="A2212" t="s">
        <v>216</v>
      </c>
      <c r="B2212" t="s">
        <v>22</v>
      </c>
      <c r="C2212" t="s">
        <v>33</v>
      </c>
      <c r="D2212">
        <v>0</v>
      </c>
      <c r="E2212">
        <v>0</v>
      </c>
    </row>
    <row r="2213" spans="1:5" x14ac:dyDescent="0.25">
      <c r="A2213" t="s">
        <v>216</v>
      </c>
      <c r="B2213" t="s">
        <v>18</v>
      </c>
      <c r="C2213" t="s">
        <v>33</v>
      </c>
      <c r="D2213">
        <v>0</v>
      </c>
      <c r="E2213">
        <v>0</v>
      </c>
    </row>
    <row r="2214" spans="1:5" x14ac:dyDescent="0.25">
      <c r="A2214" t="s">
        <v>216</v>
      </c>
      <c r="B2214" t="s">
        <v>23</v>
      </c>
      <c r="C2214" t="s">
        <v>33</v>
      </c>
      <c r="D2214">
        <v>0</v>
      </c>
      <c r="E2214">
        <v>0</v>
      </c>
    </row>
    <row r="2215" spans="1:5" x14ac:dyDescent="0.25">
      <c r="A2215" t="s">
        <v>216</v>
      </c>
      <c r="B2215" t="s">
        <v>21</v>
      </c>
      <c r="C2215" t="s">
        <v>33</v>
      </c>
      <c r="D2215">
        <v>0</v>
      </c>
      <c r="E2215">
        <v>0</v>
      </c>
    </row>
    <row r="2216" spans="1:5" x14ac:dyDescent="0.25">
      <c r="A2216" t="s">
        <v>216</v>
      </c>
      <c r="B2216" t="s">
        <v>22</v>
      </c>
      <c r="C2216" t="s">
        <v>34</v>
      </c>
      <c r="D2216">
        <v>0</v>
      </c>
      <c r="E2216">
        <v>0</v>
      </c>
    </row>
    <row r="2217" spans="1:5" x14ac:dyDescent="0.25">
      <c r="A2217" t="s">
        <v>216</v>
      </c>
      <c r="B2217" t="s">
        <v>23</v>
      </c>
      <c r="C2217" t="s">
        <v>34</v>
      </c>
      <c r="D2217">
        <v>0</v>
      </c>
      <c r="E2217">
        <v>0</v>
      </c>
    </row>
    <row r="2218" spans="1:5" x14ac:dyDescent="0.25">
      <c r="A2218" t="s">
        <v>216</v>
      </c>
      <c r="B2218" t="s">
        <v>20</v>
      </c>
      <c r="C2218" t="s">
        <v>34</v>
      </c>
      <c r="D2218">
        <v>0</v>
      </c>
      <c r="E2218">
        <v>0</v>
      </c>
    </row>
    <row r="2219" spans="1:5" x14ac:dyDescent="0.25">
      <c r="A2219" t="s">
        <v>216</v>
      </c>
      <c r="B2219" t="s">
        <v>21</v>
      </c>
      <c r="C2219" t="s">
        <v>34</v>
      </c>
      <c r="D2219">
        <v>0</v>
      </c>
      <c r="E2219">
        <v>0</v>
      </c>
    </row>
    <row r="2220" spans="1:5" x14ac:dyDescent="0.25">
      <c r="A2220" t="s">
        <v>216</v>
      </c>
      <c r="B2220" t="s">
        <v>19</v>
      </c>
      <c r="C2220" t="s">
        <v>34</v>
      </c>
      <c r="D2220">
        <v>0</v>
      </c>
      <c r="E2220">
        <v>0</v>
      </c>
    </row>
    <row r="2221" spans="1:5" x14ac:dyDescent="0.25">
      <c r="A2221" t="s">
        <v>216</v>
      </c>
      <c r="B2221" t="s">
        <v>18</v>
      </c>
      <c r="C2221" t="s">
        <v>34</v>
      </c>
      <c r="D2221">
        <v>0</v>
      </c>
      <c r="E2221">
        <v>0</v>
      </c>
    </row>
    <row r="2222" spans="1:5" x14ac:dyDescent="0.25">
      <c r="A2222" t="s">
        <v>216</v>
      </c>
      <c r="B2222" t="s">
        <v>18</v>
      </c>
      <c r="C2222" t="s">
        <v>35</v>
      </c>
      <c r="D2222">
        <v>0</v>
      </c>
      <c r="E2222">
        <v>0</v>
      </c>
    </row>
    <row r="2223" spans="1:5" x14ac:dyDescent="0.25">
      <c r="A2223" t="s">
        <v>216</v>
      </c>
      <c r="B2223" t="s">
        <v>20</v>
      </c>
      <c r="C2223" t="s">
        <v>35</v>
      </c>
      <c r="D2223">
        <v>0</v>
      </c>
      <c r="E2223">
        <v>0</v>
      </c>
    </row>
    <row r="2224" spans="1:5" x14ac:dyDescent="0.25">
      <c r="A2224" t="s">
        <v>216</v>
      </c>
      <c r="B2224" t="s">
        <v>23</v>
      </c>
      <c r="C2224" t="s">
        <v>35</v>
      </c>
      <c r="D2224">
        <v>0</v>
      </c>
      <c r="E2224">
        <v>0</v>
      </c>
    </row>
    <row r="2225" spans="1:5" x14ac:dyDescent="0.25">
      <c r="A2225" t="s">
        <v>216</v>
      </c>
      <c r="B2225" t="s">
        <v>19</v>
      </c>
      <c r="C2225" t="s">
        <v>35</v>
      </c>
      <c r="D2225">
        <v>0</v>
      </c>
      <c r="E2225">
        <v>0</v>
      </c>
    </row>
    <row r="2226" spans="1:5" x14ac:dyDescent="0.25">
      <c r="A2226" t="s">
        <v>216</v>
      </c>
      <c r="B2226" t="s">
        <v>22</v>
      </c>
      <c r="C2226" t="s">
        <v>35</v>
      </c>
      <c r="D2226">
        <v>0</v>
      </c>
      <c r="E2226">
        <v>0</v>
      </c>
    </row>
    <row r="2227" spans="1:5" x14ac:dyDescent="0.25">
      <c r="A2227" t="s">
        <v>216</v>
      </c>
      <c r="B2227" t="s">
        <v>21</v>
      </c>
      <c r="C2227" t="s">
        <v>35</v>
      </c>
      <c r="D2227">
        <v>0</v>
      </c>
      <c r="E2227">
        <v>0</v>
      </c>
    </row>
    <row r="2228" spans="1:5" x14ac:dyDescent="0.25">
      <c r="A2228" t="s">
        <v>216</v>
      </c>
      <c r="B2228" t="s">
        <v>23</v>
      </c>
      <c r="C2228" t="s">
        <v>36</v>
      </c>
      <c r="D2228">
        <v>0</v>
      </c>
      <c r="E2228">
        <v>0</v>
      </c>
    </row>
    <row r="2229" spans="1:5" x14ac:dyDescent="0.25">
      <c r="A2229" t="s">
        <v>216</v>
      </c>
      <c r="B2229" t="s">
        <v>20</v>
      </c>
      <c r="C2229" t="s">
        <v>36</v>
      </c>
      <c r="D2229">
        <v>0</v>
      </c>
      <c r="E2229">
        <v>0</v>
      </c>
    </row>
    <row r="2230" spans="1:5" x14ac:dyDescent="0.25">
      <c r="A2230" t="s">
        <v>216</v>
      </c>
      <c r="B2230" t="s">
        <v>21</v>
      </c>
      <c r="C2230" t="s">
        <v>36</v>
      </c>
      <c r="D2230">
        <v>0</v>
      </c>
      <c r="E2230">
        <v>0</v>
      </c>
    </row>
    <row r="2231" spans="1:5" x14ac:dyDescent="0.25">
      <c r="A2231" t="s">
        <v>216</v>
      </c>
      <c r="B2231" t="s">
        <v>19</v>
      </c>
      <c r="C2231" t="s">
        <v>36</v>
      </c>
      <c r="D2231">
        <v>0</v>
      </c>
      <c r="E2231">
        <v>0</v>
      </c>
    </row>
    <row r="2232" spans="1:5" x14ac:dyDescent="0.25">
      <c r="A2232" t="s">
        <v>216</v>
      </c>
      <c r="B2232" t="s">
        <v>18</v>
      </c>
      <c r="C2232" t="s">
        <v>36</v>
      </c>
      <c r="D2232">
        <v>0</v>
      </c>
      <c r="E2232">
        <v>0</v>
      </c>
    </row>
    <row r="2233" spans="1:5" x14ac:dyDescent="0.25">
      <c r="A2233" t="s">
        <v>216</v>
      </c>
      <c r="B2233" t="s">
        <v>22</v>
      </c>
      <c r="C2233" t="s">
        <v>36</v>
      </c>
      <c r="D2233">
        <v>0</v>
      </c>
      <c r="E2233">
        <v>0</v>
      </c>
    </row>
    <row r="2234" spans="1:5" x14ac:dyDescent="0.25">
      <c r="A2234" t="s">
        <v>217</v>
      </c>
      <c r="B2234" t="s">
        <v>18</v>
      </c>
      <c r="C2234" t="s">
        <v>25</v>
      </c>
      <c r="D2234">
        <v>663530.26</v>
      </c>
      <c r="E2234">
        <v>656960.65</v>
      </c>
    </row>
    <row r="2235" spans="1:5" x14ac:dyDescent="0.25">
      <c r="A2235" t="s">
        <v>217</v>
      </c>
      <c r="B2235" t="s">
        <v>20</v>
      </c>
      <c r="C2235" t="s">
        <v>25</v>
      </c>
      <c r="D2235">
        <v>3788</v>
      </c>
      <c r="E2235">
        <v>3635</v>
      </c>
    </row>
    <row r="2236" spans="1:5" x14ac:dyDescent="0.25">
      <c r="A2236" t="s">
        <v>217</v>
      </c>
      <c r="B2236" t="s">
        <v>22</v>
      </c>
      <c r="C2236" t="s">
        <v>25</v>
      </c>
      <c r="D2236">
        <v>142.29</v>
      </c>
      <c r="E2236">
        <v>140.88</v>
      </c>
    </row>
    <row r="2237" spans="1:5" x14ac:dyDescent="0.25">
      <c r="A2237" t="s">
        <v>217</v>
      </c>
      <c r="B2237" t="s">
        <v>21</v>
      </c>
      <c r="C2237" t="s">
        <v>25</v>
      </c>
      <c r="D2237">
        <v>72161.740000000005</v>
      </c>
      <c r="E2237">
        <v>70885.8</v>
      </c>
    </row>
    <row r="2238" spans="1:5" x14ac:dyDescent="0.25">
      <c r="A2238" t="s">
        <v>217</v>
      </c>
      <c r="B2238" t="s">
        <v>19</v>
      </c>
      <c r="C2238" t="s">
        <v>25</v>
      </c>
      <c r="D2238">
        <v>0</v>
      </c>
      <c r="E2238">
        <v>0</v>
      </c>
    </row>
    <row r="2239" spans="1:5" x14ac:dyDescent="0.25">
      <c r="A2239" t="s">
        <v>217</v>
      </c>
      <c r="B2239" t="s">
        <v>23</v>
      </c>
      <c r="C2239" t="s">
        <v>25</v>
      </c>
      <c r="D2239">
        <v>0</v>
      </c>
      <c r="E2239">
        <v>0</v>
      </c>
    </row>
    <row r="2240" spans="1:5" x14ac:dyDescent="0.25">
      <c r="A2240" t="s">
        <v>217</v>
      </c>
      <c r="B2240" t="s">
        <v>20</v>
      </c>
      <c r="C2240" t="s">
        <v>26</v>
      </c>
      <c r="D2240">
        <v>1604</v>
      </c>
      <c r="E2240">
        <v>1539</v>
      </c>
    </row>
    <row r="2241" spans="1:5" x14ac:dyDescent="0.25">
      <c r="A2241" t="s">
        <v>217</v>
      </c>
      <c r="B2241" t="s">
        <v>22</v>
      </c>
      <c r="C2241" t="s">
        <v>26</v>
      </c>
      <c r="D2241">
        <v>284.60000000000002</v>
      </c>
      <c r="E2241">
        <v>281.77999999999997</v>
      </c>
    </row>
    <row r="2242" spans="1:5" x14ac:dyDescent="0.25">
      <c r="A2242" t="s">
        <v>217</v>
      </c>
      <c r="B2242" t="s">
        <v>19</v>
      </c>
      <c r="C2242" t="s">
        <v>26</v>
      </c>
      <c r="D2242">
        <v>0</v>
      </c>
      <c r="E2242">
        <v>0</v>
      </c>
    </row>
    <row r="2243" spans="1:5" x14ac:dyDescent="0.25">
      <c r="A2243" t="s">
        <v>217</v>
      </c>
      <c r="B2243" t="s">
        <v>21</v>
      </c>
      <c r="C2243" t="s">
        <v>26</v>
      </c>
      <c r="D2243">
        <v>29665.279999999999</v>
      </c>
      <c r="E2243">
        <v>29140.75</v>
      </c>
    </row>
    <row r="2244" spans="1:5" x14ac:dyDescent="0.25">
      <c r="A2244" t="s">
        <v>217</v>
      </c>
      <c r="B2244" t="s">
        <v>23</v>
      </c>
      <c r="C2244" t="s">
        <v>26</v>
      </c>
      <c r="D2244">
        <v>0</v>
      </c>
      <c r="E2244">
        <v>0</v>
      </c>
    </row>
    <row r="2245" spans="1:5" x14ac:dyDescent="0.25">
      <c r="A2245" t="s">
        <v>217</v>
      </c>
      <c r="B2245" t="s">
        <v>18</v>
      </c>
      <c r="C2245" t="s">
        <v>26</v>
      </c>
      <c r="D2245">
        <v>724018.14</v>
      </c>
      <c r="E2245">
        <v>716849.64</v>
      </c>
    </row>
    <row r="2246" spans="1:5" x14ac:dyDescent="0.25">
      <c r="A2246" t="s">
        <v>217</v>
      </c>
      <c r="B2246" t="s">
        <v>23</v>
      </c>
      <c r="C2246" t="s">
        <v>27</v>
      </c>
      <c r="D2246">
        <v>0</v>
      </c>
      <c r="E2246">
        <v>0</v>
      </c>
    </row>
    <row r="2247" spans="1:5" x14ac:dyDescent="0.25">
      <c r="A2247" t="s">
        <v>217</v>
      </c>
      <c r="B2247" t="s">
        <v>19</v>
      </c>
      <c r="C2247" t="s">
        <v>27</v>
      </c>
      <c r="D2247">
        <v>0</v>
      </c>
      <c r="E2247">
        <v>0</v>
      </c>
    </row>
    <row r="2248" spans="1:5" x14ac:dyDescent="0.25">
      <c r="A2248" t="s">
        <v>217</v>
      </c>
      <c r="B2248" t="s">
        <v>22</v>
      </c>
      <c r="C2248" t="s">
        <v>27</v>
      </c>
      <c r="D2248">
        <v>500.3</v>
      </c>
      <c r="E2248">
        <v>495.35</v>
      </c>
    </row>
    <row r="2249" spans="1:5" x14ac:dyDescent="0.25">
      <c r="A2249" t="s">
        <v>217</v>
      </c>
      <c r="B2249" t="s">
        <v>20</v>
      </c>
      <c r="C2249" t="s">
        <v>27</v>
      </c>
      <c r="D2249">
        <v>1050</v>
      </c>
      <c r="E2249">
        <v>1007</v>
      </c>
    </row>
    <row r="2250" spans="1:5" x14ac:dyDescent="0.25">
      <c r="A2250" t="s">
        <v>217</v>
      </c>
      <c r="B2250" t="s">
        <v>21</v>
      </c>
      <c r="C2250" t="s">
        <v>27</v>
      </c>
      <c r="D2250">
        <v>32404.02</v>
      </c>
      <c r="E2250">
        <v>31831.06</v>
      </c>
    </row>
    <row r="2251" spans="1:5" x14ac:dyDescent="0.25">
      <c r="A2251" t="s">
        <v>217</v>
      </c>
      <c r="B2251" t="s">
        <v>18</v>
      </c>
      <c r="C2251" t="s">
        <v>27</v>
      </c>
      <c r="D2251">
        <v>633419.32999999996</v>
      </c>
      <c r="E2251">
        <v>627147.85</v>
      </c>
    </row>
    <row r="2252" spans="1:5" x14ac:dyDescent="0.25">
      <c r="A2252" t="s">
        <v>217</v>
      </c>
      <c r="B2252" t="s">
        <v>18</v>
      </c>
      <c r="C2252" t="s">
        <v>28</v>
      </c>
      <c r="D2252">
        <v>281612.07</v>
      </c>
      <c r="E2252">
        <v>278823.83</v>
      </c>
    </row>
    <row r="2253" spans="1:5" x14ac:dyDescent="0.25">
      <c r="A2253" t="s">
        <v>217</v>
      </c>
      <c r="B2253" t="s">
        <v>21</v>
      </c>
      <c r="C2253" t="s">
        <v>28</v>
      </c>
      <c r="D2253">
        <v>21101.200000000001</v>
      </c>
      <c r="E2253">
        <v>20728.09</v>
      </c>
    </row>
    <row r="2254" spans="1:5" x14ac:dyDescent="0.25">
      <c r="A2254" t="s">
        <v>217</v>
      </c>
      <c r="B2254" t="s">
        <v>23</v>
      </c>
      <c r="C2254" t="s">
        <v>28</v>
      </c>
      <c r="D2254">
        <v>0</v>
      </c>
      <c r="E2254">
        <v>0</v>
      </c>
    </row>
    <row r="2255" spans="1:5" x14ac:dyDescent="0.25">
      <c r="A2255" t="s">
        <v>217</v>
      </c>
      <c r="B2255" t="s">
        <v>19</v>
      </c>
      <c r="C2255" t="s">
        <v>28</v>
      </c>
      <c r="D2255">
        <v>0</v>
      </c>
      <c r="E2255">
        <v>0</v>
      </c>
    </row>
    <row r="2256" spans="1:5" x14ac:dyDescent="0.25">
      <c r="A2256" t="s">
        <v>217</v>
      </c>
      <c r="B2256" t="s">
        <v>20</v>
      </c>
      <c r="C2256" t="s">
        <v>28</v>
      </c>
      <c r="D2256">
        <v>3603</v>
      </c>
      <c r="E2256">
        <v>3458</v>
      </c>
    </row>
    <row r="2257" spans="1:5" x14ac:dyDescent="0.25">
      <c r="A2257" t="s">
        <v>217</v>
      </c>
      <c r="B2257" t="s">
        <v>22</v>
      </c>
      <c r="C2257" t="s">
        <v>28</v>
      </c>
      <c r="D2257">
        <v>572.98</v>
      </c>
      <c r="E2257">
        <v>567.30999999999995</v>
      </c>
    </row>
    <row r="2258" spans="1:5" x14ac:dyDescent="0.25">
      <c r="A2258" t="s">
        <v>217</v>
      </c>
      <c r="B2258" t="s">
        <v>21</v>
      </c>
      <c r="C2258" t="s">
        <v>29</v>
      </c>
      <c r="D2258">
        <v>24288.14</v>
      </c>
      <c r="E2258">
        <v>23858.68</v>
      </c>
    </row>
    <row r="2259" spans="1:5" x14ac:dyDescent="0.25">
      <c r="A2259" t="s">
        <v>217</v>
      </c>
      <c r="B2259" t="s">
        <v>20</v>
      </c>
      <c r="C2259" t="s">
        <v>29</v>
      </c>
      <c r="D2259">
        <v>4405</v>
      </c>
      <c r="E2259">
        <v>4228</v>
      </c>
    </row>
    <row r="2260" spans="1:5" x14ac:dyDescent="0.25">
      <c r="A2260" t="s">
        <v>217</v>
      </c>
      <c r="B2260" t="s">
        <v>19</v>
      </c>
      <c r="C2260" t="s">
        <v>29</v>
      </c>
      <c r="D2260">
        <v>0</v>
      </c>
      <c r="E2260">
        <v>0</v>
      </c>
    </row>
    <row r="2261" spans="1:5" x14ac:dyDescent="0.25">
      <c r="A2261" t="s">
        <v>217</v>
      </c>
      <c r="B2261" t="s">
        <v>22</v>
      </c>
      <c r="C2261" t="s">
        <v>29</v>
      </c>
      <c r="D2261">
        <v>608.73</v>
      </c>
      <c r="E2261">
        <v>602.70000000000005</v>
      </c>
    </row>
    <row r="2262" spans="1:5" x14ac:dyDescent="0.25">
      <c r="A2262" t="s">
        <v>217</v>
      </c>
      <c r="B2262" t="s">
        <v>18</v>
      </c>
      <c r="C2262" t="s">
        <v>29</v>
      </c>
      <c r="D2262">
        <v>273357.14</v>
      </c>
      <c r="E2262">
        <v>270650.63</v>
      </c>
    </row>
    <row r="2263" spans="1:5" x14ac:dyDescent="0.25">
      <c r="A2263" t="s">
        <v>217</v>
      </c>
      <c r="B2263" t="s">
        <v>23</v>
      </c>
      <c r="C2263" t="s">
        <v>29</v>
      </c>
      <c r="D2263">
        <v>0</v>
      </c>
      <c r="E2263">
        <v>0</v>
      </c>
    </row>
    <row r="2264" spans="1:5" x14ac:dyDescent="0.25">
      <c r="A2264" t="s">
        <v>217</v>
      </c>
      <c r="B2264" t="s">
        <v>19</v>
      </c>
      <c r="C2264" t="s">
        <v>30</v>
      </c>
      <c r="D2264">
        <v>0</v>
      </c>
      <c r="E2264">
        <v>0</v>
      </c>
    </row>
    <row r="2265" spans="1:5" x14ac:dyDescent="0.25">
      <c r="A2265" t="s">
        <v>217</v>
      </c>
      <c r="B2265" t="s">
        <v>20</v>
      </c>
      <c r="C2265" t="s">
        <v>30</v>
      </c>
      <c r="D2265">
        <v>0</v>
      </c>
      <c r="E2265">
        <v>0</v>
      </c>
    </row>
    <row r="2266" spans="1:5" x14ac:dyDescent="0.25">
      <c r="A2266" t="s">
        <v>217</v>
      </c>
      <c r="B2266" t="s">
        <v>21</v>
      </c>
      <c r="C2266" t="s">
        <v>30</v>
      </c>
      <c r="D2266">
        <v>0</v>
      </c>
      <c r="E2266">
        <v>0</v>
      </c>
    </row>
    <row r="2267" spans="1:5" x14ac:dyDescent="0.25">
      <c r="A2267" t="s">
        <v>217</v>
      </c>
      <c r="B2267" t="s">
        <v>23</v>
      </c>
      <c r="C2267" t="s">
        <v>30</v>
      </c>
      <c r="D2267">
        <v>0</v>
      </c>
      <c r="E2267">
        <v>0</v>
      </c>
    </row>
    <row r="2268" spans="1:5" x14ac:dyDescent="0.25">
      <c r="A2268" t="s">
        <v>217</v>
      </c>
      <c r="B2268" t="s">
        <v>18</v>
      </c>
      <c r="C2268" t="s">
        <v>30</v>
      </c>
      <c r="D2268">
        <v>0</v>
      </c>
      <c r="E2268">
        <v>0</v>
      </c>
    </row>
    <row r="2269" spans="1:5" x14ac:dyDescent="0.25">
      <c r="A2269" t="s">
        <v>217</v>
      </c>
      <c r="B2269" t="s">
        <v>22</v>
      </c>
      <c r="C2269" t="s">
        <v>30</v>
      </c>
      <c r="D2269">
        <v>0</v>
      </c>
      <c r="E2269">
        <v>0</v>
      </c>
    </row>
    <row r="2270" spans="1:5" x14ac:dyDescent="0.25">
      <c r="A2270" t="s">
        <v>217</v>
      </c>
      <c r="B2270" t="s">
        <v>21</v>
      </c>
      <c r="C2270" t="s">
        <v>31</v>
      </c>
      <c r="D2270">
        <v>0</v>
      </c>
      <c r="E2270">
        <v>0</v>
      </c>
    </row>
    <row r="2271" spans="1:5" x14ac:dyDescent="0.25">
      <c r="A2271" t="s">
        <v>217</v>
      </c>
      <c r="B2271" t="s">
        <v>22</v>
      </c>
      <c r="C2271" t="s">
        <v>31</v>
      </c>
      <c r="D2271">
        <v>0</v>
      </c>
      <c r="E2271">
        <v>0</v>
      </c>
    </row>
    <row r="2272" spans="1:5" x14ac:dyDescent="0.25">
      <c r="A2272" t="s">
        <v>217</v>
      </c>
      <c r="B2272" t="s">
        <v>23</v>
      </c>
      <c r="C2272" t="s">
        <v>31</v>
      </c>
      <c r="D2272">
        <v>0</v>
      </c>
      <c r="E2272">
        <v>0</v>
      </c>
    </row>
    <row r="2273" spans="1:5" x14ac:dyDescent="0.25">
      <c r="A2273" t="s">
        <v>217</v>
      </c>
      <c r="B2273" t="s">
        <v>19</v>
      </c>
      <c r="C2273" t="s">
        <v>31</v>
      </c>
      <c r="D2273">
        <v>0</v>
      </c>
      <c r="E2273">
        <v>0</v>
      </c>
    </row>
    <row r="2274" spans="1:5" x14ac:dyDescent="0.25">
      <c r="A2274" t="s">
        <v>217</v>
      </c>
      <c r="B2274" t="s">
        <v>18</v>
      </c>
      <c r="C2274" t="s">
        <v>31</v>
      </c>
      <c r="D2274">
        <v>0</v>
      </c>
      <c r="E2274">
        <v>0</v>
      </c>
    </row>
    <row r="2275" spans="1:5" x14ac:dyDescent="0.25">
      <c r="A2275" t="s">
        <v>217</v>
      </c>
      <c r="B2275" t="s">
        <v>20</v>
      </c>
      <c r="C2275" t="s">
        <v>31</v>
      </c>
      <c r="D2275">
        <v>0</v>
      </c>
      <c r="E2275">
        <v>0</v>
      </c>
    </row>
    <row r="2276" spans="1:5" x14ac:dyDescent="0.25">
      <c r="A2276" t="s">
        <v>217</v>
      </c>
      <c r="B2276" t="s">
        <v>18</v>
      </c>
      <c r="C2276" t="s">
        <v>32</v>
      </c>
      <c r="D2276">
        <v>0</v>
      </c>
      <c r="E2276">
        <v>0</v>
      </c>
    </row>
    <row r="2277" spans="1:5" x14ac:dyDescent="0.25">
      <c r="A2277" t="s">
        <v>217</v>
      </c>
      <c r="B2277" t="s">
        <v>23</v>
      </c>
      <c r="C2277" t="s">
        <v>32</v>
      </c>
      <c r="D2277">
        <v>0</v>
      </c>
      <c r="E2277">
        <v>0</v>
      </c>
    </row>
    <row r="2278" spans="1:5" x14ac:dyDescent="0.25">
      <c r="A2278" t="s">
        <v>217</v>
      </c>
      <c r="B2278" t="s">
        <v>22</v>
      </c>
      <c r="C2278" t="s">
        <v>32</v>
      </c>
      <c r="D2278">
        <v>0</v>
      </c>
      <c r="E2278">
        <v>0</v>
      </c>
    </row>
    <row r="2279" spans="1:5" x14ac:dyDescent="0.25">
      <c r="A2279" t="s">
        <v>217</v>
      </c>
      <c r="B2279" t="s">
        <v>19</v>
      </c>
      <c r="C2279" t="s">
        <v>32</v>
      </c>
      <c r="D2279">
        <v>0</v>
      </c>
      <c r="E2279">
        <v>0</v>
      </c>
    </row>
    <row r="2280" spans="1:5" x14ac:dyDescent="0.25">
      <c r="A2280" t="s">
        <v>217</v>
      </c>
      <c r="B2280" t="s">
        <v>20</v>
      </c>
      <c r="C2280" t="s">
        <v>32</v>
      </c>
      <c r="D2280">
        <v>0</v>
      </c>
      <c r="E2280">
        <v>0</v>
      </c>
    </row>
    <row r="2281" spans="1:5" x14ac:dyDescent="0.25">
      <c r="A2281" t="s">
        <v>217</v>
      </c>
      <c r="B2281" t="s">
        <v>21</v>
      </c>
      <c r="C2281" t="s">
        <v>32</v>
      </c>
      <c r="D2281">
        <v>0</v>
      </c>
      <c r="E2281">
        <v>0</v>
      </c>
    </row>
    <row r="2282" spans="1:5" x14ac:dyDescent="0.25">
      <c r="A2282" t="s">
        <v>217</v>
      </c>
      <c r="B2282" t="s">
        <v>23</v>
      </c>
      <c r="C2282" t="s">
        <v>33</v>
      </c>
      <c r="D2282">
        <v>0</v>
      </c>
      <c r="E2282">
        <v>0</v>
      </c>
    </row>
    <row r="2283" spans="1:5" x14ac:dyDescent="0.25">
      <c r="A2283" t="s">
        <v>217</v>
      </c>
      <c r="B2283" t="s">
        <v>20</v>
      </c>
      <c r="C2283" t="s">
        <v>33</v>
      </c>
      <c r="D2283">
        <v>0</v>
      </c>
      <c r="E2283">
        <v>0</v>
      </c>
    </row>
    <row r="2284" spans="1:5" x14ac:dyDescent="0.25">
      <c r="A2284" t="s">
        <v>217</v>
      </c>
      <c r="B2284" t="s">
        <v>18</v>
      </c>
      <c r="C2284" t="s">
        <v>33</v>
      </c>
      <c r="D2284">
        <v>0</v>
      </c>
      <c r="E2284">
        <v>0</v>
      </c>
    </row>
    <row r="2285" spans="1:5" x14ac:dyDescent="0.25">
      <c r="A2285" t="s">
        <v>217</v>
      </c>
      <c r="B2285" t="s">
        <v>21</v>
      </c>
      <c r="C2285" t="s">
        <v>33</v>
      </c>
      <c r="D2285">
        <v>0</v>
      </c>
      <c r="E2285">
        <v>0</v>
      </c>
    </row>
    <row r="2286" spans="1:5" x14ac:dyDescent="0.25">
      <c r="A2286" t="s">
        <v>217</v>
      </c>
      <c r="B2286" t="s">
        <v>22</v>
      </c>
      <c r="C2286" t="s">
        <v>33</v>
      </c>
      <c r="D2286">
        <v>0</v>
      </c>
      <c r="E2286">
        <v>0</v>
      </c>
    </row>
    <row r="2287" spans="1:5" x14ac:dyDescent="0.25">
      <c r="A2287" t="s">
        <v>217</v>
      </c>
      <c r="B2287" t="s">
        <v>19</v>
      </c>
      <c r="C2287" t="s">
        <v>33</v>
      </c>
      <c r="D2287">
        <v>0</v>
      </c>
      <c r="E2287">
        <v>0</v>
      </c>
    </row>
    <row r="2288" spans="1:5" x14ac:dyDescent="0.25">
      <c r="A2288" t="s">
        <v>217</v>
      </c>
      <c r="B2288" t="s">
        <v>21</v>
      </c>
      <c r="C2288" t="s">
        <v>34</v>
      </c>
      <c r="D2288">
        <v>0</v>
      </c>
      <c r="E2288">
        <v>0</v>
      </c>
    </row>
    <row r="2289" spans="1:5" x14ac:dyDescent="0.25">
      <c r="A2289" t="s">
        <v>217</v>
      </c>
      <c r="B2289" t="s">
        <v>22</v>
      </c>
      <c r="C2289" t="s">
        <v>34</v>
      </c>
      <c r="D2289">
        <v>0</v>
      </c>
      <c r="E2289">
        <v>0</v>
      </c>
    </row>
    <row r="2290" spans="1:5" x14ac:dyDescent="0.25">
      <c r="A2290" t="s">
        <v>217</v>
      </c>
      <c r="B2290" t="s">
        <v>18</v>
      </c>
      <c r="C2290" t="s">
        <v>34</v>
      </c>
      <c r="D2290">
        <v>0</v>
      </c>
      <c r="E2290">
        <v>0</v>
      </c>
    </row>
    <row r="2291" spans="1:5" x14ac:dyDescent="0.25">
      <c r="A2291" t="s">
        <v>217</v>
      </c>
      <c r="B2291" t="s">
        <v>19</v>
      </c>
      <c r="C2291" t="s">
        <v>34</v>
      </c>
      <c r="D2291">
        <v>0</v>
      </c>
      <c r="E2291">
        <v>0</v>
      </c>
    </row>
    <row r="2292" spans="1:5" x14ac:dyDescent="0.25">
      <c r="A2292" t="s">
        <v>217</v>
      </c>
      <c r="B2292" t="s">
        <v>23</v>
      </c>
      <c r="C2292" t="s">
        <v>34</v>
      </c>
      <c r="D2292">
        <v>0</v>
      </c>
      <c r="E2292">
        <v>0</v>
      </c>
    </row>
    <row r="2293" spans="1:5" x14ac:dyDescent="0.25">
      <c r="A2293" t="s">
        <v>217</v>
      </c>
      <c r="B2293" t="s">
        <v>20</v>
      </c>
      <c r="C2293" t="s">
        <v>34</v>
      </c>
      <c r="D2293">
        <v>0</v>
      </c>
      <c r="E2293">
        <v>0</v>
      </c>
    </row>
    <row r="2294" spans="1:5" x14ac:dyDescent="0.25">
      <c r="A2294" t="s">
        <v>217</v>
      </c>
      <c r="B2294" t="s">
        <v>23</v>
      </c>
      <c r="C2294" t="s">
        <v>35</v>
      </c>
      <c r="D2294">
        <v>0</v>
      </c>
      <c r="E2294">
        <v>0</v>
      </c>
    </row>
    <row r="2295" spans="1:5" x14ac:dyDescent="0.25">
      <c r="A2295" t="s">
        <v>217</v>
      </c>
      <c r="B2295" t="s">
        <v>18</v>
      </c>
      <c r="C2295" t="s">
        <v>35</v>
      </c>
      <c r="D2295">
        <v>0</v>
      </c>
      <c r="E2295">
        <v>0</v>
      </c>
    </row>
    <row r="2296" spans="1:5" x14ac:dyDescent="0.25">
      <c r="A2296" t="s">
        <v>217</v>
      </c>
      <c r="B2296" t="s">
        <v>21</v>
      </c>
      <c r="C2296" t="s">
        <v>35</v>
      </c>
      <c r="D2296">
        <v>0</v>
      </c>
      <c r="E2296">
        <v>0</v>
      </c>
    </row>
    <row r="2297" spans="1:5" x14ac:dyDescent="0.25">
      <c r="A2297" t="s">
        <v>217</v>
      </c>
      <c r="B2297" t="s">
        <v>22</v>
      </c>
      <c r="C2297" t="s">
        <v>35</v>
      </c>
      <c r="D2297">
        <v>0</v>
      </c>
      <c r="E2297">
        <v>0</v>
      </c>
    </row>
    <row r="2298" spans="1:5" x14ac:dyDescent="0.25">
      <c r="A2298" t="s">
        <v>217</v>
      </c>
      <c r="B2298" t="s">
        <v>19</v>
      </c>
      <c r="C2298" t="s">
        <v>35</v>
      </c>
      <c r="D2298">
        <v>0</v>
      </c>
      <c r="E2298">
        <v>0</v>
      </c>
    </row>
    <row r="2299" spans="1:5" x14ac:dyDescent="0.25">
      <c r="A2299" t="s">
        <v>217</v>
      </c>
      <c r="B2299" t="s">
        <v>20</v>
      </c>
      <c r="C2299" t="s">
        <v>35</v>
      </c>
      <c r="D2299">
        <v>0</v>
      </c>
      <c r="E2299">
        <v>0</v>
      </c>
    </row>
    <row r="2300" spans="1:5" x14ac:dyDescent="0.25">
      <c r="A2300" t="s">
        <v>217</v>
      </c>
      <c r="B2300" t="s">
        <v>23</v>
      </c>
      <c r="C2300" t="s">
        <v>36</v>
      </c>
      <c r="D2300">
        <v>0</v>
      </c>
      <c r="E2300">
        <v>0</v>
      </c>
    </row>
    <row r="2301" spans="1:5" x14ac:dyDescent="0.25">
      <c r="A2301" t="s">
        <v>217</v>
      </c>
      <c r="B2301" t="s">
        <v>20</v>
      </c>
      <c r="C2301" t="s">
        <v>36</v>
      </c>
      <c r="D2301">
        <v>0</v>
      </c>
      <c r="E2301">
        <v>0</v>
      </c>
    </row>
    <row r="2302" spans="1:5" x14ac:dyDescent="0.25">
      <c r="A2302" t="s">
        <v>217</v>
      </c>
      <c r="B2302" t="s">
        <v>21</v>
      </c>
      <c r="C2302" t="s">
        <v>36</v>
      </c>
      <c r="D2302">
        <v>0</v>
      </c>
      <c r="E2302">
        <v>0</v>
      </c>
    </row>
    <row r="2303" spans="1:5" x14ac:dyDescent="0.25">
      <c r="A2303" t="s">
        <v>217</v>
      </c>
      <c r="B2303" t="s">
        <v>19</v>
      </c>
      <c r="C2303" t="s">
        <v>36</v>
      </c>
      <c r="D2303">
        <v>0</v>
      </c>
      <c r="E2303">
        <v>0</v>
      </c>
    </row>
    <row r="2304" spans="1:5" x14ac:dyDescent="0.25">
      <c r="A2304" t="s">
        <v>217</v>
      </c>
      <c r="B2304" t="s">
        <v>18</v>
      </c>
      <c r="C2304" t="s">
        <v>36</v>
      </c>
      <c r="D2304">
        <v>0</v>
      </c>
      <c r="E2304">
        <v>0</v>
      </c>
    </row>
    <row r="2305" spans="1:5" x14ac:dyDescent="0.25">
      <c r="A2305" t="s">
        <v>217</v>
      </c>
      <c r="B2305" t="s">
        <v>22</v>
      </c>
      <c r="C2305" t="s">
        <v>36</v>
      </c>
      <c r="D2305">
        <v>0</v>
      </c>
      <c r="E2305">
        <v>0</v>
      </c>
    </row>
    <row r="2306" spans="1:5" x14ac:dyDescent="0.25">
      <c r="A2306" t="s">
        <v>187</v>
      </c>
      <c r="B2306" t="s">
        <v>21</v>
      </c>
      <c r="C2306" t="s">
        <v>25</v>
      </c>
      <c r="D2306">
        <v>211789.01</v>
      </c>
      <c r="E2306">
        <v>208044.21</v>
      </c>
    </row>
    <row r="2307" spans="1:5" x14ac:dyDescent="0.25">
      <c r="A2307" t="s">
        <v>187</v>
      </c>
      <c r="B2307" t="s">
        <v>23</v>
      </c>
      <c r="C2307" t="s">
        <v>25</v>
      </c>
      <c r="D2307">
        <v>0</v>
      </c>
      <c r="E2307">
        <v>0</v>
      </c>
    </row>
    <row r="2308" spans="1:5" x14ac:dyDescent="0.25">
      <c r="A2308" t="s">
        <v>187</v>
      </c>
      <c r="B2308" t="s">
        <v>22</v>
      </c>
      <c r="C2308" t="s">
        <v>25</v>
      </c>
      <c r="D2308">
        <v>23.75</v>
      </c>
      <c r="E2308">
        <v>23.51</v>
      </c>
    </row>
    <row r="2309" spans="1:5" x14ac:dyDescent="0.25">
      <c r="A2309" t="s">
        <v>187</v>
      </c>
      <c r="B2309" t="s">
        <v>19</v>
      </c>
      <c r="C2309" t="s">
        <v>25</v>
      </c>
      <c r="D2309">
        <v>0</v>
      </c>
      <c r="E2309">
        <v>0</v>
      </c>
    </row>
    <row r="2310" spans="1:5" x14ac:dyDescent="0.25">
      <c r="A2310" t="s">
        <v>187</v>
      </c>
      <c r="B2310" t="s">
        <v>20</v>
      </c>
      <c r="C2310" t="s">
        <v>25</v>
      </c>
      <c r="D2310">
        <v>447346.44</v>
      </c>
      <c r="E2310">
        <v>430078.61</v>
      </c>
    </row>
    <row r="2311" spans="1:5" x14ac:dyDescent="0.25">
      <c r="A2311" t="s">
        <v>187</v>
      </c>
      <c r="B2311" t="s">
        <v>18</v>
      </c>
      <c r="C2311" t="s">
        <v>25</v>
      </c>
      <c r="D2311">
        <v>190893.06</v>
      </c>
      <c r="E2311">
        <v>189003.03</v>
      </c>
    </row>
    <row r="2312" spans="1:5" x14ac:dyDescent="0.25">
      <c r="A2312" t="s">
        <v>187</v>
      </c>
      <c r="B2312" t="s">
        <v>20</v>
      </c>
      <c r="C2312" t="s">
        <v>26</v>
      </c>
      <c r="D2312">
        <v>267118.49</v>
      </c>
      <c r="E2312">
        <v>255431.17</v>
      </c>
    </row>
    <row r="2313" spans="1:5" x14ac:dyDescent="0.25">
      <c r="A2313" t="s">
        <v>187</v>
      </c>
      <c r="B2313" t="s">
        <v>23</v>
      </c>
      <c r="C2313" t="s">
        <v>26</v>
      </c>
      <c r="D2313">
        <v>0</v>
      </c>
      <c r="E2313">
        <v>0</v>
      </c>
    </row>
    <row r="2314" spans="1:5" x14ac:dyDescent="0.25">
      <c r="A2314" t="s">
        <v>187</v>
      </c>
      <c r="B2314" t="s">
        <v>21</v>
      </c>
      <c r="C2314" t="s">
        <v>26</v>
      </c>
      <c r="D2314">
        <v>138093.88</v>
      </c>
      <c r="E2314">
        <v>135652.14000000001</v>
      </c>
    </row>
    <row r="2315" spans="1:5" x14ac:dyDescent="0.25">
      <c r="A2315" t="s">
        <v>187</v>
      </c>
      <c r="B2315" t="s">
        <v>22</v>
      </c>
      <c r="C2315" t="s">
        <v>26</v>
      </c>
      <c r="D2315">
        <v>33.119999999999997</v>
      </c>
      <c r="E2315">
        <v>32.79</v>
      </c>
    </row>
    <row r="2316" spans="1:5" x14ac:dyDescent="0.25">
      <c r="A2316" t="s">
        <v>187</v>
      </c>
      <c r="B2316" t="s">
        <v>18</v>
      </c>
      <c r="C2316" t="s">
        <v>26</v>
      </c>
      <c r="D2316">
        <v>371015.19</v>
      </c>
      <c r="E2316">
        <v>367341.77</v>
      </c>
    </row>
    <row r="2317" spans="1:5" x14ac:dyDescent="0.25">
      <c r="A2317" t="s">
        <v>187</v>
      </c>
      <c r="B2317" t="s">
        <v>19</v>
      </c>
      <c r="C2317" t="s">
        <v>26</v>
      </c>
      <c r="D2317">
        <v>0</v>
      </c>
      <c r="E2317">
        <v>0</v>
      </c>
    </row>
    <row r="2318" spans="1:5" x14ac:dyDescent="0.25">
      <c r="A2318" t="s">
        <v>187</v>
      </c>
      <c r="B2318" t="s">
        <v>18</v>
      </c>
      <c r="C2318" t="s">
        <v>27</v>
      </c>
      <c r="D2318">
        <v>225573.06</v>
      </c>
      <c r="E2318">
        <v>223339.66</v>
      </c>
    </row>
    <row r="2319" spans="1:5" x14ac:dyDescent="0.25">
      <c r="A2319" t="s">
        <v>187</v>
      </c>
      <c r="B2319" t="s">
        <v>21</v>
      </c>
      <c r="C2319" t="s">
        <v>27</v>
      </c>
      <c r="D2319">
        <v>78348.95</v>
      </c>
      <c r="E2319">
        <v>76963.61</v>
      </c>
    </row>
    <row r="2320" spans="1:5" x14ac:dyDescent="0.25">
      <c r="A2320" t="s">
        <v>187</v>
      </c>
      <c r="B2320" t="s">
        <v>23</v>
      </c>
      <c r="C2320" t="s">
        <v>27</v>
      </c>
      <c r="D2320">
        <v>0</v>
      </c>
      <c r="E2320">
        <v>0</v>
      </c>
    </row>
    <row r="2321" spans="1:5" x14ac:dyDescent="0.25">
      <c r="A2321" t="s">
        <v>187</v>
      </c>
      <c r="B2321" t="s">
        <v>19</v>
      </c>
      <c r="C2321" t="s">
        <v>27</v>
      </c>
      <c r="D2321">
        <v>0</v>
      </c>
      <c r="E2321">
        <v>0</v>
      </c>
    </row>
    <row r="2322" spans="1:5" x14ac:dyDescent="0.25">
      <c r="A2322" t="s">
        <v>187</v>
      </c>
      <c r="B2322" t="s">
        <v>20</v>
      </c>
      <c r="C2322" t="s">
        <v>27</v>
      </c>
      <c r="D2322">
        <v>315314.82</v>
      </c>
      <c r="E2322">
        <v>300879.49</v>
      </c>
    </row>
    <row r="2323" spans="1:5" x14ac:dyDescent="0.25">
      <c r="A2323" t="s">
        <v>187</v>
      </c>
      <c r="B2323" t="s">
        <v>22</v>
      </c>
      <c r="C2323" t="s">
        <v>27</v>
      </c>
      <c r="D2323">
        <v>24.48</v>
      </c>
      <c r="E2323">
        <v>24.24</v>
      </c>
    </row>
    <row r="2324" spans="1:5" x14ac:dyDescent="0.25">
      <c r="A2324" t="s">
        <v>187</v>
      </c>
      <c r="B2324" t="s">
        <v>20</v>
      </c>
      <c r="C2324" t="s">
        <v>28</v>
      </c>
      <c r="D2324">
        <v>334867.61</v>
      </c>
      <c r="E2324">
        <v>320780.66000000003</v>
      </c>
    </row>
    <row r="2325" spans="1:5" x14ac:dyDescent="0.25">
      <c r="A2325" t="s">
        <v>187</v>
      </c>
      <c r="B2325" t="s">
        <v>21</v>
      </c>
      <c r="C2325" t="s">
        <v>28</v>
      </c>
      <c r="D2325">
        <v>58660.88</v>
      </c>
      <c r="E2325">
        <v>57623.65</v>
      </c>
    </row>
    <row r="2326" spans="1:5" x14ac:dyDescent="0.25">
      <c r="A2326" t="s">
        <v>187</v>
      </c>
      <c r="B2326" t="s">
        <v>18</v>
      </c>
      <c r="C2326" t="s">
        <v>28</v>
      </c>
      <c r="D2326">
        <v>136911.9</v>
      </c>
      <c r="E2326">
        <v>135556.34</v>
      </c>
    </row>
    <row r="2327" spans="1:5" x14ac:dyDescent="0.25">
      <c r="A2327" t="s">
        <v>187</v>
      </c>
      <c r="B2327" t="s">
        <v>22</v>
      </c>
      <c r="C2327" t="s">
        <v>28</v>
      </c>
      <c r="D2327">
        <v>45.68</v>
      </c>
      <c r="E2327">
        <v>45.23</v>
      </c>
    </row>
    <row r="2328" spans="1:5" x14ac:dyDescent="0.25">
      <c r="A2328" t="s">
        <v>187</v>
      </c>
      <c r="B2328" t="s">
        <v>19</v>
      </c>
      <c r="C2328" t="s">
        <v>28</v>
      </c>
      <c r="D2328">
        <v>0</v>
      </c>
      <c r="E2328">
        <v>0</v>
      </c>
    </row>
    <row r="2329" spans="1:5" x14ac:dyDescent="0.25">
      <c r="A2329" t="s">
        <v>187</v>
      </c>
      <c r="B2329" t="s">
        <v>23</v>
      </c>
      <c r="C2329" t="s">
        <v>28</v>
      </c>
      <c r="D2329">
        <v>0</v>
      </c>
      <c r="E2329">
        <v>0</v>
      </c>
    </row>
    <row r="2330" spans="1:5" x14ac:dyDescent="0.25">
      <c r="A2330" t="s">
        <v>187</v>
      </c>
      <c r="B2330" t="s">
        <v>20</v>
      </c>
      <c r="C2330" t="s">
        <v>29</v>
      </c>
      <c r="D2330">
        <v>504726.9</v>
      </c>
      <c r="E2330">
        <v>480674.72000000003</v>
      </c>
    </row>
    <row r="2331" spans="1:5" x14ac:dyDescent="0.25">
      <c r="A2331" t="s">
        <v>187</v>
      </c>
      <c r="B2331" t="s">
        <v>21</v>
      </c>
      <c r="C2331" t="s">
        <v>29</v>
      </c>
      <c r="D2331">
        <v>52185.46</v>
      </c>
      <c r="E2331">
        <v>51262.73</v>
      </c>
    </row>
    <row r="2332" spans="1:5" x14ac:dyDescent="0.25">
      <c r="A2332" t="s">
        <v>187</v>
      </c>
      <c r="B2332" t="s">
        <v>23</v>
      </c>
      <c r="C2332" t="s">
        <v>29</v>
      </c>
      <c r="D2332">
        <v>0</v>
      </c>
      <c r="E2332">
        <v>0</v>
      </c>
    </row>
    <row r="2333" spans="1:5" x14ac:dyDescent="0.25">
      <c r="A2333" t="s">
        <v>187</v>
      </c>
      <c r="B2333" t="s">
        <v>19</v>
      </c>
      <c r="C2333" t="s">
        <v>29</v>
      </c>
      <c r="D2333">
        <v>0</v>
      </c>
      <c r="E2333">
        <v>0</v>
      </c>
    </row>
    <row r="2334" spans="1:5" x14ac:dyDescent="0.25">
      <c r="A2334" t="s">
        <v>187</v>
      </c>
      <c r="B2334" t="s">
        <v>22</v>
      </c>
      <c r="C2334" t="s">
        <v>29</v>
      </c>
      <c r="D2334">
        <v>75.3</v>
      </c>
      <c r="E2334">
        <v>74.55</v>
      </c>
    </row>
    <row r="2335" spans="1:5" x14ac:dyDescent="0.25">
      <c r="A2335" t="s">
        <v>187</v>
      </c>
      <c r="B2335" t="s">
        <v>18</v>
      </c>
      <c r="C2335" t="s">
        <v>29</v>
      </c>
      <c r="D2335">
        <v>128727.13</v>
      </c>
      <c r="E2335">
        <v>127452.6</v>
      </c>
    </row>
    <row r="2336" spans="1:5" x14ac:dyDescent="0.25">
      <c r="A2336" t="s">
        <v>187</v>
      </c>
      <c r="B2336" t="s">
        <v>21</v>
      </c>
      <c r="C2336" t="s">
        <v>30</v>
      </c>
      <c r="D2336">
        <v>0</v>
      </c>
      <c r="E2336">
        <v>0</v>
      </c>
    </row>
    <row r="2337" spans="1:5" x14ac:dyDescent="0.25">
      <c r="A2337" t="s">
        <v>187</v>
      </c>
      <c r="B2337" t="s">
        <v>18</v>
      </c>
      <c r="C2337" t="s">
        <v>30</v>
      </c>
      <c r="D2337">
        <v>0</v>
      </c>
      <c r="E2337">
        <v>0</v>
      </c>
    </row>
    <row r="2338" spans="1:5" x14ac:dyDescent="0.25">
      <c r="A2338" t="s">
        <v>187</v>
      </c>
      <c r="B2338" t="s">
        <v>20</v>
      </c>
      <c r="C2338" t="s">
        <v>30</v>
      </c>
      <c r="D2338">
        <v>0</v>
      </c>
      <c r="E2338">
        <v>0</v>
      </c>
    </row>
    <row r="2339" spans="1:5" x14ac:dyDescent="0.25">
      <c r="A2339" t="s">
        <v>187</v>
      </c>
      <c r="B2339" t="s">
        <v>22</v>
      </c>
      <c r="C2339" t="s">
        <v>30</v>
      </c>
      <c r="D2339">
        <v>0</v>
      </c>
      <c r="E2339">
        <v>0</v>
      </c>
    </row>
    <row r="2340" spans="1:5" x14ac:dyDescent="0.25">
      <c r="A2340" t="s">
        <v>187</v>
      </c>
      <c r="B2340" t="s">
        <v>23</v>
      </c>
      <c r="C2340" t="s">
        <v>30</v>
      </c>
      <c r="D2340">
        <v>0</v>
      </c>
      <c r="E2340">
        <v>0</v>
      </c>
    </row>
    <row r="2341" spans="1:5" x14ac:dyDescent="0.25">
      <c r="A2341" t="s">
        <v>187</v>
      </c>
      <c r="B2341" t="s">
        <v>19</v>
      </c>
      <c r="C2341" t="s">
        <v>30</v>
      </c>
      <c r="D2341">
        <v>0</v>
      </c>
      <c r="E2341">
        <v>0</v>
      </c>
    </row>
    <row r="2342" spans="1:5" x14ac:dyDescent="0.25">
      <c r="A2342" t="s">
        <v>187</v>
      </c>
      <c r="B2342" t="s">
        <v>22</v>
      </c>
      <c r="C2342" t="s">
        <v>31</v>
      </c>
      <c r="D2342">
        <v>0</v>
      </c>
      <c r="E2342">
        <v>0</v>
      </c>
    </row>
    <row r="2343" spans="1:5" x14ac:dyDescent="0.25">
      <c r="A2343" t="s">
        <v>187</v>
      </c>
      <c r="B2343" t="s">
        <v>20</v>
      </c>
      <c r="C2343" t="s">
        <v>31</v>
      </c>
      <c r="D2343">
        <v>0</v>
      </c>
      <c r="E2343">
        <v>0</v>
      </c>
    </row>
    <row r="2344" spans="1:5" x14ac:dyDescent="0.25">
      <c r="A2344" t="s">
        <v>187</v>
      </c>
      <c r="B2344" t="s">
        <v>23</v>
      </c>
      <c r="C2344" t="s">
        <v>31</v>
      </c>
      <c r="D2344">
        <v>0</v>
      </c>
      <c r="E2344">
        <v>0</v>
      </c>
    </row>
    <row r="2345" spans="1:5" x14ac:dyDescent="0.25">
      <c r="A2345" t="s">
        <v>187</v>
      </c>
      <c r="B2345" t="s">
        <v>18</v>
      </c>
      <c r="C2345" t="s">
        <v>31</v>
      </c>
      <c r="D2345">
        <v>0</v>
      </c>
      <c r="E2345">
        <v>0</v>
      </c>
    </row>
    <row r="2346" spans="1:5" x14ac:dyDescent="0.25">
      <c r="A2346" t="s">
        <v>187</v>
      </c>
      <c r="B2346" t="s">
        <v>19</v>
      </c>
      <c r="C2346" t="s">
        <v>31</v>
      </c>
      <c r="D2346">
        <v>0</v>
      </c>
      <c r="E2346">
        <v>0</v>
      </c>
    </row>
    <row r="2347" spans="1:5" x14ac:dyDescent="0.25">
      <c r="A2347" t="s">
        <v>187</v>
      </c>
      <c r="B2347" t="s">
        <v>21</v>
      </c>
      <c r="C2347" t="s">
        <v>31</v>
      </c>
      <c r="D2347">
        <v>0</v>
      </c>
      <c r="E2347">
        <v>0</v>
      </c>
    </row>
    <row r="2348" spans="1:5" x14ac:dyDescent="0.25">
      <c r="A2348" t="s">
        <v>187</v>
      </c>
      <c r="B2348" t="s">
        <v>18</v>
      </c>
      <c r="C2348" t="s">
        <v>32</v>
      </c>
      <c r="D2348">
        <v>0</v>
      </c>
      <c r="E2348">
        <v>0</v>
      </c>
    </row>
    <row r="2349" spans="1:5" x14ac:dyDescent="0.25">
      <c r="A2349" t="s">
        <v>187</v>
      </c>
      <c r="B2349" t="s">
        <v>22</v>
      </c>
      <c r="C2349" t="s">
        <v>32</v>
      </c>
      <c r="D2349">
        <v>0</v>
      </c>
      <c r="E2349">
        <v>0</v>
      </c>
    </row>
    <row r="2350" spans="1:5" x14ac:dyDescent="0.25">
      <c r="A2350" t="s">
        <v>187</v>
      </c>
      <c r="B2350" t="s">
        <v>23</v>
      </c>
      <c r="C2350" t="s">
        <v>32</v>
      </c>
      <c r="D2350">
        <v>0</v>
      </c>
      <c r="E2350">
        <v>0</v>
      </c>
    </row>
    <row r="2351" spans="1:5" x14ac:dyDescent="0.25">
      <c r="A2351" t="s">
        <v>187</v>
      </c>
      <c r="B2351" t="s">
        <v>21</v>
      </c>
      <c r="C2351" t="s">
        <v>32</v>
      </c>
      <c r="D2351">
        <v>0</v>
      </c>
      <c r="E2351">
        <v>0</v>
      </c>
    </row>
    <row r="2352" spans="1:5" x14ac:dyDescent="0.25">
      <c r="A2352" t="s">
        <v>187</v>
      </c>
      <c r="B2352" t="s">
        <v>19</v>
      </c>
      <c r="C2352" t="s">
        <v>32</v>
      </c>
      <c r="D2352">
        <v>0</v>
      </c>
      <c r="E2352">
        <v>0</v>
      </c>
    </row>
    <row r="2353" spans="1:5" x14ac:dyDescent="0.25">
      <c r="A2353" t="s">
        <v>187</v>
      </c>
      <c r="B2353" t="s">
        <v>20</v>
      </c>
      <c r="C2353" t="s">
        <v>32</v>
      </c>
      <c r="D2353">
        <v>0</v>
      </c>
      <c r="E2353">
        <v>0</v>
      </c>
    </row>
    <row r="2354" spans="1:5" x14ac:dyDescent="0.25">
      <c r="A2354" t="s">
        <v>187</v>
      </c>
      <c r="B2354" t="s">
        <v>22</v>
      </c>
      <c r="C2354" t="s">
        <v>33</v>
      </c>
      <c r="D2354">
        <v>0</v>
      </c>
      <c r="E2354">
        <v>0</v>
      </c>
    </row>
    <row r="2355" spans="1:5" x14ac:dyDescent="0.25">
      <c r="A2355" t="s">
        <v>187</v>
      </c>
      <c r="B2355" t="s">
        <v>20</v>
      </c>
      <c r="C2355" t="s">
        <v>33</v>
      </c>
      <c r="D2355">
        <v>0</v>
      </c>
      <c r="E2355">
        <v>0</v>
      </c>
    </row>
    <row r="2356" spans="1:5" x14ac:dyDescent="0.25">
      <c r="A2356" t="s">
        <v>187</v>
      </c>
      <c r="B2356" t="s">
        <v>23</v>
      </c>
      <c r="C2356" t="s">
        <v>33</v>
      </c>
      <c r="D2356">
        <v>0</v>
      </c>
      <c r="E2356">
        <v>0</v>
      </c>
    </row>
    <row r="2357" spans="1:5" x14ac:dyDescent="0.25">
      <c r="A2357" t="s">
        <v>187</v>
      </c>
      <c r="B2357" t="s">
        <v>18</v>
      </c>
      <c r="C2357" t="s">
        <v>33</v>
      </c>
      <c r="D2357">
        <v>0</v>
      </c>
      <c r="E2357">
        <v>0</v>
      </c>
    </row>
    <row r="2358" spans="1:5" x14ac:dyDescent="0.25">
      <c r="A2358" t="s">
        <v>187</v>
      </c>
      <c r="B2358" t="s">
        <v>19</v>
      </c>
      <c r="C2358" t="s">
        <v>33</v>
      </c>
      <c r="D2358">
        <v>0</v>
      </c>
      <c r="E2358">
        <v>0</v>
      </c>
    </row>
    <row r="2359" spans="1:5" x14ac:dyDescent="0.25">
      <c r="A2359" t="s">
        <v>187</v>
      </c>
      <c r="B2359" t="s">
        <v>21</v>
      </c>
      <c r="C2359" t="s">
        <v>33</v>
      </c>
      <c r="D2359">
        <v>0</v>
      </c>
      <c r="E2359">
        <v>0</v>
      </c>
    </row>
    <row r="2360" spans="1:5" x14ac:dyDescent="0.25">
      <c r="A2360" t="s">
        <v>187</v>
      </c>
      <c r="B2360" t="s">
        <v>23</v>
      </c>
      <c r="C2360" t="s">
        <v>34</v>
      </c>
      <c r="D2360">
        <v>0</v>
      </c>
      <c r="E2360">
        <v>0</v>
      </c>
    </row>
    <row r="2361" spans="1:5" x14ac:dyDescent="0.25">
      <c r="A2361" t="s">
        <v>187</v>
      </c>
      <c r="B2361" t="s">
        <v>22</v>
      </c>
      <c r="C2361" t="s">
        <v>34</v>
      </c>
      <c r="D2361">
        <v>0</v>
      </c>
      <c r="E2361">
        <v>0</v>
      </c>
    </row>
    <row r="2362" spans="1:5" x14ac:dyDescent="0.25">
      <c r="A2362" t="s">
        <v>187</v>
      </c>
      <c r="B2362" t="s">
        <v>18</v>
      </c>
      <c r="C2362" t="s">
        <v>34</v>
      </c>
      <c r="D2362">
        <v>0</v>
      </c>
      <c r="E2362">
        <v>0</v>
      </c>
    </row>
    <row r="2363" spans="1:5" x14ac:dyDescent="0.25">
      <c r="A2363" t="s">
        <v>187</v>
      </c>
      <c r="B2363" t="s">
        <v>19</v>
      </c>
      <c r="C2363" t="s">
        <v>34</v>
      </c>
      <c r="D2363">
        <v>0</v>
      </c>
      <c r="E2363">
        <v>0</v>
      </c>
    </row>
    <row r="2364" spans="1:5" x14ac:dyDescent="0.25">
      <c r="A2364" t="s">
        <v>187</v>
      </c>
      <c r="B2364" t="s">
        <v>21</v>
      </c>
      <c r="C2364" t="s">
        <v>34</v>
      </c>
      <c r="D2364">
        <v>0</v>
      </c>
      <c r="E2364">
        <v>0</v>
      </c>
    </row>
    <row r="2365" spans="1:5" x14ac:dyDescent="0.25">
      <c r="A2365" t="s">
        <v>187</v>
      </c>
      <c r="B2365" t="s">
        <v>20</v>
      </c>
      <c r="C2365" t="s">
        <v>34</v>
      </c>
      <c r="D2365">
        <v>0</v>
      </c>
      <c r="E2365">
        <v>0</v>
      </c>
    </row>
    <row r="2366" spans="1:5" x14ac:dyDescent="0.25">
      <c r="A2366" t="s">
        <v>187</v>
      </c>
      <c r="B2366" t="s">
        <v>21</v>
      </c>
      <c r="C2366" t="s">
        <v>35</v>
      </c>
      <c r="D2366">
        <v>0</v>
      </c>
      <c r="E2366">
        <v>0</v>
      </c>
    </row>
    <row r="2367" spans="1:5" x14ac:dyDescent="0.25">
      <c r="A2367" t="s">
        <v>187</v>
      </c>
      <c r="B2367" t="s">
        <v>23</v>
      </c>
      <c r="C2367" t="s">
        <v>35</v>
      </c>
      <c r="D2367">
        <v>0</v>
      </c>
      <c r="E2367">
        <v>0</v>
      </c>
    </row>
    <row r="2368" spans="1:5" x14ac:dyDescent="0.25">
      <c r="A2368" t="s">
        <v>187</v>
      </c>
      <c r="B2368" t="s">
        <v>19</v>
      </c>
      <c r="C2368" t="s">
        <v>35</v>
      </c>
      <c r="D2368">
        <v>0</v>
      </c>
      <c r="E2368">
        <v>0</v>
      </c>
    </row>
    <row r="2369" spans="1:5" x14ac:dyDescent="0.25">
      <c r="A2369" t="s">
        <v>187</v>
      </c>
      <c r="B2369" t="s">
        <v>18</v>
      </c>
      <c r="C2369" t="s">
        <v>35</v>
      </c>
      <c r="D2369">
        <v>0</v>
      </c>
      <c r="E2369">
        <v>0</v>
      </c>
    </row>
    <row r="2370" spans="1:5" x14ac:dyDescent="0.25">
      <c r="A2370" t="s">
        <v>187</v>
      </c>
      <c r="B2370" t="s">
        <v>20</v>
      </c>
      <c r="C2370" t="s">
        <v>35</v>
      </c>
      <c r="D2370">
        <v>0</v>
      </c>
      <c r="E2370">
        <v>0</v>
      </c>
    </row>
    <row r="2371" spans="1:5" x14ac:dyDescent="0.25">
      <c r="A2371" t="s">
        <v>187</v>
      </c>
      <c r="B2371" t="s">
        <v>22</v>
      </c>
      <c r="C2371" t="s">
        <v>35</v>
      </c>
      <c r="D2371">
        <v>0</v>
      </c>
      <c r="E2371">
        <v>0</v>
      </c>
    </row>
    <row r="2372" spans="1:5" x14ac:dyDescent="0.25">
      <c r="A2372" t="s">
        <v>187</v>
      </c>
      <c r="B2372" t="s">
        <v>19</v>
      </c>
      <c r="C2372" t="s">
        <v>36</v>
      </c>
      <c r="D2372">
        <v>0</v>
      </c>
      <c r="E2372">
        <v>0</v>
      </c>
    </row>
    <row r="2373" spans="1:5" x14ac:dyDescent="0.25">
      <c r="A2373" t="s">
        <v>187</v>
      </c>
      <c r="B2373" t="s">
        <v>23</v>
      </c>
      <c r="C2373" t="s">
        <v>36</v>
      </c>
      <c r="D2373">
        <v>0</v>
      </c>
      <c r="E2373">
        <v>0</v>
      </c>
    </row>
    <row r="2374" spans="1:5" x14ac:dyDescent="0.25">
      <c r="A2374" t="s">
        <v>187</v>
      </c>
      <c r="B2374" t="s">
        <v>21</v>
      </c>
      <c r="C2374" t="s">
        <v>36</v>
      </c>
      <c r="D2374">
        <v>0</v>
      </c>
      <c r="E2374">
        <v>0</v>
      </c>
    </row>
    <row r="2375" spans="1:5" x14ac:dyDescent="0.25">
      <c r="A2375" t="s">
        <v>187</v>
      </c>
      <c r="B2375" t="s">
        <v>18</v>
      </c>
      <c r="C2375" t="s">
        <v>36</v>
      </c>
      <c r="D2375">
        <v>0</v>
      </c>
      <c r="E2375">
        <v>0</v>
      </c>
    </row>
    <row r="2376" spans="1:5" x14ac:dyDescent="0.25">
      <c r="A2376" t="s">
        <v>187</v>
      </c>
      <c r="B2376" t="s">
        <v>22</v>
      </c>
      <c r="C2376" t="s">
        <v>36</v>
      </c>
      <c r="D2376">
        <v>0</v>
      </c>
      <c r="E2376">
        <v>0</v>
      </c>
    </row>
    <row r="2377" spans="1:5" x14ac:dyDescent="0.25">
      <c r="A2377" t="s">
        <v>187</v>
      </c>
      <c r="B2377" t="s">
        <v>20</v>
      </c>
      <c r="C2377" t="s">
        <v>36</v>
      </c>
      <c r="D2377">
        <v>0</v>
      </c>
      <c r="E2377">
        <v>0</v>
      </c>
    </row>
    <row r="2378" spans="1:5" x14ac:dyDescent="0.25">
      <c r="A2378" t="s">
        <v>218</v>
      </c>
      <c r="B2378" t="s">
        <v>21</v>
      </c>
      <c r="C2378" t="s">
        <v>25</v>
      </c>
      <c r="D2378">
        <v>373748.99</v>
      </c>
      <c r="E2378">
        <v>367140.46</v>
      </c>
    </row>
    <row r="2379" spans="1:5" x14ac:dyDescent="0.25">
      <c r="A2379" t="s">
        <v>218</v>
      </c>
      <c r="B2379" t="s">
        <v>22</v>
      </c>
      <c r="C2379" t="s">
        <v>25</v>
      </c>
      <c r="D2379">
        <v>31450.3</v>
      </c>
      <c r="E2379">
        <v>31138.91</v>
      </c>
    </row>
    <row r="2380" spans="1:5" x14ac:dyDescent="0.25">
      <c r="A2380" t="s">
        <v>218</v>
      </c>
      <c r="B2380" t="s">
        <v>20</v>
      </c>
      <c r="C2380" t="s">
        <v>25</v>
      </c>
      <c r="D2380">
        <v>22046</v>
      </c>
      <c r="E2380">
        <v>21494</v>
      </c>
    </row>
    <row r="2381" spans="1:5" x14ac:dyDescent="0.25">
      <c r="A2381" t="s">
        <v>218</v>
      </c>
      <c r="B2381" t="s">
        <v>23</v>
      </c>
      <c r="C2381" t="s">
        <v>25</v>
      </c>
      <c r="D2381">
        <v>0</v>
      </c>
      <c r="E2381">
        <v>0</v>
      </c>
    </row>
    <row r="2382" spans="1:5" x14ac:dyDescent="0.25">
      <c r="A2382" t="s">
        <v>218</v>
      </c>
      <c r="B2382" t="s">
        <v>19</v>
      </c>
      <c r="C2382" t="s">
        <v>25</v>
      </c>
      <c r="D2382">
        <v>0</v>
      </c>
      <c r="E2382">
        <v>0</v>
      </c>
    </row>
    <row r="2383" spans="1:5" x14ac:dyDescent="0.25">
      <c r="A2383" t="s">
        <v>218</v>
      </c>
      <c r="B2383" t="s">
        <v>18</v>
      </c>
      <c r="C2383" t="s">
        <v>25</v>
      </c>
      <c r="D2383">
        <v>11203.95</v>
      </c>
      <c r="E2383">
        <v>11093.02</v>
      </c>
    </row>
    <row r="2384" spans="1:5" x14ac:dyDescent="0.25">
      <c r="A2384" t="s">
        <v>218</v>
      </c>
      <c r="B2384" t="s">
        <v>20</v>
      </c>
      <c r="C2384" t="s">
        <v>26</v>
      </c>
      <c r="D2384">
        <v>8868</v>
      </c>
      <c r="E2384">
        <v>8615</v>
      </c>
    </row>
    <row r="2385" spans="1:5" x14ac:dyDescent="0.25">
      <c r="A2385" t="s">
        <v>218</v>
      </c>
      <c r="B2385" t="s">
        <v>22</v>
      </c>
      <c r="C2385" t="s">
        <v>26</v>
      </c>
      <c r="D2385">
        <v>43155.81</v>
      </c>
      <c r="E2385">
        <v>42728.52</v>
      </c>
    </row>
    <row r="2386" spans="1:5" x14ac:dyDescent="0.25">
      <c r="A2386" t="s">
        <v>218</v>
      </c>
      <c r="B2386" t="s">
        <v>19</v>
      </c>
      <c r="C2386" t="s">
        <v>26</v>
      </c>
      <c r="D2386">
        <v>0</v>
      </c>
      <c r="E2386">
        <v>0</v>
      </c>
    </row>
    <row r="2387" spans="1:5" x14ac:dyDescent="0.25">
      <c r="A2387" t="s">
        <v>218</v>
      </c>
      <c r="B2387" t="s">
        <v>23</v>
      </c>
      <c r="C2387" t="s">
        <v>26</v>
      </c>
      <c r="D2387">
        <v>0</v>
      </c>
      <c r="E2387">
        <v>0</v>
      </c>
    </row>
    <row r="2388" spans="1:5" x14ac:dyDescent="0.25">
      <c r="A2388" t="s">
        <v>218</v>
      </c>
      <c r="B2388" t="s">
        <v>21</v>
      </c>
      <c r="C2388" t="s">
        <v>26</v>
      </c>
      <c r="D2388">
        <v>318766.77</v>
      </c>
      <c r="E2388">
        <v>313130.42</v>
      </c>
    </row>
    <row r="2389" spans="1:5" x14ac:dyDescent="0.25">
      <c r="A2389" t="s">
        <v>218</v>
      </c>
      <c r="B2389" t="s">
        <v>18</v>
      </c>
      <c r="C2389" t="s">
        <v>26</v>
      </c>
      <c r="D2389">
        <v>37946.39</v>
      </c>
      <c r="E2389">
        <v>37570.68</v>
      </c>
    </row>
    <row r="2390" spans="1:5" x14ac:dyDescent="0.25">
      <c r="A2390" t="s">
        <v>218</v>
      </c>
      <c r="B2390" t="s">
        <v>23</v>
      </c>
      <c r="C2390" t="s">
        <v>27</v>
      </c>
      <c r="D2390">
        <v>0</v>
      </c>
      <c r="E2390">
        <v>0</v>
      </c>
    </row>
    <row r="2391" spans="1:5" x14ac:dyDescent="0.25">
      <c r="A2391" t="s">
        <v>218</v>
      </c>
      <c r="B2391" t="s">
        <v>21</v>
      </c>
      <c r="C2391" t="s">
        <v>27</v>
      </c>
      <c r="D2391">
        <v>221000.53</v>
      </c>
      <c r="E2391">
        <v>217092.86</v>
      </c>
    </row>
    <row r="2392" spans="1:5" x14ac:dyDescent="0.25">
      <c r="A2392" t="s">
        <v>218</v>
      </c>
      <c r="B2392" t="s">
        <v>19</v>
      </c>
      <c r="C2392" t="s">
        <v>27</v>
      </c>
      <c r="D2392">
        <v>0</v>
      </c>
      <c r="E2392">
        <v>0</v>
      </c>
    </row>
    <row r="2393" spans="1:5" x14ac:dyDescent="0.25">
      <c r="A2393" t="s">
        <v>218</v>
      </c>
      <c r="B2393" t="s">
        <v>20</v>
      </c>
      <c r="C2393" t="s">
        <v>27</v>
      </c>
      <c r="D2393">
        <v>9514</v>
      </c>
      <c r="E2393">
        <v>9281</v>
      </c>
    </row>
    <row r="2394" spans="1:5" x14ac:dyDescent="0.25">
      <c r="A2394" t="s">
        <v>218</v>
      </c>
      <c r="B2394" t="s">
        <v>18</v>
      </c>
      <c r="C2394" t="s">
        <v>27</v>
      </c>
      <c r="D2394">
        <v>10727.97</v>
      </c>
      <c r="E2394">
        <v>10621.75</v>
      </c>
    </row>
    <row r="2395" spans="1:5" x14ac:dyDescent="0.25">
      <c r="A2395" t="s">
        <v>218</v>
      </c>
      <c r="B2395" t="s">
        <v>22</v>
      </c>
      <c r="C2395" t="s">
        <v>27</v>
      </c>
      <c r="D2395">
        <v>97188.42</v>
      </c>
      <c r="E2395">
        <v>96226.16</v>
      </c>
    </row>
    <row r="2396" spans="1:5" x14ac:dyDescent="0.25">
      <c r="A2396" t="s">
        <v>218</v>
      </c>
      <c r="B2396" t="s">
        <v>21</v>
      </c>
      <c r="C2396" t="s">
        <v>28</v>
      </c>
      <c r="D2396">
        <v>111794.14</v>
      </c>
      <c r="E2396">
        <v>109817.43</v>
      </c>
    </row>
    <row r="2397" spans="1:5" x14ac:dyDescent="0.25">
      <c r="A2397" t="s">
        <v>218</v>
      </c>
      <c r="B2397" t="s">
        <v>20</v>
      </c>
      <c r="C2397" t="s">
        <v>28</v>
      </c>
      <c r="D2397">
        <v>19231</v>
      </c>
      <c r="E2397">
        <v>18578</v>
      </c>
    </row>
    <row r="2398" spans="1:5" x14ac:dyDescent="0.25">
      <c r="A2398" t="s">
        <v>218</v>
      </c>
      <c r="B2398" t="s">
        <v>23</v>
      </c>
      <c r="C2398" t="s">
        <v>28</v>
      </c>
      <c r="D2398">
        <v>0</v>
      </c>
      <c r="E2398">
        <v>0</v>
      </c>
    </row>
    <row r="2399" spans="1:5" x14ac:dyDescent="0.25">
      <c r="A2399" t="s">
        <v>218</v>
      </c>
      <c r="B2399" t="s">
        <v>18</v>
      </c>
      <c r="C2399" t="s">
        <v>28</v>
      </c>
      <c r="D2399">
        <v>18698.28</v>
      </c>
      <c r="E2399">
        <v>18513.150000000001</v>
      </c>
    </row>
    <row r="2400" spans="1:5" x14ac:dyDescent="0.25">
      <c r="A2400" t="s">
        <v>218</v>
      </c>
      <c r="B2400" t="s">
        <v>19</v>
      </c>
      <c r="C2400" t="s">
        <v>28</v>
      </c>
      <c r="D2400">
        <v>0</v>
      </c>
      <c r="E2400">
        <v>0</v>
      </c>
    </row>
    <row r="2401" spans="1:5" x14ac:dyDescent="0.25">
      <c r="A2401" t="s">
        <v>218</v>
      </c>
      <c r="B2401" t="s">
        <v>22</v>
      </c>
      <c r="C2401" t="s">
        <v>28</v>
      </c>
      <c r="D2401">
        <v>121593.74</v>
      </c>
      <c r="E2401">
        <v>120389.84</v>
      </c>
    </row>
    <row r="2402" spans="1:5" x14ac:dyDescent="0.25">
      <c r="A2402" t="s">
        <v>218</v>
      </c>
      <c r="B2402" t="s">
        <v>22</v>
      </c>
      <c r="C2402" t="s">
        <v>29</v>
      </c>
      <c r="D2402">
        <v>202365.33</v>
      </c>
      <c r="E2402">
        <v>200361.71</v>
      </c>
    </row>
    <row r="2403" spans="1:5" x14ac:dyDescent="0.25">
      <c r="A2403" t="s">
        <v>218</v>
      </c>
      <c r="B2403" t="s">
        <v>18</v>
      </c>
      <c r="C2403" t="s">
        <v>29</v>
      </c>
      <c r="D2403">
        <v>21469.79</v>
      </c>
      <c r="E2403">
        <v>21257.22</v>
      </c>
    </row>
    <row r="2404" spans="1:5" x14ac:dyDescent="0.25">
      <c r="A2404" t="s">
        <v>218</v>
      </c>
      <c r="B2404" t="s">
        <v>19</v>
      </c>
      <c r="C2404" t="s">
        <v>29</v>
      </c>
      <c r="D2404">
        <v>0</v>
      </c>
      <c r="E2404">
        <v>0</v>
      </c>
    </row>
    <row r="2405" spans="1:5" x14ac:dyDescent="0.25">
      <c r="A2405" t="s">
        <v>218</v>
      </c>
      <c r="B2405" t="s">
        <v>20</v>
      </c>
      <c r="C2405" t="s">
        <v>29</v>
      </c>
      <c r="D2405">
        <v>26826</v>
      </c>
      <c r="E2405">
        <v>26140</v>
      </c>
    </row>
    <row r="2406" spans="1:5" x14ac:dyDescent="0.25">
      <c r="A2406" t="s">
        <v>218</v>
      </c>
      <c r="B2406" t="s">
        <v>21</v>
      </c>
      <c r="C2406" t="s">
        <v>29</v>
      </c>
      <c r="D2406">
        <v>119870.7</v>
      </c>
      <c r="E2406">
        <v>117751.18</v>
      </c>
    </row>
    <row r="2407" spans="1:5" x14ac:dyDescent="0.25">
      <c r="A2407" t="s">
        <v>218</v>
      </c>
      <c r="B2407" t="s">
        <v>23</v>
      </c>
      <c r="C2407" t="s">
        <v>29</v>
      </c>
      <c r="D2407">
        <v>0</v>
      </c>
      <c r="E2407">
        <v>0</v>
      </c>
    </row>
    <row r="2408" spans="1:5" x14ac:dyDescent="0.25">
      <c r="A2408" t="s">
        <v>218</v>
      </c>
      <c r="B2408" t="s">
        <v>22</v>
      </c>
      <c r="C2408" t="s">
        <v>30</v>
      </c>
      <c r="D2408">
        <v>0</v>
      </c>
      <c r="E2408">
        <v>0</v>
      </c>
    </row>
    <row r="2409" spans="1:5" x14ac:dyDescent="0.25">
      <c r="A2409" t="s">
        <v>218</v>
      </c>
      <c r="B2409" t="s">
        <v>18</v>
      </c>
      <c r="C2409" t="s">
        <v>30</v>
      </c>
      <c r="D2409">
        <v>0</v>
      </c>
      <c r="E2409">
        <v>0</v>
      </c>
    </row>
    <row r="2410" spans="1:5" x14ac:dyDescent="0.25">
      <c r="A2410" t="s">
        <v>218</v>
      </c>
      <c r="B2410" t="s">
        <v>19</v>
      </c>
      <c r="C2410" t="s">
        <v>30</v>
      </c>
      <c r="D2410">
        <v>0</v>
      </c>
      <c r="E2410">
        <v>0</v>
      </c>
    </row>
    <row r="2411" spans="1:5" x14ac:dyDescent="0.25">
      <c r="A2411" t="s">
        <v>218</v>
      </c>
      <c r="B2411" t="s">
        <v>20</v>
      </c>
      <c r="C2411" t="s">
        <v>30</v>
      </c>
      <c r="D2411">
        <v>0</v>
      </c>
      <c r="E2411">
        <v>0</v>
      </c>
    </row>
    <row r="2412" spans="1:5" x14ac:dyDescent="0.25">
      <c r="A2412" t="s">
        <v>218</v>
      </c>
      <c r="B2412" t="s">
        <v>21</v>
      </c>
      <c r="C2412" t="s">
        <v>30</v>
      </c>
      <c r="D2412">
        <v>0</v>
      </c>
      <c r="E2412">
        <v>0</v>
      </c>
    </row>
    <row r="2413" spans="1:5" x14ac:dyDescent="0.25">
      <c r="A2413" t="s">
        <v>218</v>
      </c>
      <c r="B2413" t="s">
        <v>23</v>
      </c>
      <c r="C2413" t="s">
        <v>30</v>
      </c>
      <c r="D2413">
        <v>0</v>
      </c>
      <c r="E2413">
        <v>0</v>
      </c>
    </row>
    <row r="2414" spans="1:5" x14ac:dyDescent="0.25">
      <c r="A2414" t="s">
        <v>218</v>
      </c>
      <c r="B2414" t="s">
        <v>21</v>
      </c>
      <c r="C2414" t="s">
        <v>31</v>
      </c>
      <c r="D2414">
        <v>0</v>
      </c>
      <c r="E2414">
        <v>0</v>
      </c>
    </row>
    <row r="2415" spans="1:5" x14ac:dyDescent="0.25">
      <c r="A2415" t="s">
        <v>218</v>
      </c>
      <c r="B2415" t="s">
        <v>23</v>
      </c>
      <c r="C2415" t="s">
        <v>31</v>
      </c>
      <c r="D2415">
        <v>0</v>
      </c>
      <c r="E2415">
        <v>0</v>
      </c>
    </row>
    <row r="2416" spans="1:5" x14ac:dyDescent="0.25">
      <c r="A2416" t="s">
        <v>218</v>
      </c>
      <c r="B2416" t="s">
        <v>22</v>
      </c>
      <c r="C2416" t="s">
        <v>31</v>
      </c>
      <c r="D2416">
        <v>0</v>
      </c>
      <c r="E2416">
        <v>0</v>
      </c>
    </row>
    <row r="2417" spans="1:5" x14ac:dyDescent="0.25">
      <c r="A2417" t="s">
        <v>218</v>
      </c>
      <c r="B2417" t="s">
        <v>18</v>
      </c>
      <c r="C2417" t="s">
        <v>31</v>
      </c>
      <c r="D2417">
        <v>0</v>
      </c>
      <c r="E2417">
        <v>0</v>
      </c>
    </row>
    <row r="2418" spans="1:5" x14ac:dyDescent="0.25">
      <c r="A2418" t="s">
        <v>218</v>
      </c>
      <c r="B2418" t="s">
        <v>19</v>
      </c>
      <c r="C2418" t="s">
        <v>31</v>
      </c>
      <c r="D2418">
        <v>0</v>
      </c>
      <c r="E2418">
        <v>0</v>
      </c>
    </row>
    <row r="2419" spans="1:5" x14ac:dyDescent="0.25">
      <c r="A2419" t="s">
        <v>218</v>
      </c>
      <c r="B2419" t="s">
        <v>20</v>
      </c>
      <c r="C2419" t="s">
        <v>31</v>
      </c>
      <c r="D2419">
        <v>0</v>
      </c>
      <c r="E2419">
        <v>0</v>
      </c>
    </row>
    <row r="2420" spans="1:5" x14ac:dyDescent="0.25">
      <c r="A2420" t="s">
        <v>218</v>
      </c>
      <c r="B2420" t="s">
        <v>19</v>
      </c>
      <c r="C2420" t="s">
        <v>32</v>
      </c>
      <c r="D2420">
        <v>0</v>
      </c>
      <c r="E2420">
        <v>0</v>
      </c>
    </row>
    <row r="2421" spans="1:5" x14ac:dyDescent="0.25">
      <c r="A2421" t="s">
        <v>218</v>
      </c>
      <c r="B2421" t="s">
        <v>23</v>
      </c>
      <c r="C2421" t="s">
        <v>32</v>
      </c>
      <c r="D2421">
        <v>0</v>
      </c>
      <c r="E2421">
        <v>0</v>
      </c>
    </row>
    <row r="2422" spans="1:5" x14ac:dyDescent="0.25">
      <c r="A2422" t="s">
        <v>218</v>
      </c>
      <c r="B2422" t="s">
        <v>18</v>
      </c>
      <c r="C2422" t="s">
        <v>32</v>
      </c>
      <c r="D2422">
        <v>0</v>
      </c>
      <c r="E2422">
        <v>0</v>
      </c>
    </row>
    <row r="2423" spans="1:5" x14ac:dyDescent="0.25">
      <c r="A2423" t="s">
        <v>218</v>
      </c>
      <c r="B2423" t="s">
        <v>22</v>
      </c>
      <c r="C2423" t="s">
        <v>32</v>
      </c>
      <c r="D2423">
        <v>0</v>
      </c>
      <c r="E2423">
        <v>0</v>
      </c>
    </row>
    <row r="2424" spans="1:5" x14ac:dyDescent="0.25">
      <c r="A2424" t="s">
        <v>218</v>
      </c>
      <c r="B2424" t="s">
        <v>21</v>
      </c>
      <c r="C2424" t="s">
        <v>32</v>
      </c>
      <c r="D2424">
        <v>0</v>
      </c>
      <c r="E2424">
        <v>0</v>
      </c>
    </row>
    <row r="2425" spans="1:5" x14ac:dyDescent="0.25">
      <c r="A2425" t="s">
        <v>218</v>
      </c>
      <c r="B2425" t="s">
        <v>20</v>
      </c>
      <c r="C2425" t="s">
        <v>32</v>
      </c>
      <c r="D2425">
        <v>0</v>
      </c>
      <c r="E2425">
        <v>0</v>
      </c>
    </row>
    <row r="2426" spans="1:5" x14ac:dyDescent="0.25">
      <c r="A2426" t="s">
        <v>218</v>
      </c>
      <c r="B2426" t="s">
        <v>21</v>
      </c>
      <c r="C2426" t="s">
        <v>33</v>
      </c>
      <c r="D2426">
        <v>0</v>
      </c>
      <c r="E2426">
        <v>0</v>
      </c>
    </row>
    <row r="2427" spans="1:5" x14ac:dyDescent="0.25">
      <c r="A2427" t="s">
        <v>218</v>
      </c>
      <c r="B2427" t="s">
        <v>20</v>
      </c>
      <c r="C2427" t="s">
        <v>33</v>
      </c>
      <c r="D2427">
        <v>0</v>
      </c>
      <c r="E2427">
        <v>0</v>
      </c>
    </row>
    <row r="2428" spans="1:5" x14ac:dyDescent="0.25">
      <c r="A2428" t="s">
        <v>218</v>
      </c>
      <c r="B2428" t="s">
        <v>22</v>
      </c>
      <c r="C2428" t="s">
        <v>33</v>
      </c>
      <c r="D2428">
        <v>0</v>
      </c>
      <c r="E2428">
        <v>0</v>
      </c>
    </row>
    <row r="2429" spans="1:5" x14ac:dyDescent="0.25">
      <c r="A2429" t="s">
        <v>218</v>
      </c>
      <c r="B2429" t="s">
        <v>19</v>
      </c>
      <c r="C2429" t="s">
        <v>33</v>
      </c>
      <c r="D2429">
        <v>0</v>
      </c>
      <c r="E2429">
        <v>0</v>
      </c>
    </row>
    <row r="2430" spans="1:5" x14ac:dyDescent="0.25">
      <c r="A2430" t="s">
        <v>218</v>
      </c>
      <c r="B2430" t="s">
        <v>18</v>
      </c>
      <c r="C2430" t="s">
        <v>33</v>
      </c>
      <c r="D2430">
        <v>0</v>
      </c>
      <c r="E2430">
        <v>0</v>
      </c>
    </row>
    <row r="2431" spans="1:5" x14ac:dyDescent="0.25">
      <c r="A2431" t="s">
        <v>218</v>
      </c>
      <c r="B2431" t="s">
        <v>23</v>
      </c>
      <c r="C2431" t="s">
        <v>33</v>
      </c>
      <c r="D2431">
        <v>0</v>
      </c>
      <c r="E2431">
        <v>0</v>
      </c>
    </row>
    <row r="2432" spans="1:5" x14ac:dyDescent="0.25">
      <c r="A2432" t="s">
        <v>218</v>
      </c>
      <c r="B2432" t="s">
        <v>22</v>
      </c>
      <c r="C2432" t="s">
        <v>34</v>
      </c>
      <c r="D2432">
        <v>0</v>
      </c>
      <c r="E2432">
        <v>0</v>
      </c>
    </row>
    <row r="2433" spans="1:5" x14ac:dyDescent="0.25">
      <c r="A2433" t="s">
        <v>218</v>
      </c>
      <c r="B2433" t="s">
        <v>18</v>
      </c>
      <c r="C2433" t="s">
        <v>34</v>
      </c>
      <c r="D2433">
        <v>0</v>
      </c>
      <c r="E2433">
        <v>0</v>
      </c>
    </row>
    <row r="2434" spans="1:5" x14ac:dyDescent="0.25">
      <c r="A2434" t="s">
        <v>218</v>
      </c>
      <c r="B2434" t="s">
        <v>23</v>
      </c>
      <c r="C2434" t="s">
        <v>34</v>
      </c>
      <c r="D2434">
        <v>0</v>
      </c>
      <c r="E2434">
        <v>0</v>
      </c>
    </row>
    <row r="2435" spans="1:5" x14ac:dyDescent="0.25">
      <c r="A2435" t="s">
        <v>218</v>
      </c>
      <c r="B2435" t="s">
        <v>21</v>
      </c>
      <c r="C2435" t="s">
        <v>34</v>
      </c>
      <c r="D2435">
        <v>0</v>
      </c>
      <c r="E2435">
        <v>0</v>
      </c>
    </row>
    <row r="2436" spans="1:5" x14ac:dyDescent="0.25">
      <c r="A2436" t="s">
        <v>218</v>
      </c>
      <c r="B2436" t="s">
        <v>20</v>
      </c>
      <c r="C2436" t="s">
        <v>34</v>
      </c>
      <c r="D2436">
        <v>0</v>
      </c>
      <c r="E2436">
        <v>0</v>
      </c>
    </row>
    <row r="2437" spans="1:5" x14ac:dyDescent="0.25">
      <c r="A2437" t="s">
        <v>218</v>
      </c>
      <c r="B2437" t="s">
        <v>19</v>
      </c>
      <c r="C2437" t="s">
        <v>34</v>
      </c>
      <c r="D2437">
        <v>0</v>
      </c>
      <c r="E2437">
        <v>0</v>
      </c>
    </row>
    <row r="2438" spans="1:5" x14ac:dyDescent="0.25">
      <c r="A2438" t="s">
        <v>218</v>
      </c>
      <c r="B2438" t="s">
        <v>23</v>
      </c>
      <c r="C2438" t="s">
        <v>35</v>
      </c>
      <c r="D2438">
        <v>0</v>
      </c>
      <c r="E2438">
        <v>0</v>
      </c>
    </row>
    <row r="2439" spans="1:5" x14ac:dyDescent="0.25">
      <c r="A2439" t="s">
        <v>218</v>
      </c>
      <c r="B2439" t="s">
        <v>18</v>
      </c>
      <c r="C2439" t="s">
        <v>35</v>
      </c>
      <c r="D2439">
        <v>0</v>
      </c>
      <c r="E2439">
        <v>0</v>
      </c>
    </row>
    <row r="2440" spans="1:5" x14ac:dyDescent="0.25">
      <c r="A2440" t="s">
        <v>218</v>
      </c>
      <c r="B2440" t="s">
        <v>20</v>
      </c>
      <c r="C2440" t="s">
        <v>35</v>
      </c>
      <c r="D2440">
        <v>0</v>
      </c>
      <c r="E2440">
        <v>0</v>
      </c>
    </row>
    <row r="2441" spans="1:5" x14ac:dyDescent="0.25">
      <c r="A2441" t="s">
        <v>218</v>
      </c>
      <c r="B2441" t="s">
        <v>22</v>
      </c>
      <c r="C2441" t="s">
        <v>35</v>
      </c>
      <c r="D2441">
        <v>0</v>
      </c>
      <c r="E2441">
        <v>0</v>
      </c>
    </row>
    <row r="2442" spans="1:5" x14ac:dyDescent="0.25">
      <c r="A2442" t="s">
        <v>218</v>
      </c>
      <c r="B2442" t="s">
        <v>19</v>
      </c>
      <c r="C2442" t="s">
        <v>35</v>
      </c>
      <c r="D2442">
        <v>0</v>
      </c>
      <c r="E2442">
        <v>0</v>
      </c>
    </row>
    <row r="2443" spans="1:5" x14ac:dyDescent="0.25">
      <c r="A2443" t="s">
        <v>218</v>
      </c>
      <c r="B2443" t="s">
        <v>21</v>
      </c>
      <c r="C2443" t="s">
        <v>35</v>
      </c>
      <c r="D2443">
        <v>0</v>
      </c>
      <c r="E2443">
        <v>0</v>
      </c>
    </row>
    <row r="2444" spans="1:5" x14ac:dyDescent="0.25">
      <c r="A2444" t="s">
        <v>218</v>
      </c>
      <c r="B2444" t="s">
        <v>22</v>
      </c>
      <c r="C2444" t="s">
        <v>36</v>
      </c>
      <c r="D2444">
        <v>0</v>
      </c>
      <c r="E2444">
        <v>0</v>
      </c>
    </row>
    <row r="2445" spans="1:5" x14ac:dyDescent="0.25">
      <c r="A2445" t="s">
        <v>218</v>
      </c>
      <c r="B2445" t="s">
        <v>18</v>
      </c>
      <c r="C2445" t="s">
        <v>36</v>
      </c>
      <c r="D2445">
        <v>0</v>
      </c>
      <c r="E2445">
        <v>0</v>
      </c>
    </row>
    <row r="2446" spans="1:5" x14ac:dyDescent="0.25">
      <c r="A2446" t="s">
        <v>218</v>
      </c>
      <c r="B2446" t="s">
        <v>23</v>
      </c>
      <c r="C2446" t="s">
        <v>36</v>
      </c>
      <c r="D2446">
        <v>0</v>
      </c>
      <c r="E2446">
        <v>0</v>
      </c>
    </row>
    <row r="2447" spans="1:5" x14ac:dyDescent="0.25">
      <c r="A2447" t="s">
        <v>218</v>
      </c>
      <c r="B2447" t="s">
        <v>20</v>
      </c>
      <c r="C2447" t="s">
        <v>36</v>
      </c>
      <c r="D2447">
        <v>0</v>
      </c>
      <c r="E2447">
        <v>0</v>
      </c>
    </row>
    <row r="2448" spans="1:5" x14ac:dyDescent="0.25">
      <c r="A2448" t="s">
        <v>218</v>
      </c>
      <c r="B2448" t="s">
        <v>21</v>
      </c>
      <c r="C2448" t="s">
        <v>36</v>
      </c>
      <c r="D2448">
        <v>0</v>
      </c>
      <c r="E2448">
        <v>0</v>
      </c>
    </row>
    <row r="2449" spans="1:5" x14ac:dyDescent="0.25">
      <c r="A2449" t="s">
        <v>218</v>
      </c>
      <c r="B2449" t="s">
        <v>19</v>
      </c>
      <c r="C2449" t="s">
        <v>36</v>
      </c>
      <c r="D2449">
        <v>0</v>
      </c>
      <c r="E2449">
        <v>0</v>
      </c>
    </row>
    <row r="2450" spans="1:5" x14ac:dyDescent="0.25">
      <c r="A2450" t="s">
        <v>219</v>
      </c>
      <c r="B2450" t="s">
        <v>19</v>
      </c>
      <c r="C2450" t="s">
        <v>25</v>
      </c>
      <c r="D2450">
        <v>0</v>
      </c>
      <c r="E2450">
        <v>0</v>
      </c>
    </row>
    <row r="2451" spans="1:5" x14ac:dyDescent="0.25">
      <c r="A2451" t="s">
        <v>219</v>
      </c>
      <c r="B2451" t="s">
        <v>21</v>
      </c>
      <c r="C2451" t="s">
        <v>25</v>
      </c>
      <c r="D2451">
        <v>62996.42</v>
      </c>
      <c r="E2451">
        <v>61882.53</v>
      </c>
    </row>
    <row r="2452" spans="1:5" x14ac:dyDescent="0.25">
      <c r="A2452" t="s">
        <v>219</v>
      </c>
      <c r="B2452" t="s">
        <v>22</v>
      </c>
      <c r="C2452" t="s">
        <v>25</v>
      </c>
      <c r="D2452">
        <v>21576.26</v>
      </c>
      <c r="E2452">
        <v>21362.63</v>
      </c>
    </row>
    <row r="2453" spans="1:5" x14ac:dyDescent="0.25">
      <c r="A2453" t="s">
        <v>219</v>
      </c>
      <c r="B2453" t="s">
        <v>23</v>
      </c>
      <c r="C2453" t="s">
        <v>25</v>
      </c>
      <c r="D2453">
        <v>0</v>
      </c>
      <c r="E2453">
        <v>0</v>
      </c>
    </row>
    <row r="2454" spans="1:5" x14ac:dyDescent="0.25">
      <c r="A2454" t="s">
        <v>219</v>
      </c>
      <c r="B2454" t="s">
        <v>18</v>
      </c>
      <c r="C2454" t="s">
        <v>25</v>
      </c>
      <c r="D2454">
        <v>0</v>
      </c>
      <c r="E2454">
        <v>0</v>
      </c>
    </row>
    <row r="2455" spans="1:5" x14ac:dyDescent="0.25">
      <c r="A2455" t="s">
        <v>219</v>
      </c>
      <c r="B2455" t="s">
        <v>20</v>
      </c>
      <c r="C2455" t="s">
        <v>25</v>
      </c>
      <c r="D2455">
        <v>356708.52</v>
      </c>
      <c r="E2455">
        <v>338567.25999999995</v>
      </c>
    </row>
    <row r="2456" spans="1:5" x14ac:dyDescent="0.25">
      <c r="A2456" t="s">
        <v>219</v>
      </c>
      <c r="B2456" t="s">
        <v>23</v>
      </c>
      <c r="C2456" t="s">
        <v>26</v>
      </c>
      <c r="D2456">
        <v>0</v>
      </c>
      <c r="E2456">
        <v>0</v>
      </c>
    </row>
    <row r="2457" spans="1:5" x14ac:dyDescent="0.25">
      <c r="A2457" t="s">
        <v>219</v>
      </c>
      <c r="B2457" t="s">
        <v>18</v>
      </c>
      <c r="C2457" t="s">
        <v>26</v>
      </c>
      <c r="D2457">
        <v>0</v>
      </c>
      <c r="E2457">
        <v>0</v>
      </c>
    </row>
    <row r="2458" spans="1:5" x14ac:dyDescent="0.25">
      <c r="A2458" t="s">
        <v>219</v>
      </c>
      <c r="B2458" t="s">
        <v>20</v>
      </c>
      <c r="C2458" t="s">
        <v>26</v>
      </c>
      <c r="D2458">
        <v>311696.87</v>
      </c>
      <c r="E2458">
        <v>295019.17</v>
      </c>
    </row>
    <row r="2459" spans="1:5" x14ac:dyDescent="0.25">
      <c r="A2459" t="s">
        <v>219</v>
      </c>
      <c r="B2459" t="s">
        <v>22</v>
      </c>
      <c r="C2459" t="s">
        <v>26</v>
      </c>
      <c r="D2459">
        <v>24250.31</v>
      </c>
      <c r="E2459">
        <v>24010.21</v>
      </c>
    </row>
    <row r="2460" spans="1:5" x14ac:dyDescent="0.25">
      <c r="A2460" t="s">
        <v>219</v>
      </c>
      <c r="B2460" t="s">
        <v>19</v>
      </c>
      <c r="C2460" t="s">
        <v>26</v>
      </c>
      <c r="D2460">
        <v>0</v>
      </c>
      <c r="E2460">
        <v>0</v>
      </c>
    </row>
    <row r="2461" spans="1:5" x14ac:dyDescent="0.25">
      <c r="A2461" t="s">
        <v>219</v>
      </c>
      <c r="B2461" t="s">
        <v>21</v>
      </c>
      <c r="C2461" t="s">
        <v>26</v>
      </c>
      <c r="D2461">
        <v>55962.94</v>
      </c>
      <c r="E2461">
        <v>54973.42</v>
      </c>
    </row>
    <row r="2462" spans="1:5" x14ac:dyDescent="0.25">
      <c r="A2462" t="s">
        <v>219</v>
      </c>
      <c r="B2462" t="s">
        <v>18</v>
      </c>
      <c r="C2462" t="s">
        <v>27</v>
      </c>
      <c r="D2462">
        <v>0</v>
      </c>
      <c r="E2462">
        <v>0</v>
      </c>
    </row>
    <row r="2463" spans="1:5" x14ac:dyDescent="0.25">
      <c r="A2463" t="s">
        <v>219</v>
      </c>
      <c r="B2463" t="s">
        <v>23</v>
      </c>
      <c r="C2463" t="s">
        <v>27</v>
      </c>
      <c r="D2463">
        <v>0</v>
      </c>
      <c r="E2463">
        <v>0</v>
      </c>
    </row>
    <row r="2464" spans="1:5" x14ac:dyDescent="0.25">
      <c r="A2464" t="s">
        <v>219</v>
      </c>
      <c r="B2464" t="s">
        <v>20</v>
      </c>
      <c r="C2464" t="s">
        <v>27</v>
      </c>
      <c r="D2464">
        <v>308857.75999999995</v>
      </c>
      <c r="E2464">
        <v>291898.74</v>
      </c>
    </row>
    <row r="2465" spans="1:5" x14ac:dyDescent="0.25">
      <c r="A2465" t="s">
        <v>219</v>
      </c>
      <c r="B2465" t="s">
        <v>22</v>
      </c>
      <c r="C2465" t="s">
        <v>27</v>
      </c>
      <c r="D2465">
        <v>21353.4</v>
      </c>
      <c r="E2465">
        <v>21141.98</v>
      </c>
    </row>
    <row r="2466" spans="1:5" x14ac:dyDescent="0.25">
      <c r="A2466" t="s">
        <v>219</v>
      </c>
      <c r="B2466" t="s">
        <v>19</v>
      </c>
      <c r="C2466" t="s">
        <v>27</v>
      </c>
      <c r="D2466">
        <v>0</v>
      </c>
      <c r="E2466">
        <v>0</v>
      </c>
    </row>
    <row r="2467" spans="1:5" x14ac:dyDescent="0.25">
      <c r="A2467" t="s">
        <v>219</v>
      </c>
      <c r="B2467" t="s">
        <v>21</v>
      </c>
      <c r="C2467" t="s">
        <v>27</v>
      </c>
      <c r="D2467">
        <v>95145.09</v>
      </c>
      <c r="E2467">
        <v>93462.76</v>
      </c>
    </row>
    <row r="2468" spans="1:5" x14ac:dyDescent="0.25">
      <c r="A2468" t="s">
        <v>219</v>
      </c>
      <c r="B2468" t="s">
        <v>22</v>
      </c>
      <c r="C2468" t="s">
        <v>28</v>
      </c>
      <c r="D2468">
        <v>27984.799999999999</v>
      </c>
      <c r="E2468">
        <v>27707.72</v>
      </c>
    </row>
    <row r="2469" spans="1:5" x14ac:dyDescent="0.25">
      <c r="A2469" t="s">
        <v>219</v>
      </c>
      <c r="B2469" t="s">
        <v>19</v>
      </c>
      <c r="C2469" t="s">
        <v>28</v>
      </c>
      <c r="D2469">
        <v>0</v>
      </c>
      <c r="E2469">
        <v>0</v>
      </c>
    </row>
    <row r="2470" spans="1:5" x14ac:dyDescent="0.25">
      <c r="A2470" t="s">
        <v>219</v>
      </c>
      <c r="B2470" t="s">
        <v>23</v>
      </c>
      <c r="C2470" t="s">
        <v>28</v>
      </c>
      <c r="D2470">
        <v>0</v>
      </c>
      <c r="E2470">
        <v>0</v>
      </c>
    </row>
    <row r="2471" spans="1:5" x14ac:dyDescent="0.25">
      <c r="A2471" t="s">
        <v>219</v>
      </c>
      <c r="B2471" t="s">
        <v>18</v>
      </c>
      <c r="C2471" t="s">
        <v>28</v>
      </c>
      <c r="D2471">
        <v>0</v>
      </c>
      <c r="E2471">
        <v>0</v>
      </c>
    </row>
    <row r="2472" spans="1:5" x14ac:dyDescent="0.25">
      <c r="A2472" t="s">
        <v>219</v>
      </c>
      <c r="B2472" t="s">
        <v>21</v>
      </c>
      <c r="C2472" t="s">
        <v>28</v>
      </c>
      <c r="D2472">
        <v>51973.05</v>
      </c>
      <c r="E2472">
        <v>51054.080000000002</v>
      </c>
    </row>
    <row r="2473" spans="1:5" x14ac:dyDescent="0.25">
      <c r="A2473" t="s">
        <v>219</v>
      </c>
      <c r="B2473" t="s">
        <v>20</v>
      </c>
      <c r="C2473" t="s">
        <v>28</v>
      </c>
      <c r="D2473">
        <v>323882.27999999997</v>
      </c>
      <c r="E2473">
        <v>308445.25</v>
      </c>
    </row>
    <row r="2474" spans="1:5" x14ac:dyDescent="0.25">
      <c r="A2474" t="s">
        <v>219</v>
      </c>
      <c r="B2474" t="s">
        <v>21</v>
      </c>
      <c r="C2474" t="s">
        <v>29</v>
      </c>
      <c r="D2474">
        <v>62014.35</v>
      </c>
      <c r="E2474">
        <v>60917.83</v>
      </c>
    </row>
    <row r="2475" spans="1:5" x14ac:dyDescent="0.25">
      <c r="A2475" t="s">
        <v>219</v>
      </c>
      <c r="B2475" t="s">
        <v>22</v>
      </c>
      <c r="C2475" t="s">
        <v>29</v>
      </c>
      <c r="D2475">
        <v>31538.6</v>
      </c>
      <c r="E2475">
        <v>31226.34</v>
      </c>
    </row>
    <row r="2476" spans="1:5" x14ac:dyDescent="0.25">
      <c r="A2476" t="s">
        <v>219</v>
      </c>
      <c r="B2476" t="s">
        <v>20</v>
      </c>
      <c r="C2476" t="s">
        <v>29</v>
      </c>
      <c r="D2476">
        <v>316490.51999999996</v>
      </c>
      <c r="E2476">
        <v>300470.88</v>
      </c>
    </row>
    <row r="2477" spans="1:5" x14ac:dyDescent="0.25">
      <c r="A2477" t="s">
        <v>219</v>
      </c>
      <c r="B2477" t="s">
        <v>23</v>
      </c>
      <c r="C2477" t="s">
        <v>29</v>
      </c>
      <c r="D2477">
        <v>0</v>
      </c>
      <c r="E2477">
        <v>0</v>
      </c>
    </row>
    <row r="2478" spans="1:5" x14ac:dyDescent="0.25">
      <c r="A2478" t="s">
        <v>219</v>
      </c>
      <c r="B2478" t="s">
        <v>19</v>
      </c>
      <c r="C2478" t="s">
        <v>29</v>
      </c>
      <c r="D2478">
        <v>0</v>
      </c>
      <c r="E2478">
        <v>0</v>
      </c>
    </row>
    <row r="2479" spans="1:5" x14ac:dyDescent="0.25">
      <c r="A2479" t="s">
        <v>219</v>
      </c>
      <c r="B2479" t="s">
        <v>18</v>
      </c>
      <c r="C2479" t="s">
        <v>29</v>
      </c>
      <c r="D2479">
        <v>0</v>
      </c>
      <c r="E2479">
        <v>0</v>
      </c>
    </row>
    <row r="2480" spans="1:5" x14ac:dyDescent="0.25">
      <c r="A2480" t="s">
        <v>219</v>
      </c>
      <c r="B2480" t="s">
        <v>20</v>
      </c>
      <c r="C2480" t="s">
        <v>30</v>
      </c>
      <c r="D2480">
        <v>0</v>
      </c>
      <c r="E2480">
        <v>0</v>
      </c>
    </row>
    <row r="2481" spans="1:5" x14ac:dyDescent="0.25">
      <c r="A2481" t="s">
        <v>219</v>
      </c>
      <c r="B2481" t="s">
        <v>18</v>
      </c>
      <c r="C2481" t="s">
        <v>30</v>
      </c>
      <c r="D2481">
        <v>0</v>
      </c>
      <c r="E2481">
        <v>0</v>
      </c>
    </row>
    <row r="2482" spans="1:5" x14ac:dyDescent="0.25">
      <c r="A2482" t="s">
        <v>219</v>
      </c>
      <c r="B2482" t="s">
        <v>22</v>
      </c>
      <c r="C2482" t="s">
        <v>30</v>
      </c>
      <c r="D2482">
        <v>0</v>
      </c>
      <c r="E2482">
        <v>0</v>
      </c>
    </row>
    <row r="2483" spans="1:5" x14ac:dyDescent="0.25">
      <c r="A2483" t="s">
        <v>219</v>
      </c>
      <c r="B2483" t="s">
        <v>23</v>
      </c>
      <c r="C2483" t="s">
        <v>30</v>
      </c>
      <c r="D2483">
        <v>0</v>
      </c>
      <c r="E2483">
        <v>0</v>
      </c>
    </row>
    <row r="2484" spans="1:5" x14ac:dyDescent="0.25">
      <c r="A2484" t="s">
        <v>219</v>
      </c>
      <c r="B2484" t="s">
        <v>21</v>
      </c>
      <c r="C2484" t="s">
        <v>30</v>
      </c>
      <c r="D2484">
        <v>0</v>
      </c>
      <c r="E2484">
        <v>0</v>
      </c>
    </row>
    <row r="2485" spans="1:5" x14ac:dyDescent="0.25">
      <c r="A2485" t="s">
        <v>219</v>
      </c>
      <c r="B2485" t="s">
        <v>19</v>
      </c>
      <c r="C2485" t="s">
        <v>30</v>
      </c>
      <c r="D2485">
        <v>0</v>
      </c>
      <c r="E2485">
        <v>0</v>
      </c>
    </row>
    <row r="2486" spans="1:5" x14ac:dyDescent="0.25">
      <c r="A2486" t="s">
        <v>219</v>
      </c>
      <c r="B2486" t="s">
        <v>18</v>
      </c>
      <c r="C2486" t="s">
        <v>31</v>
      </c>
      <c r="D2486">
        <v>0</v>
      </c>
      <c r="E2486">
        <v>0</v>
      </c>
    </row>
    <row r="2487" spans="1:5" x14ac:dyDescent="0.25">
      <c r="A2487" t="s">
        <v>219</v>
      </c>
      <c r="B2487" t="s">
        <v>22</v>
      </c>
      <c r="C2487" t="s">
        <v>31</v>
      </c>
      <c r="D2487">
        <v>0</v>
      </c>
      <c r="E2487">
        <v>0</v>
      </c>
    </row>
    <row r="2488" spans="1:5" x14ac:dyDescent="0.25">
      <c r="A2488" t="s">
        <v>219</v>
      </c>
      <c r="B2488" t="s">
        <v>21</v>
      </c>
      <c r="C2488" t="s">
        <v>31</v>
      </c>
      <c r="D2488">
        <v>0</v>
      </c>
      <c r="E2488">
        <v>0</v>
      </c>
    </row>
    <row r="2489" spans="1:5" x14ac:dyDescent="0.25">
      <c r="A2489" t="s">
        <v>219</v>
      </c>
      <c r="B2489" t="s">
        <v>23</v>
      </c>
      <c r="C2489" t="s">
        <v>31</v>
      </c>
      <c r="D2489">
        <v>0</v>
      </c>
      <c r="E2489">
        <v>0</v>
      </c>
    </row>
    <row r="2490" spans="1:5" x14ac:dyDescent="0.25">
      <c r="A2490" t="s">
        <v>219</v>
      </c>
      <c r="B2490" t="s">
        <v>20</v>
      </c>
      <c r="C2490" t="s">
        <v>31</v>
      </c>
      <c r="D2490">
        <v>0</v>
      </c>
      <c r="E2490">
        <v>0</v>
      </c>
    </row>
    <row r="2491" spans="1:5" x14ac:dyDescent="0.25">
      <c r="A2491" t="s">
        <v>219</v>
      </c>
      <c r="B2491" t="s">
        <v>19</v>
      </c>
      <c r="C2491" t="s">
        <v>31</v>
      </c>
      <c r="D2491">
        <v>0</v>
      </c>
      <c r="E2491">
        <v>0</v>
      </c>
    </row>
    <row r="2492" spans="1:5" x14ac:dyDescent="0.25">
      <c r="A2492" t="s">
        <v>219</v>
      </c>
      <c r="B2492" t="s">
        <v>19</v>
      </c>
      <c r="C2492" t="s">
        <v>32</v>
      </c>
      <c r="D2492">
        <v>0</v>
      </c>
      <c r="E2492">
        <v>0</v>
      </c>
    </row>
    <row r="2493" spans="1:5" x14ac:dyDescent="0.25">
      <c r="A2493" t="s">
        <v>219</v>
      </c>
      <c r="B2493" t="s">
        <v>20</v>
      </c>
      <c r="C2493" t="s">
        <v>32</v>
      </c>
      <c r="D2493">
        <v>0</v>
      </c>
      <c r="E2493">
        <v>0</v>
      </c>
    </row>
    <row r="2494" spans="1:5" x14ac:dyDescent="0.25">
      <c r="A2494" t="s">
        <v>219</v>
      </c>
      <c r="B2494" t="s">
        <v>21</v>
      </c>
      <c r="C2494" t="s">
        <v>32</v>
      </c>
      <c r="D2494">
        <v>0</v>
      </c>
      <c r="E2494">
        <v>0</v>
      </c>
    </row>
    <row r="2495" spans="1:5" x14ac:dyDescent="0.25">
      <c r="A2495" t="s">
        <v>219</v>
      </c>
      <c r="B2495" t="s">
        <v>18</v>
      </c>
      <c r="C2495" t="s">
        <v>32</v>
      </c>
      <c r="D2495">
        <v>0</v>
      </c>
      <c r="E2495">
        <v>0</v>
      </c>
    </row>
    <row r="2496" spans="1:5" x14ac:dyDescent="0.25">
      <c r="A2496" t="s">
        <v>219</v>
      </c>
      <c r="B2496" t="s">
        <v>23</v>
      </c>
      <c r="C2496" t="s">
        <v>32</v>
      </c>
      <c r="D2496">
        <v>0</v>
      </c>
      <c r="E2496">
        <v>0</v>
      </c>
    </row>
    <row r="2497" spans="1:5" x14ac:dyDescent="0.25">
      <c r="A2497" t="s">
        <v>219</v>
      </c>
      <c r="B2497" t="s">
        <v>22</v>
      </c>
      <c r="C2497" t="s">
        <v>32</v>
      </c>
      <c r="D2497">
        <v>0</v>
      </c>
      <c r="E2497">
        <v>0</v>
      </c>
    </row>
    <row r="2498" spans="1:5" x14ac:dyDescent="0.25">
      <c r="A2498" t="s">
        <v>219</v>
      </c>
      <c r="B2498" t="s">
        <v>20</v>
      </c>
      <c r="C2498" t="s">
        <v>33</v>
      </c>
      <c r="D2498">
        <v>0</v>
      </c>
      <c r="E2498">
        <v>0</v>
      </c>
    </row>
    <row r="2499" spans="1:5" x14ac:dyDescent="0.25">
      <c r="A2499" t="s">
        <v>219</v>
      </c>
      <c r="B2499" t="s">
        <v>22</v>
      </c>
      <c r="C2499" t="s">
        <v>33</v>
      </c>
      <c r="D2499">
        <v>0</v>
      </c>
      <c r="E2499">
        <v>0</v>
      </c>
    </row>
    <row r="2500" spans="1:5" x14ac:dyDescent="0.25">
      <c r="A2500" t="s">
        <v>219</v>
      </c>
      <c r="B2500" t="s">
        <v>18</v>
      </c>
      <c r="C2500" t="s">
        <v>33</v>
      </c>
      <c r="D2500">
        <v>0</v>
      </c>
      <c r="E2500">
        <v>0</v>
      </c>
    </row>
    <row r="2501" spans="1:5" x14ac:dyDescent="0.25">
      <c r="A2501" t="s">
        <v>219</v>
      </c>
      <c r="B2501" t="s">
        <v>23</v>
      </c>
      <c r="C2501" t="s">
        <v>33</v>
      </c>
      <c r="D2501">
        <v>0</v>
      </c>
      <c r="E2501">
        <v>0</v>
      </c>
    </row>
    <row r="2502" spans="1:5" x14ac:dyDescent="0.25">
      <c r="A2502" t="s">
        <v>219</v>
      </c>
      <c r="B2502" t="s">
        <v>21</v>
      </c>
      <c r="C2502" t="s">
        <v>33</v>
      </c>
      <c r="D2502">
        <v>0</v>
      </c>
      <c r="E2502">
        <v>0</v>
      </c>
    </row>
    <row r="2503" spans="1:5" x14ac:dyDescent="0.25">
      <c r="A2503" t="s">
        <v>219</v>
      </c>
      <c r="B2503" t="s">
        <v>19</v>
      </c>
      <c r="C2503" t="s">
        <v>33</v>
      </c>
      <c r="D2503">
        <v>0</v>
      </c>
      <c r="E2503">
        <v>0</v>
      </c>
    </row>
    <row r="2504" spans="1:5" x14ac:dyDescent="0.25">
      <c r="A2504" t="s">
        <v>219</v>
      </c>
      <c r="B2504" t="s">
        <v>20</v>
      </c>
      <c r="C2504" t="s">
        <v>34</v>
      </c>
      <c r="D2504">
        <v>0</v>
      </c>
      <c r="E2504">
        <v>0</v>
      </c>
    </row>
    <row r="2505" spans="1:5" x14ac:dyDescent="0.25">
      <c r="A2505" t="s">
        <v>219</v>
      </c>
      <c r="B2505" t="s">
        <v>23</v>
      </c>
      <c r="C2505" t="s">
        <v>34</v>
      </c>
      <c r="D2505">
        <v>0</v>
      </c>
      <c r="E2505">
        <v>0</v>
      </c>
    </row>
    <row r="2506" spans="1:5" x14ac:dyDescent="0.25">
      <c r="A2506" t="s">
        <v>219</v>
      </c>
      <c r="B2506" t="s">
        <v>22</v>
      </c>
      <c r="C2506" t="s">
        <v>34</v>
      </c>
      <c r="D2506">
        <v>0</v>
      </c>
      <c r="E2506">
        <v>0</v>
      </c>
    </row>
    <row r="2507" spans="1:5" x14ac:dyDescent="0.25">
      <c r="A2507" t="s">
        <v>219</v>
      </c>
      <c r="B2507" t="s">
        <v>21</v>
      </c>
      <c r="C2507" t="s">
        <v>34</v>
      </c>
      <c r="D2507">
        <v>0</v>
      </c>
      <c r="E2507">
        <v>0</v>
      </c>
    </row>
    <row r="2508" spans="1:5" x14ac:dyDescent="0.25">
      <c r="A2508" t="s">
        <v>219</v>
      </c>
      <c r="B2508" t="s">
        <v>19</v>
      </c>
      <c r="C2508" t="s">
        <v>34</v>
      </c>
      <c r="D2508">
        <v>0</v>
      </c>
      <c r="E2508">
        <v>0</v>
      </c>
    </row>
    <row r="2509" spans="1:5" x14ac:dyDescent="0.25">
      <c r="A2509" t="s">
        <v>219</v>
      </c>
      <c r="B2509" t="s">
        <v>18</v>
      </c>
      <c r="C2509" t="s">
        <v>34</v>
      </c>
      <c r="D2509">
        <v>0</v>
      </c>
      <c r="E2509">
        <v>0</v>
      </c>
    </row>
    <row r="2510" spans="1:5" x14ac:dyDescent="0.25">
      <c r="A2510" t="s">
        <v>219</v>
      </c>
      <c r="B2510" t="s">
        <v>18</v>
      </c>
      <c r="C2510" t="s">
        <v>35</v>
      </c>
      <c r="D2510">
        <v>0</v>
      </c>
      <c r="E2510">
        <v>0</v>
      </c>
    </row>
    <row r="2511" spans="1:5" x14ac:dyDescent="0.25">
      <c r="A2511" t="s">
        <v>219</v>
      </c>
      <c r="B2511" t="s">
        <v>23</v>
      </c>
      <c r="C2511" t="s">
        <v>35</v>
      </c>
      <c r="D2511">
        <v>0</v>
      </c>
      <c r="E2511">
        <v>0</v>
      </c>
    </row>
    <row r="2512" spans="1:5" x14ac:dyDescent="0.25">
      <c r="A2512" t="s">
        <v>219</v>
      </c>
      <c r="B2512" t="s">
        <v>19</v>
      </c>
      <c r="C2512" t="s">
        <v>35</v>
      </c>
      <c r="D2512">
        <v>0</v>
      </c>
      <c r="E2512">
        <v>0</v>
      </c>
    </row>
    <row r="2513" spans="1:5" x14ac:dyDescent="0.25">
      <c r="A2513" t="s">
        <v>219</v>
      </c>
      <c r="B2513" t="s">
        <v>22</v>
      </c>
      <c r="C2513" t="s">
        <v>35</v>
      </c>
      <c r="D2513">
        <v>0</v>
      </c>
      <c r="E2513">
        <v>0</v>
      </c>
    </row>
    <row r="2514" spans="1:5" x14ac:dyDescent="0.25">
      <c r="A2514" t="s">
        <v>219</v>
      </c>
      <c r="B2514" t="s">
        <v>21</v>
      </c>
      <c r="C2514" t="s">
        <v>35</v>
      </c>
      <c r="D2514">
        <v>0</v>
      </c>
      <c r="E2514">
        <v>0</v>
      </c>
    </row>
    <row r="2515" spans="1:5" x14ac:dyDescent="0.25">
      <c r="A2515" t="s">
        <v>219</v>
      </c>
      <c r="B2515" t="s">
        <v>20</v>
      </c>
      <c r="C2515" t="s">
        <v>35</v>
      </c>
      <c r="D2515">
        <v>0</v>
      </c>
      <c r="E2515">
        <v>0</v>
      </c>
    </row>
    <row r="2516" spans="1:5" x14ac:dyDescent="0.25">
      <c r="A2516" t="s">
        <v>219</v>
      </c>
      <c r="B2516" t="s">
        <v>23</v>
      </c>
      <c r="C2516" t="s">
        <v>36</v>
      </c>
      <c r="D2516">
        <v>0</v>
      </c>
      <c r="E2516">
        <v>0</v>
      </c>
    </row>
    <row r="2517" spans="1:5" x14ac:dyDescent="0.25">
      <c r="A2517" t="s">
        <v>219</v>
      </c>
      <c r="B2517" t="s">
        <v>20</v>
      </c>
      <c r="C2517" t="s">
        <v>36</v>
      </c>
      <c r="D2517">
        <v>0</v>
      </c>
      <c r="E2517">
        <v>0</v>
      </c>
    </row>
    <row r="2518" spans="1:5" x14ac:dyDescent="0.25">
      <c r="A2518" t="s">
        <v>219</v>
      </c>
      <c r="B2518" t="s">
        <v>21</v>
      </c>
      <c r="C2518" t="s">
        <v>36</v>
      </c>
      <c r="D2518">
        <v>0</v>
      </c>
      <c r="E2518">
        <v>0</v>
      </c>
    </row>
    <row r="2519" spans="1:5" x14ac:dyDescent="0.25">
      <c r="A2519" t="s">
        <v>219</v>
      </c>
      <c r="B2519" t="s">
        <v>19</v>
      </c>
      <c r="C2519" t="s">
        <v>36</v>
      </c>
      <c r="D2519">
        <v>0</v>
      </c>
      <c r="E2519">
        <v>0</v>
      </c>
    </row>
    <row r="2520" spans="1:5" x14ac:dyDescent="0.25">
      <c r="A2520" t="s">
        <v>219</v>
      </c>
      <c r="B2520" t="s">
        <v>18</v>
      </c>
      <c r="C2520" t="s">
        <v>36</v>
      </c>
      <c r="D2520">
        <v>0</v>
      </c>
      <c r="E2520">
        <v>0</v>
      </c>
    </row>
    <row r="2521" spans="1:5" x14ac:dyDescent="0.25">
      <c r="A2521" t="s">
        <v>219</v>
      </c>
      <c r="B2521" t="s">
        <v>22</v>
      </c>
      <c r="C2521" t="s">
        <v>36</v>
      </c>
      <c r="D2521">
        <v>0</v>
      </c>
      <c r="E2521">
        <v>0</v>
      </c>
    </row>
    <row r="2522" spans="1:5" x14ac:dyDescent="0.25">
      <c r="A2522" t="s">
        <v>220</v>
      </c>
      <c r="B2522" t="s">
        <v>20</v>
      </c>
      <c r="C2522" t="s">
        <v>25</v>
      </c>
      <c r="D2522">
        <v>20061.21</v>
      </c>
      <c r="E2522">
        <v>18619.34</v>
      </c>
    </row>
    <row r="2523" spans="1:5" x14ac:dyDescent="0.25">
      <c r="A2523" t="s">
        <v>220</v>
      </c>
      <c r="B2523" t="s">
        <v>22</v>
      </c>
      <c r="C2523" t="s">
        <v>25</v>
      </c>
      <c r="D2523">
        <v>161.35</v>
      </c>
      <c r="E2523">
        <v>159.75</v>
      </c>
    </row>
    <row r="2524" spans="1:5" x14ac:dyDescent="0.25">
      <c r="A2524" t="s">
        <v>220</v>
      </c>
      <c r="B2524" t="s">
        <v>19</v>
      </c>
      <c r="C2524" t="s">
        <v>25</v>
      </c>
      <c r="D2524">
        <v>0</v>
      </c>
      <c r="E2524">
        <v>0</v>
      </c>
    </row>
    <row r="2525" spans="1:5" x14ac:dyDescent="0.25">
      <c r="A2525" t="s">
        <v>220</v>
      </c>
      <c r="B2525" t="s">
        <v>23</v>
      </c>
      <c r="C2525" t="s">
        <v>25</v>
      </c>
      <c r="D2525">
        <v>0</v>
      </c>
      <c r="E2525">
        <v>0</v>
      </c>
    </row>
    <row r="2526" spans="1:5" x14ac:dyDescent="0.25">
      <c r="A2526" t="s">
        <v>220</v>
      </c>
      <c r="B2526" t="s">
        <v>21</v>
      </c>
      <c r="C2526" t="s">
        <v>25</v>
      </c>
      <c r="D2526">
        <v>149102.03</v>
      </c>
      <c r="E2526">
        <v>146465.65</v>
      </c>
    </row>
    <row r="2527" spans="1:5" x14ac:dyDescent="0.25">
      <c r="A2527" t="s">
        <v>220</v>
      </c>
      <c r="B2527" t="s">
        <v>18</v>
      </c>
      <c r="C2527" t="s">
        <v>25</v>
      </c>
      <c r="D2527">
        <v>80348.759999999995</v>
      </c>
      <c r="E2527">
        <v>79553.23</v>
      </c>
    </row>
    <row r="2528" spans="1:5" x14ac:dyDescent="0.25">
      <c r="A2528" t="s">
        <v>220</v>
      </c>
      <c r="B2528" t="s">
        <v>23</v>
      </c>
      <c r="C2528" t="s">
        <v>26</v>
      </c>
      <c r="D2528">
        <v>0</v>
      </c>
      <c r="E2528">
        <v>0</v>
      </c>
    </row>
    <row r="2529" spans="1:5" x14ac:dyDescent="0.25">
      <c r="A2529" t="s">
        <v>220</v>
      </c>
      <c r="B2529" t="s">
        <v>20</v>
      </c>
      <c r="C2529" t="s">
        <v>26</v>
      </c>
      <c r="D2529">
        <v>18451.419999999998</v>
      </c>
      <c r="E2529">
        <v>17087.84</v>
      </c>
    </row>
    <row r="2530" spans="1:5" x14ac:dyDescent="0.25">
      <c r="A2530" t="s">
        <v>220</v>
      </c>
      <c r="B2530" t="s">
        <v>21</v>
      </c>
      <c r="C2530" t="s">
        <v>26</v>
      </c>
      <c r="D2530">
        <v>110205.83</v>
      </c>
      <c r="E2530">
        <v>108257.2</v>
      </c>
    </row>
    <row r="2531" spans="1:5" x14ac:dyDescent="0.25">
      <c r="A2531" t="s">
        <v>220</v>
      </c>
      <c r="B2531" t="s">
        <v>22</v>
      </c>
      <c r="C2531" t="s">
        <v>26</v>
      </c>
      <c r="D2531">
        <v>246.93</v>
      </c>
      <c r="E2531">
        <v>244.49</v>
      </c>
    </row>
    <row r="2532" spans="1:5" x14ac:dyDescent="0.25">
      <c r="A2532" t="s">
        <v>220</v>
      </c>
      <c r="B2532" t="s">
        <v>19</v>
      </c>
      <c r="C2532" t="s">
        <v>26</v>
      </c>
      <c r="D2532">
        <v>0</v>
      </c>
      <c r="E2532">
        <v>0</v>
      </c>
    </row>
    <row r="2533" spans="1:5" x14ac:dyDescent="0.25">
      <c r="A2533" t="s">
        <v>220</v>
      </c>
      <c r="B2533" t="s">
        <v>18</v>
      </c>
      <c r="C2533" t="s">
        <v>26</v>
      </c>
      <c r="D2533">
        <v>108489.87</v>
      </c>
      <c r="E2533">
        <v>107415.71</v>
      </c>
    </row>
    <row r="2534" spans="1:5" x14ac:dyDescent="0.25">
      <c r="A2534" t="s">
        <v>220</v>
      </c>
      <c r="B2534" t="s">
        <v>22</v>
      </c>
      <c r="C2534" t="s">
        <v>27</v>
      </c>
      <c r="D2534">
        <v>379.66</v>
      </c>
      <c r="E2534">
        <v>375.9</v>
      </c>
    </row>
    <row r="2535" spans="1:5" x14ac:dyDescent="0.25">
      <c r="A2535" t="s">
        <v>220</v>
      </c>
      <c r="B2535" t="s">
        <v>21</v>
      </c>
      <c r="C2535" t="s">
        <v>27</v>
      </c>
      <c r="D2535">
        <v>87630.04</v>
      </c>
      <c r="E2535">
        <v>86080.59</v>
      </c>
    </row>
    <row r="2536" spans="1:5" x14ac:dyDescent="0.25">
      <c r="A2536" t="s">
        <v>220</v>
      </c>
      <c r="B2536" t="s">
        <v>20</v>
      </c>
      <c r="C2536" t="s">
        <v>27</v>
      </c>
      <c r="D2536">
        <v>19520.12</v>
      </c>
      <c r="E2536">
        <v>18083.2</v>
      </c>
    </row>
    <row r="2537" spans="1:5" x14ac:dyDescent="0.25">
      <c r="A2537" t="s">
        <v>220</v>
      </c>
      <c r="B2537" t="s">
        <v>19</v>
      </c>
      <c r="C2537" t="s">
        <v>27</v>
      </c>
      <c r="D2537">
        <v>0</v>
      </c>
      <c r="E2537">
        <v>0</v>
      </c>
    </row>
    <row r="2538" spans="1:5" x14ac:dyDescent="0.25">
      <c r="A2538" t="s">
        <v>220</v>
      </c>
      <c r="B2538" t="s">
        <v>18</v>
      </c>
      <c r="C2538" t="s">
        <v>27</v>
      </c>
      <c r="D2538">
        <v>46916.76</v>
      </c>
      <c r="E2538">
        <v>46452.24</v>
      </c>
    </row>
    <row r="2539" spans="1:5" x14ac:dyDescent="0.25">
      <c r="A2539" t="s">
        <v>220</v>
      </c>
      <c r="B2539" t="s">
        <v>23</v>
      </c>
      <c r="C2539" t="s">
        <v>27</v>
      </c>
      <c r="D2539">
        <v>0</v>
      </c>
      <c r="E2539">
        <v>0</v>
      </c>
    </row>
    <row r="2540" spans="1:5" x14ac:dyDescent="0.25">
      <c r="A2540" t="s">
        <v>220</v>
      </c>
      <c r="B2540" t="s">
        <v>22</v>
      </c>
      <c r="C2540" t="s">
        <v>28</v>
      </c>
      <c r="D2540">
        <v>639.45000000000005</v>
      </c>
      <c r="E2540">
        <v>633.12</v>
      </c>
    </row>
    <row r="2541" spans="1:5" x14ac:dyDescent="0.25">
      <c r="A2541" t="s">
        <v>220</v>
      </c>
      <c r="B2541" t="s">
        <v>23</v>
      </c>
      <c r="C2541" t="s">
        <v>28</v>
      </c>
      <c r="D2541">
        <v>0</v>
      </c>
      <c r="E2541">
        <v>0</v>
      </c>
    </row>
    <row r="2542" spans="1:5" x14ac:dyDescent="0.25">
      <c r="A2542" t="s">
        <v>220</v>
      </c>
      <c r="B2542" t="s">
        <v>20</v>
      </c>
      <c r="C2542" t="s">
        <v>28</v>
      </c>
      <c r="D2542">
        <v>22757.059999999998</v>
      </c>
      <c r="E2542">
        <v>21232.399999999998</v>
      </c>
    </row>
    <row r="2543" spans="1:5" x14ac:dyDescent="0.25">
      <c r="A2543" t="s">
        <v>220</v>
      </c>
      <c r="B2543" t="s">
        <v>21</v>
      </c>
      <c r="C2543" t="s">
        <v>28</v>
      </c>
      <c r="D2543">
        <v>43927.47</v>
      </c>
      <c r="E2543">
        <v>43150.76</v>
      </c>
    </row>
    <row r="2544" spans="1:5" x14ac:dyDescent="0.25">
      <c r="A2544" t="s">
        <v>220</v>
      </c>
      <c r="B2544" t="s">
        <v>19</v>
      </c>
      <c r="C2544" t="s">
        <v>28</v>
      </c>
      <c r="D2544">
        <v>0</v>
      </c>
      <c r="E2544">
        <v>0</v>
      </c>
    </row>
    <row r="2545" spans="1:5" x14ac:dyDescent="0.25">
      <c r="A2545" t="s">
        <v>220</v>
      </c>
      <c r="B2545" t="s">
        <v>18</v>
      </c>
      <c r="C2545" t="s">
        <v>28</v>
      </c>
      <c r="D2545">
        <v>21736.02</v>
      </c>
      <c r="E2545">
        <v>21520.81</v>
      </c>
    </row>
    <row r="2546" spans="1:5" x14ac:dyDescent="0.25">
      <c r="A2546" t="s">
        <v>220</v>
      </c>
      <c r="B2546" t="s">
        <v>19</v>
      </c>
      <c r="C2546" t="s">
        <v>29</v>
      </c>
      <c r="D2546">
        <v>0</v>
      </c>
      <c r="E2546">
        <v>0</v>
      </c>
    </row>
    <row r="2547" spans="1:5" x14ac:dyDescent="0.25">
      <c r="A2547" t="s">
        <v>220</v>
      </c>
      <c r="B2547" t="s">
        <v>20</v>
      </c>
      <c r="C2547" t="s">
        <v>29</v>
      </c>
      <c r="D2547">
        <v>23001.84</v>
      </c>
      <c r="E2547">
        <v>21464.77</v>
      </c>
    </row>
    <row r="2548" spans="1:5" x14ac:dyDescent="0.25">
      <c r="A2548" t="s">
        <v>220</v>
      </c>
      <c r="B2548" t="s">
        <v>23</v>
      </c>
      <c r="C2548" t="s">
        <v>29</v>
      </c>
      <c r="D2548">
        <v>0</v>
      </c>
      <c r="E2548">
        <v>0</v>
      </c>
    </row>
    <row r="2549" spans="1:5" x14ac:dyDescent="0.25">
      <c r="A2549" t="s">
        <v>220</v>
      </c>
      <c r="B2549" t="s">
        <v>22</v>
      </c>
      <c r="C2549" t="s">
        <v>29</v>
      </c>
      <c r="D2549">
        <v>677.51</v>
      </c>
      <c r="E2549">
        <v>670.8</v>
      </c>
    </row>
    <row r="2550" spans="1:5" x14ac:dyDescent="0.25">
      <c r="A2550" t="s">
        <v>220</v>
      </c>
      <c r="B2550" t="s">
        <v>18</v>
      </c>
      <c r="C2550" t="s">
        <v>29</v>
      </c>
      <c r="D2550">
        <v>18077.810000000001</v>
      </c>
      <c r="E2550">
        <v>17898.82</v>
      </c>
    </row>
    <row r="2551" spans="1:5" x14ac:dyDescent="0.25">
      <c r="A2551" t="s">
        <v>220</v>
      </c>
      <c r="B2551" t="s">
        <v>21</v>
      </c>
      <c r="C2551" t="s">
        <v>29</v>
      </c>
      <c r="D2551">
        <v>36339.360000000001</v>
      </c>
      <c r="E2551">
        <v>35696.82</v>
      </c>
    </row>
    <row r="2552" spans="1:5" x14ac:dyDescent="0.25">
      <c r="A2552" t="s">
        <v>220</v>
      </c>
      <c r="B2552" t="s">
        <v>21</v>
      </c>
      <c r="C2552" t="s">
        <v>30</v>
      </c>
      <c r="D2552">
        <v>0</v>
      </c>
      <c r="E2552">
        <v>0</v>
      </c>
    </row>
    <row r="2553" spans="1:5" x14ac:dyDescent="0.25">
      <c r="A2553" t="s">
        <v>220</v>
      </c>
      <c r="B2553" t="s">
        <v>23</v>
      </c>
      <c r="C2553" t="s">
        <v>30</v>
      </c>
      <c r="D2553">
        <v>0</v>
      </c>
      <c r="E2553">
        <v>0</v>
      </c>
    </row>
    <row r="2554" spans="1:5" x14ac:dyDescent="0.25">
      <c r="A2554" t="s">
        <v>220</v>
      </c>
      <c r="B2554" t="s">
        <v>22</v>
      </c>
      <c r="C2554" t="s">
        <v>30</v>
      </c>
      <c r="D2554">
        <v>0</v>
      </c>
      <c r="E2554">
        <v>0</v>
      </c>
    </row>
    <row r="2555" spans="1:5" x14ac:dyDescent="0.25">
      <c r="A2555" t="s">
        <v>220</v>
      </c>
      <c r="B2555" t="s">
        <v>20</v>
      </c>
      <c r="C2555" t="s">
        <v>30</v>
      </c>
      <c r="D2555">
        <v>0</v>
      </c>
      <c r="E2555">
        <v>0</v>
      </c>
    </row>
    <row r="2556" spans="1:5" x14ac:dyDescent="0.25">
      <c r="A2556" t="s">
        <v>220</v>
      </c>
      <c r="B2556" t="s">
        <v>18</v>
      </c>
      <c r="C2556" t="s">
        <v>30</v>
      </c>
      <c r="D2556">
        <v>0</v>
      </c>
      <c r="E2556">
        <v>0</v>
      </c>
    </row>
    <row r="2557" spans="1:5" x14ac:dyDescent="0.25">
      <c r="A2557" t="s">
        <v>220</v>
      </c>
      <c r="B2557" t="s">
        <v>19</v>
      </c>
      <c r="C2557" t="s">
        <v>30</v>
      </c>
      <c r="D2557">
        <v>0</v>
      </c>
      <c r="E2557">
        <v>0</v>
      </c>
    </row>
    <row r="2558" spans="1:5" x14ac:dyDescent="0.25">
      <c r="A2558" t="s">
        <v>220</v>
      </c>
      <c r="B2558" t="s">
        <v>22</v>
      </c>
      <c r="C2558" t="s">
        <v>31</v>
      </c>
      <c r="D2558">
        <v>0</v>
      </c>
      <c r="E2558">
        <v>0</v>
      </c>
    </row>
    <row r="2559" spans="1:5" x14ac:dyDescent="0.25">
      <c r="A2559" t="s">
        <v>220</v>
      </c>
      <c r="B2559" t="s">
        <v>20</v>
      </c>
      <c r="C2559" t="s">
        <v>31</v>
      </c>
      <c r="D2559">
        <v>0</v>
      </c>
      <c r="E2559">
        <v>0</v>
      </c>
    </row>
    <row r="2560" spans="1:5" x14ac:dyDescent="0.25">
      <c r="A2560" t="s">
        <v>220</v>
      </c>
      <c r="B2560" t="s">
        <v>19</v>
      </c>
      <c r="C2560" t="s">
        <v>31</v>
      </c>
      <c r="D2560">
        <v>0</v>
      </c>
      <c r="E2560">
        <v>0</v>
      </c>
    </row>
    <row r="2561" spans="1:5" x14ac:dyDescent="0.25">
      <c r="A2561" t="s">
        <v>220</v>
      </c>
      <c r="B2561" t="s">
        <v>21</v>
      </c>
      <c r="C2561" t="s">
        <v>31</v>
      </c>
      <c r="D2561">
        <v>0</v>
      </c>
      <c r="E2561">
        <v>0</v>
      </c>
    </row>
    <row r="2562" spans="1:5" x14ac:dyDescent="0.25">
      <c r="A2562" t="s">
        <v>220</v>
      </c>
      <c r="B2562" t="s">
        <v>18</v>
      </c>
      <c r="C2562" t="s">
        <v>31</v>
      </c>
      <c r="D2562">
        <v>0</v>
      </c>
      <c r="E2562">
        <v>0</v>
      </c>
    </row>
    <row r="2563" spans="1:5" x14ac:dyDescent="0.25">
      <c r="A2563" t="s">
        <v>220</v>
      </c>
      <c r="B2563" t="s">
        <v>23</v>
      </c>
      <c r="C2563" t="s">
        <v>31</v>
      </c>
      <c r="D2563">
        <v>0</v>
      </c>
      <c r="E2563">
        <v>0</v>
      </c>
    </row>
    <row r="2564" spans="1:5" x14ac:dyDescent="0.25">
      <c r="A2564" t="s">
        <v>220</v>
      </c>
      <c r="B2564" t="s">
        <v>18</v>
      </c>
      <c r="C2564" t="s">
        <v>32</v>
      </c>
      <c r="D2564">
        <v>0</v>
      </c>
      <c r="E2564">
        <v>0</v>
      </c>
    </row>
    <row r="2565" spans="1:5" x14ac:dyDescent="0.25">
      <c r="A2565" t="s">
        <v>220</v>
      </c>
      <c r="B2565" t="s">
        <v>20</v>
      </c>
      <c r="C2565" t="s">
        <v>32</v>
      </c>
      <c r="D2565">
        <v>0</v>
      </c>
      <c r="E2565">
        <v>0</v>
      </c>
    </row>
    <row r="2566" spans="1:5" x14ac:dyDescent="0.25">
      <c r="A2566" t="s">
        <v>220</v>
      </c>
      <c r="B2566" t="s">
        <v>23</v>
      </c>
      <c r="C2566" t="s">
        <v>32</v>
      </c>
      <c r="D2566">
        <v>0</v>
      </c>
      <c r="E2566">
        <v>0</v>
      </c>
    </row>
    <row r="2567" spans="1:5" x14ac:dyDescent="0.25">
      <c r="A2567" t="s">
        <v>220</v>
      </c>
      <c r="B2567" t="s">
        <v>21</v>
      </c>
      <c r="C2567" t="s">
        <v>32</v>
      </c>
      <c r="D2567">
        <v>0</v>
      </c>
      <c r="E2567">
        <v>0</v>
      </c>
    </row>
    <row r="2568" spans="1:5" x14ac:dyDescent="0.25">
      <c r="A2568" t="s">
        <v>220</v>
      </c>
      <c r="B2568" t="s">
        <v>22</v>
      </c>
      <c r="C2568" t="s">
        <v>32</v>
      </c>
      <c r="D2568">
        <v>0</v>
      </c>
      <c r="E2568">
        <v>0</v>
      </c>
    </row>
    <row r="2569" spans="1:5" x14ac:dyDescent="0.25">
      <c r="A2569" t="s">
        <v>220</v>
      </c>
      <c r="B2569" t="s">
        <v>19</v>
      </c>
      <c r="C2569" t="s">
        <v>32</v>
      </c>
      <c r="D2569">
        <v>0</v>
      </c>
      <c r="E2569">
        <v>0</v>
      </c>
    </row>
    <row r="2570" spans="1:5" x14ac:dyDescent="0.25">
      <c r="A2570" t="s">
        <v>220</v>
      </c>
      <c r="B2570" t="s">
        <v>21</v>
      </c>
      <c r="C2570" t="s">
        <v>33</v>
      </c>
      <c r="D2570">
        <v>0</v>
      </c>
      <c r="E2570">
        <v>0</v>
      </c>
    </row>
    <row r="2571" spans="1:5" x14ac:dyDescent="0.25">
      <c r="A2571" t="s">
        <v>220</v>
      </c>
      <c r="B2571" t="s">
        <v>18</v>
      </c>
      <c r="C2571" t="s">
        <v>33</v>
      </c>
      <c r="D2571">
        <v>0</v>
      </c>
      <c r="E2571">
        <v>0</v>
      </c>
    </row>
    <row r="2572" spans="1:5" x14ac:dyDescent="0.25">
      <c r="A2572" t="s">
        <v>220</v>
      </c>
      <c r="B2572" t="s">
        <v>22</v>
      </c>
      <c r="C2572" t="s">
        <v>33</v>
      </c>
      <c r="D2572">
        <v>0</v>
      </c>
      <c r="E2572">
        <v>0</v>
      </c>
    </row>
    <row r="2573" spans="1:5" x14ac:dyDescent="0.25">
      <c r="A2573" t="s">
        <v>220</v>
      </c>
      <c r="B2573" t="s">
        <v>20</v>
      </c>
      <c r="C2573" t="s">
        <v>33</v>
      </c>
      <c r="D2573">
        <v>0</v>
      </c>
      <c r="E2573">
        <v>0</v>
      </c>
    </row>
    <row r="2574" spans="1:5" x14ac:dyDescent="0.25">
      <c r="A2574" t="s">
        <v>220</v>
      </c>
      <c r="B2574" t="s">
        <v>19</v>
      </c>
      <c r="C2574" t="s">
        <v>33</v>
      </c>
      <c r="D2574">
        <v>0</v>
      </c>
      <c r="E2574">
        <v>0</v>
      </c>
    </row>
    <row r="2575" spans="1:5" x14ac:dyDescent="0.25">
      <c r="A2575" t="s">
        <v>220</v>
      </c>
      <c r="B2575" t="s">
        <v>23</v>
      </c>
      <c r="C2575" t="s">
        <v>33</v>
      </c>
      <c r="D2575">
        <v>0</v>
      </c>
      <c r="E2575">
        <v>0</v>
      </c>
    </row>
    <row r="2576" spans="1:5" x14ac:dyDescent="0.25">
      <c r="A2576" t="s">
        <v>220</v>
      </c>
      <c r="B2576" t="s">
        <v>22</v>
      </c>
      <c r="C2576" t="s">
        <v>34</v>
      </c>
      <c r="D2576">
        <v>0</v>
      </c>
      <c r="E2576">
        <v>0</v>
      </c>
    </row>
    <row r="2577" spans="1:5" x14ac:dyDescent="0.25">
      <c r="A2577" t="s">
        <v>220</v>
      </c>
      <c r="B2577" t="s">
        <v>20</v>
      </c>
      <c r="C2577" t="s">
        <v>34</v>
      </c>
      <c r="D2577">
        <v>0</v>
      </c>
      <c r="E2577">
        <v>0</v>
      </c>
    </row>
    <row r="2578" spans="1:5" x14ac:dyDescent="0.25">
      <c r="A2578" t="s">
        <v>220</v>
      </c>
      <c r="B2578" t="s">
        <v>19</v>
      </c>
      <c r="C2578" t="s">
        <v>34</v>
      </c>
      <c r="D2578">
        <v>0</v>
      </c>
      <c r="E2578">
        <v>0</v>
      </c>
    </row>
    <row r="2579" spans="1:5" x14ac:dyDescent="0.25">
      <c r="A2579" t="s">
        <v>220</v>
      </c>
      <c r="B2579" t="s">
        <v>23</v>
      </c>
      <c r="C2579" t="s">
        <v>34</v>
      </c>
      <c r="D2579">
        <v>0</v>
      </c>
      <c r="E2579">
        <v>0</v>
      </c>
    </row>
    <row r="2580" spans="1:5" x14ac:dyDescent="0.25">
      <c r="A2580" t="s">
        <v>220</v>
      </c>
      <c r="B2580" t="s">
        <v>21</v>
      </c>
      <c r="C2580" t="s">
        <v>34</v>
      </c>
      <c r="D2580">
        <v>0</v>
      </c>
      <c r="E2580">
        <v>0</v>
      </c>
    </row>
    <row r="2581" spans="1:5" x14ac:dyDescent="0.25">
      <c r="A2581" t="s">
        <v>220</v>
      </c>
      <c r="B2581" t="s">
        <v>18</v>
      </c>
      <c r="C2581" t="s">
        <v>34</v>
      </c>
      <c r="D2581">
        <v>0</v>
      </c>
      <c r="E2581">
        <v>0</v>
      </c>
    </row>
    <row r="2582" spans="1:5" x14ac:dyDescent="0.25">
      <c r="A2582" t="s">
        <v>220</v>
      </c>
      <c r="B2582" t="s">
        <v>23</v>
      </c>
      <c r="C2582" t="s">
        <v>35</v>
      </c>
      <c r="D2582">
        <v>0</v>
      </c>
      <c r="E2582">
        <v>0</v>
      </c>
    </row>
    <row r="2583" spans="1:5" x14ac:dyDescent="0.25">
      <c r="A2583" t="s">
        <v>220</v>
      </c>
      <c r="B2583" t="s">
        <v>20</v>
      </c>
      <c r="C2583" t="s">
        <v>35</v>
      </c>
      <c r="D2583">
        <v>0</v>
      </c>
      <c r="E2583">
        <v>0</v>
      </c>
    </row>
    <row r="2584" spans="1:5" x14ac:dyDescent="0.25">
      <c r="A2584" t="s">
        <v>220</v>
      </c>
      <c r="B2584" t="s">
        <v>22</v>
      </c>
      <c r="C2584" t="s">
        <v>35</v>
      </c>
      <c r="D2584">
        <v>0</v>
      </c>
      <c r="E2584">
        <v>0</v>
      </c>
    </row>
    <row r="2585" spans="1:5" x14ac:dyDescent="0.25">
      <c r="A2585" t="s">
        <v>220</v>
      </c>
      <c r="B2585" t="s">
        <v>18</v>
      </c>
      <c r="C2585" t="s">
        <v>35</v>
      </c>
      <c r="D2585">
        <v>0</v>
      </c>
      <c r="E2585">
        <v>0</v>
      </c>
    </row>
    <row r="2586" spans="1:5" x14ac:dyDescent="0.25">
      <c r="A2586" t="s">
        <v>220</v>
      </c>
      <c r="B2586" t="s">
        <v>21</v>
      </c>
      <c r="C2586" t="s">
        <v>35</v>
      </c>
      <c r="D2586">
        <v>0</v>
      </c>
      <c r="E2586">
        <v>0</v>
      </c>
    </row>
    <row r="2587" spans="1:5" x14ac:dyDescent="0.25">
      <c r="A2587" t="s">
        <v>220</v>
      </c>
      <c r="B2587" t="s">
        <v>19</v>
      </c>
      <c r="C2587" t="s">
        <v>35</v>
      </c>
      <c r="D2587">
        <v>0</v>
      </c>
      <c r="E2587">
        <v>0</v>
      </c>
    </row>
    <row r="2588" spans="1:5" x14ac:dyDescent="0.25">
      <c r="A2588" t="s">
        <v>220</v>
      </c>
      <c r="B2588" t="s">
        <v>18</v>
      </c>
      <c r="C2588" t="s">
        <v>36</v>
      </c>
      <c r="D2588">
        <v>0</v>
      </c>
      <c r="E2588">
        <v>0</v>
      </c>
    </row>
    <row r="2589" spans="1:5" x14ac:dyDescent="0.25">
      <c r="A2589" t="s">
        <v>220</v>
      </c>
      <c r="B2589" t="s">
        <v>21</v>
      </c>
      <c r="C2589" t="s">
        <v>36</v>
      </c>
      <c r="D2589">
        <v>0</v>
      </c>
      <c r="E2589">
        <v>0</v>
      </c>
    </row>
    <row r="2590" spans="1:5" x14ac:dyDescent="0.25">
      <c r="A2590" t="s">
        <v>220</v>
      </c>
      <c r="B2590" t="s">
        <v>19</v>
      </c>
      <c r="C2590" t="s">
        <v>36</v>
      </c>
      <c r="D2590">
        <v>0</v>
      </c>
      <c r="E2590">
        <v>0</v>
      </c>
    </row>
    <row r="2591" spans="1:5" x14ac:dyDescent="0.25">
      <c r="A2591" t="s">
        <v>220</v>
      </c>
      <c r="B2591" t="s">
        <v>20</v>
      </c>
      <c r="C2591" t="s">
        <v>36</v>
      </c>
      <c r="D2591">
        <v>0</v>
      </c>
      <c r="E2591">
        <v>0</v>
      </c>
    </row>
    <row r="2592" spans="1:5" x14ac:dyDescent="0.25">
      <c r="A2592" t="s">
        <v>220</v>
      </c>
      <c r="B2592" t="s">
        <v>23</v>
      </c>
      <c r="C2592" t="s">
        <v>36</v>
      </c>
      <c r="D2592">
        <v>0</v>
      </c>
      <c r="E2592">
        <v>0</v>
      </c>
    </row>
    <row r="2593" spans="1:5" x14ac:dyDescent="0.25">
      <c r="A2593" t="s">
        <v>220</v>
      </c>
      <c r="B2593" t="s">
        <v>22</v>
      </c>
      <c r="C2593" t="s">
        <v>36</v>
      </c>
      <c r="D2593">
        <v>0</v>
      </c>
      <c r="E2593">
        <v>0</v>
      </c>
    </row>
    <row r="2594" spans="1:5" x14ac:dyDescent="0.25">
      <c r="A2594" t="s">
        <v>222</v>
      </c>
      <c r="B2594" t="s">
        <v>20</v>
      </c>
      <c r="C2594" t="s">
        <v>25</v>
      </c>
      <c r="D2594">
        <v>18938.8</v>
      </c>
      <c r="E2594">
        <v>18749.5</v>
      </c>
    </row>
    <row r="2595" spans="1:5" x14ac:dyDescent="0.25">
      <c r="A2595" t="s">
        <v>222</v>
      </c>
      <c r="B2595" t="s">
        <v>22</v>
      </c>
      <c r="C2595" t="s">
        <v>25</v>
      </c>
      <c r="D2595">
        <v>20903.03</v>
      </c>
      <c r="E2595">
        <v>20696.07</v>
      </c>
    </row>
    <row r="2596" spans="1:5" x14ac:dyDescent="0.25">
      <c r="A2596" t="s">
        <v>222</v>
      </c>
      <c r="B2596" t="s">
        <v>19</v>
      </c>
      <c r="C2596" t="s">
        <v>25</v>
      </c>
      <c r="D2596">
        <v>0</v>
      </c>
      <c r="E2596">
        <v>0</v>
      </c>
    </row>
    <row r="2597" spans="1:5" x14ac:dyDescent="0.25">
      <c r="A2597" t="s">
        <v>222</v>
      </c>
      <c r="B2597" t="s">
        <v>23</v>
      </c>
      <c r="C2597" t="s">
        <v>25</v>
      </c>
      <c r="D2597">
        <v>0</v>
      </c>
      <c r="E2597">
        <v>0</v>
      </c>
    </row>
    <row r="2598" spans="1:5" x14ac:dyDescent="0.25">
      <c r="A2598" t="s">
        <v>222</v>
      </c>
      <c r="B2598" t="s">
        <v>21</v>
      </c>
      <c r="C2598" t="s">
        <v>25</v>
      </c>
      <c r="D2598">
        <v>49106.11</v>
      </c>
      <c r="E2598">
        <v>48237.83</v>
      </c>
    </row>
    <row r="2599" spans="1:5" x14ac:dyDescent="0.25">
      <c r="A2599" t="s">
        <v>222</v>
      </c>
      <c r="B2599" t="s">
        <v>18</v>
      </c>
      <c r="C2599" t="s">
        <v>25</v>
      </c>
      <c r="D2599">
        <v>673851.61</v>
      </c>
      <c r="E2599">
        <v>667179.81000000006</v>
      </c>
    </row>
    <row r="2600" spans="1:5" x14ac:dyDescent="0.25">
      <c r="A2600" t="s">
        <v>222</v>
      </c>
      <c r="B2600" t="s">
        <v>20</v>
      </c>
      <c r="C2600" t="s">
        <v>26</v>
      </c>
      <c r="D2600">
        <v>8525</v>
      </c>
      <c r="E2600">
        <v>8413</v>
      </c>
    </row>
    <row r="2601" spans="1:5" x14ac:dyDescent="0.25">
      <c r="A2601" t="s">
        <v>222</v>
      </c>
      <c r="B2601" t="s">
        <v>22</v>
      </c>
      <c r="C2601" t="s">
        <v>26</v>
      </c>
      <c r="D2601">
        <v>37777.71</v>
      </c>
      <c r="E2601">
        <v>37403.67</v>
      </c>
    </row>
    <row r="2602" spans="1:5" x14ac:dyDescent="0.25">
      <c r="A2602" t="s">
        <v>222</v>
      </c>
      <c r="B2602" t="s">
        <v>19</v>
      </c>
      <c r="C2602" t="s">
        <v>26</v>
      </c>
      <c r="D2602">
        <v>0</v>
      </c>
      <c r="E2602">
        <v>0</v>
      </c>
    </row>
    <row r="2603" spans="1:5" x14ac:dyDescent="0.25">
      <c r="A2603" t="s">
        <v>222</v>
      </c>
      <c r="B2603" t="s">
        <v>18</v>
      </c>
      <c r="C2603" t="s">
        <v>26</v>
      </c>
      <c r="D2603">
        <v>643703.22</v>
      </c>
      <c r="E2603">
        <v>637329.92000000004</v>
      </c>
    </row>
    <row r="2604" spans="1:5" x14ac:dyDescent="0.25">
      <c r="A2604" t="s">
        <v>222</v>
      </c>
      <c r="B2604" t="s">
        <v>21</v>
      </c>
      <c r="C2604" t="s">
        <v>26</v>
      </c>
      <c r="D2604">
        <v>41290.32</v>
      </c>
      <c r="E2604">
        <v>40560.239999999998</v>
      </c>
    </row>
    <row r="2605" spans="1:5" x14ac:dyDescent="0.25">
      <c r="A2605" t="s">
        <v>222</v>
      </c>
      <c r="B2605" t="s">
        <v>23</v>
      </c>
      <c r="C2605" t="s">
        <v>26</v>
      </c>
      <c r="D2605">
        <v>0</v>
      </c>
      <c r="E2605">
        <v>0</v>
      </c>
    </row>
    <row r="2606" spans="1:5" x14ac:dyDescent="0.25">
      <c r="A2606" t="s">
        <v>222</v>
      </c>
      <c r="B2606" t="s">
        <v>23</v>
      </c>
      <c r="C2606" t="s">
        <v>27</v>
      </c>
      <c r="D2606">
        <v>0</v>
      </c>
      <c r="E2606">
        <v>0</v>
      </c>
    </row>
    <row r="2607" spans="1:5" x14ac:dyDescent="0.25">
      <c r="A2607" t="s">
        <v>222</v>
      </c>
      <c r="B2607" t="s">
        <v>20</v>
      </c>
      <c r="C2607" t="s">
        <v>27</v>
      </c>
      <c r="D2607">
        <v>1286.3499999999999</v>
      </c>
      <c r="E2607">
        <v>1270.3399999999999</v>
      </c>
    </row>
    <row r="2608" spans="1:5" x14ac:dyDescent="0.25">
      <c r="A2608" t="s">
        <v>222</v>
      </c>
      <c r="B2608" t="s">
        <v>22</v>
      </c>
      <c r="C2608" t="s">
        <v>27</v>
      </c>
      <c r="D2608">
        <v>66299.3</v>
      </c>
      <c r="E2608">
        <v>65642.87</v>
      </c>
    </row>
    <row r="2609" spans="1:5" x14ac:dyDescent="0.25">
      <c r="A2609" t="s">
        <v>222</v>
      </c>
      <c r="B2609" t="s">
        <v>21</v>
      </c>
      <c r="C2609" t="s">
        <v>27</v>
      </c>
      <c r="D2609">
        <v>24634.04</v>
      </c>
      <c r="E2609">
        <v>24198.47</v>
      </c>
    </row>
    <row r="2610" spans="1:5" x14ac:dyDescent="0.25">
      <c r="A2610" t="s">
        <v>222</v>
      </c>
      <c r="B2610" t="s">
        <v>18</v>
      </c>
      <c r="C2610" t="s">
        <v>27</v>
      </c>
      <c r="D2610">
        <v>859959.68</v>
      </c>
      <c r="E2610">
        <v>851445.23</v>
      </c>
    </row>
    <row r="2611" spans="1:5" x14ac:dyDescent="0.25">
      <c r="A2611" t="s">
        <v>222</v>
      </c>
      <c r="B2611" t="s">
        <v>19</v>
      </c>
      <c r="C2611" t="s">
        <v>27</v>
      </c>
      <c r="D2611">
        <v>0</v>
      </c>
      <c r="E2611">
        <v>0</v>
      </c>
    </row>
    <row r="2612" spans="1:5" x14ac:dyDescent="0.25">
      <c r="A2612" t="s">
        <v>222</v>
      </c>
      <c r="B2612" t="s">
        <v>20</v>
      </c>
      <c r="C2612" t="s">
        <v>28</v>
      </c>
      <c r="D2612">
        <v>0</v>
      </c>
      <c r="E2612">
        <v>0</v>
      </c>
    </row>
    <row r="2613" spans="1:5" x14ac:dyDescent="0.25">
      <c r="A2613" t="s">
        <v>222</v>
      </c>
      <c r="B2613" t="s">
        <v>21</v>
      </c>
      <c r="C2613" t="s">
        <v>28</v>
      </c>
      <c r="D2613">
        <v>17170.63</v>
      </c>
      <c r="E2613">
        <v>16867.02</v>
      </c>
    </row>
    <row r="2614" spans="1:5" x14ac:dyDescent="0.25">
      <c r="A2614" t="s">
        <v>222</v>
      </c>
      <c r="B2614" t="s">
        <v>19</v>
      </c>
      <c r="C2614" t="s">
        <v>28</v>
      </c>
      <c r="D2614">
        <v>0</v>
      </c>
      <c r="E2614">
        <v>0</v>
      </c>
    </row>
    <row r="2615" spans="1:5" x14ac:dyDescent="0.25">
      <c r="A2615" t="s">
        <v>222</v>
      </c>
      <c r="B2615" t="s">
        <v>18</v>
      </c>
      <c r="C2615" t="s">
        <v>28</v>
      </c>
      <c r="D2615">
        <v>443036.21</v>
      </c>
      <c r="E2615">
        <v>438649.71</v>
      </c>
    </row>
    <row r="2616" spans="1:5" x14ac:dyDescent="0.25">
      <c r="A2616" t="s">
        <v>222</v>
      </c>
      <c r="B2616" t="s">
        <v>22</v>
      </c>
      <c r="C2616" t="s">
        <v>28</v>
      </c>
      <c r="D2616">
        <v>53395.85</v>
      </c>
      <c r="E2616">
        <v>52867.18</v>
      </c>
    </row>
    <row r="2617" spans="1:5" x14ac:dyDescent="0.25">
      <c r="A2617" t="s">
        <v>222</v>
      </c>
      <c r="B2617" t="s">
        <v>23</v>
      </c>
      <c r="C2617" t="s">
        <v>28</v>
      </c>
      <c r="D2617">
        <v>0</v>
      </c>
      <c r="E2617">
        <v>0</v>
      </c>
    </row>
    <row r="2618" spans="1:5" x14ac:dyDescent="0.25">
      <c r="A2618" t="s">
        <v>222</v>
      </c>
      <c r="B2618" t="s">
        <v>20</v>
      </c>
      <c r="C2618" t="s">
        <v>29</v>
      </c>
      <c r="D2618">
        <v>0</v>
      </c>
      <c r="E2618">
        <v>0</v>
      </c>
    </row>
    <row r="2619" spans="1:5" x14ac:dyDescent="0.25">
      <c r="A2619" t="s">
        <v>222</v>
      </c>
      <c r="B2619" t="s">
        <v>22</v>
      </c>
      <c r="C2619" t="s">
        <v>29</v>
      </c>
      <c r="D2619">
        <v>99440.36</v>
      </c>
      <c r="E2619">
        <v>98455.8</v>
      </c>
    </row>
    <row r="2620" spans="1:5" x14ac:dyDescent="0.25">
      <c r="A2620" t="s">
        <v>222</v>
      </c>
      <c r="B2620" t="s">
        <v>19</v>
      </c>
      <c r="C2620" t="s">
        <v>29</v>
      </c>
      <c r="D2620">
        <v>0</v>
      </c>
      <c r="E2620">
        <v>0</v>
      </c>
    </row>
    <row r="2621" spans="1:5" x14ac:dyDescent="0.25">
      <c r="A2621" t="s">
        <v>222</v>
      </c>
      <c r="B2621" t="s">
        <v>23</v>
      </c>
      <c r="C2621" t="s">
        <v>29</v>
      </c>
      <c r="D2621">
        <v>0</v>
      </c>
      <c r="E2621">
        <v>0</v>
      </c>
    </row>
    <row r="2622" spans="1:5" x14ac:dyDescent="0.25">
      <c r="A2622" t="s">
        <v>222</v>
      </c>
      <c r="B2622" t="s">
        <v>21</v>
      </c>
      <c r="C2622" t="s">
        <v>29</v>
      </c>
      <c r="D2622">
        <v>15485.22</v>
      </c>
      <c r="E2622">
        <v>15211.41</v>
      </c>
    </row>
    <row r="2623" spans="1:5" x14ac:dyDescent="0.25">
      <c r="A2623" t="s">
        <v>222</v>
      </c>
      <c r="B2623" t="s">
        <v>18</v>
      </c>
      <c r="C2623" t="s">
        <v>29</v>
      </c>
      <c r="D2623">
        <v>494600.19</v>
      </c>
      <c r="E2623">
        <v>489703.16</v>
      </c>
    </row>
    <row r="2624" spans="1:5" x14ac:dyDescent="0.25">
      <c r="A2624" t="s">
        <v>222</v>
      </c>
      <c r="B2624" t="s">
        <v>22</v>
      </c>
      <c r="C2624" t="s">
        <v>30</v>
      </c>
      <c r="D2624">
        <v>0</v>
      </c>
      <c r="E2624">
        <v>0</v>
      </c>
    </row>
    <row r="2625" spans="1:5" x14ac:dyDescent="0.25">
      <c r="A2625" t="s">
        <v>222</v>
      </c>
      <c r="B2625" t="s">
        <v>23</v>
      </c>
      <c r="C2625" t="s">
        <v>30</v>
      </c>
      <c r="D2625">
        <v>0</v>
      </c>
      <c r="E2625">
        <v>0</v>
      </c>
    </row>
    <row r="2626" spans="1:5" x14ac:dyDescent="0.25">
      <c r="A2626" t="s">
        <v>222</v>
      </c>
      <c r="B2626" t="s">
        <v>21</v>
      </c>
      <c r="C2626" t="s">
        <v>30</v>
      </c>
      <c r="D2626">
        <v>0</v>
      </c>
      <c r="E2626">
        <v>0</v>
      </c>
    </row>
    <row r="2627" spans="1:5" x14ac:dyDescent="0.25">
      <c r="A2627" t="s">
        <v>222</v>
      </c>
      <c r="B2627" t="s">
        <v>19</v>
      </c>
      <c r="C2627" t="s">
        <v>30</v>
      </c>
      <c r="D2627">
        <v>0</v>
      </c>
      <c r="E2627">
        <v>0</v>
      </c>
    </row>
    <row r="2628" spans="1:5" x14ac:dyDescent="0.25">
      <c r="A2628" t="s">
        <v>222</v>
      </c>
      <c r="B2628" t="s">
        <v>20</v>
      </c>
      <c r="C2628" t="s">
        <v>30</v>
      </c>
      <c r="D2628">
        <v>0</v>
      </c>
      <c r="E2628">
        <v>0</v>
      </c>
    </row>
    <row r="2629" spans="1:5" x14ac:dyDescent="0.25">
      <c r="A2629" t="s">
        <v>222</v>
      </c>
      <c r="B2629" t="s">
        <v>18</v>
      </c>
      <c r="C2629" t="s">
        <v>30</v>
      </c>
      <c r="D2629">
        <v>0</v>
      </c>
      <c r="E2629">
        <v>0</v>
      </c>
    </row>
    <row r="2630" spans="1:5" x14ac:dyDescent="0.25">
      <c r="A2630" t="s">
        <v>222</v>
      </c>
      <c r="B2630" t="s">
        <v>22</v>
      </c>
      <c r="C2630" t="s">
        <v>31</v>
      </c>
      <c r="D2630">
        <v>0</v>
      </c>
      <c r="E2630">
        <v>0</v>
      </c>
    </row>
    <row r="2631" spans="1:5" x14ac:dyDescent="0.25">
      <c r="A2631" t="s">
        <v>222</v>
      </c>
      <c r="B2631" t="s">
        <v>20</v>
      </c>
      <c r="C2631" t="s">
        <v>31</v>
      </c>
      <c r="D2631">
        <v>0</v>
      </c>
      <c r="E2631">
        <v>0</v>
      </c>
    </row>
    <row r="2632" spans="1:5" x14ac:dyDescent="0.25">
      <c r="A2632" t="s">
        <v>222</v>
      </c>
      <c r="B2632" t="s">
        <v>19</v>
      </c>
      <c r="C2632" t="s">
        <v>31</v>
      </c>
      <c r="D2632">
        <v>0</v>
      </c>
      <c r="E2632">
        <v>0</v>
      </c>
    </row>
    <row r="2633" spans="1:5" x14ac:dyDescent="0.25">
      <c r="A2633" t="s">
        <v>222</v>
      </c>
      <c r="B2633" t="s">
        <v>23</v>
      </c>
      <c r="C2633" t="s">
        <v>31</v>
      </c>
      <c r="D2633">
        <v>0</v>
      </c>
      <c r="E2633">
        <v>0</v>
      </c>
    </row>
    <row r="2634" spans="1:5" x14ac:dyDescent="0.25">
      <c r="A2634" t="s">
        <v>222</v>
      </c>
      <c r="B2634" t="s">
        <v>21</v>
      </c>
      <c r="C2634" t="s">
        <v>31</v>
      </c>
      <c r="D2634">
        <v>0</v>
      </c>
      <c r="E2634">
        <v>0</v>
      </c>
    </row>
    <row r="2635" spans="1:5" x14ac:dyDescent="0.25">
      <c r="A2635" t="s">
        <v>222</v>
      </c>
      <c r="B2635" t="s">
        <v>18</v>
      </c>
      <c r="C2635" t="s">
        <v>31</v>
      </c>
      <c r="D2635">
        <v>0</v>
      </c>
      <c r="E2635">
        <v>0</v>
      </c>
    </row>
    <row r="2636" spans="1:5" x14ac:dyDescent="0.25">
      <c r="A2636" t="s">
        <v>222</v>
      </c>
      <c r="B2636" t="s">
        <v>20</v>
      </c>
      <c r="C2636" t="s">
        <v>32</v>
      </c>
      <c r="D2636">
        <v>0</v>
      </c>
      <c r="E2636">
        <v>0</v>
      </c>
    </row>
    <row r="2637" spans="1:5" x14ac:dyDescent="0.25">
      <c r="A2637" t="s">
        <v>222</v>
      </c>
      <c r="B2637" t="s">
        <v>23</v>
      </c>
      <c r="C2637" t="s">
        <v>32</v>
      </c>
      <c r="D2637">
        <v>0</v>
      </c>
      <c r="E2637">
        <v>0</v>
      </c>
    </row>
    <row r="2638" spans="1:5" x14ac:dyDescent="0.25">
      <c r="A2638" t="s">
        <v>222</v>
      </c>
      <c r="B2638" t="s">
        <v>21</v>
      </c>
      <c r="C2638" t="s">
        <v>32</v>
      </c>
      <c r="D2638">
        <v>0</v>
      </c>
      <c r="E2638">
        <v>0</v>
      </c>
    </row>
    <row r="2639" spans="1:5" x14ac:dyDescent="0.25">
      <c r="A2639" t="s">
        <v>222</v>
      </c>
      <c r="B2639" t="s">
        <v>22</v>
      </c>
      <c r="C2639" t="s">
        <v>32</v>
      </c>
      <c r="D2639">
        <v>0</v>
      </c>
      <c r="E2639">
        <v>0</v>
      </c>
    </row>
    <row r="2640" spans="1:5" x14ac:dyDescent="0.25">
      <c r="A2640" t="s">
        <v>222</v>
      </c>
      <c r="B2640" t="s">
        <v>18</v>
      </c>
      <c r="C2640" t="s">
        <v>32</v>
      </c>
      <c r="D2640">
        <v>0</v>
      </c>
      <c r="E2640">
        <v>0</v>
      </c>
    </row>
    <row r="2641" spans="1:5" x14ac:dyDescent="0.25">
      <c r="A2641" t="s">
        <v>222</v>
      </c>
      <c r="B2641" t="s">
        <v>19</v>
      </c>
      <c r="C2641" t="s">
        <v>32</v>
      </c>
      <c r="D2641">
        <v>0</v>
      </c>
      <c r="E2641">
        <v>0</v>
      </c>
    </row>
    <row r="2642" spans="1:5" x14ac:dyDescent="0.25">
      <c r="A2642" t="s">
        <v>222</v>
      </c>
      <c r="B2642" t="s">
        <v>21</v>
      </c>
      <c r="C2642" t="s">
        <v>33</v>
      </c>
      <c r="D2642">
        <v>0</v>
      </c>
      <c r="E2642">
        <v>0</v>
      </c>
    </row>
    <row r="2643" spans="1:5" x14ac:dyDescent="0.25">
      <c r="A2643" t="s">
        <v>222</v>
      </c>
      <c r="B2643" t="s">
        <v>22</v>
      </c>
      <c r="C2643" t="s">
        <v>33</v>
      </c>
      <c r="D2643">
        <v>0</v>
      </c>
      <c r="E2643">
        <v>0</v>
      </c>
    </row>
    <row r="2644" spans="1:5" x14ac:dyDescent="0.25">
      <c r="A2644" t="s">
        <v>222</v>
      </c>
      <c r="B2644" t="s">
        <v>18</v>
      </c>
      <c r="C2644" t="s">
        <v>33</v>
      </c>
      <c r="D2644">
        <v>0</v>
      </c>
      <c r="E2644">
        <v>0</v>
      </c>
    </row>
    <row r="2645" spans="1:5" x14ac:dyDescent="0.25">
      <c r="A2645" t="s">
        <v>222</v>
      </c>
      <c r="B2645" t="s">
        <v>23</v>
      </c>
      <c r="C2645" t="s">
        <v>33</v>
      </c>
      <c r="D2645">
        <v>0</v>
      </c>
      <c r="E2645">
        <v>0</v>
      </c>
    </row>
    <row r="2646" spans="1:5" x14ac:dyDescent="0.25">
      <c r="A2646" t="s">
        <v>222</v>
      </c>
      <c r="B2646" t="s">
        <v>20</v>
      </c>
      <c r="C2646" t="s">
        <v>33</v>
      </c>
      <c r="D2646">
        <v>0</v>
      </c>
      <c r="E2646">
        <v>0</v>
      </c>
    </row>
    <row r="2647" spans="1:5" x14ac:dyDescent="0.25">
      <c r="A2647" t="s">
        <v>222</v>
      </c>
      <c r="B2647" t="s">
        <v>19</v>
      </c>
      <c r="C2647" t="s">
        <v>33</v>
      </c>
      <c r="D2647">
        <v>0</v>
      </c>
      <c r="E2647">
        <v>0</v>
      </c>
    </row>
    <row r="2648" spans="1:5" x14ac:dyDescent="0.25">
      <c r="A2648" t="s">
        <v>222</v>
      </c>
      <c r="B2648" t="s">
        <v>23</v>
      </c>
      <c r="C2648" t="s">
        <v>34</v>
      </c>
      <c r="D2648">
        <v>0</v>
      </c>
      <c r="E2648">
        <v>0</v>
      </c>
    </row>
    <row r="2649" spans="1:5" x14ac:dyDescent="0.25">
      <c r="A2649" t="s">
        <v>222</v>
      </c>
      <c r="B2649" t="s">
        <v>18</v>
      </c>
      <c r="C2649" t="s">
        <v>34</v>
      </c>
      <c r="D2649">
        <v>0</v>
      </c>
      <c r="E2649">
        <v>0</v>
      </c>
    </row>
    <row r="2650" spans="1:5" x14ac:dyDescent="0.25">
      <c r="A2650" t="s">
        <v>222</v>
      </c>
      <c r="B2650" t="s">
        <v>20</v>
      </c>
      <c r="C2650" t="s">
        <v>34</v>
      </c>
      <c r="D2650">
        <v>0</v>
      </c>
      <c r="E2650">
        <v>0</v>
      </c>
    </row>
    <row r="2651" spans="1:5" x14ac:dyDescent="0.25">
      <c r="A2651" t="s">
        <v>222</v>
      </c>
      <c r="B2651" t="s">
        <v>22</v>
      </c>
      <c r="C2651" t="s">
        <v>34</v>
      </c>
      <c r="D2651">
        <v>0</v>
      </c>
      <c r="E2651">
        <v>0</v>
      </c>
    </row>
    <row r="2652" spans="1:5" x14ac:dyDescent="0.25">
      <c r="A2652" t="s">
        <v>222</v>
      </c>
      <c r="B2652" t="s">
        <v>19</v>
      </c>
      <c r="C2652" t="s">
        <v>34</v>
      </c>
      <c r="D2652">
        <v>0</v>
      </c>
      <c r="E2652">
        <v>0</v>
      </c>
    </row>
    <row r="2653" spans="1:5" x14ac:dyDescent="0.25">
      <c r="A2653" t="s">
        <v>222</v>
      </c>
      <c r="B2653" t="s">
        <v>21</v>
      </c>
      <c r="C2653" t="s">
        <v>34</v>
      </c>
      <c r="D2653">
        <v>0</v>
      </c>
      <c r="E2653">
        <v>0</v>
      </c>
    </row>
    <row r="2654" spans="1:5" x14ac:dyDescent="0.25">
      <c r="A2654" t="s">
        <v>222</v>
      </c>
      <c r="B2654" t="s">
        <v>22</v>
      </c>
      <c r="C2654" t="s">
        <v>35</v>
      </c>
      <c r="D2654">
        <v>0</v>
      </c>
      <c r="E2654">
        <v>0</v>
      </c>
    </row>
    <row r="2655" spans="1:5" x14ac:dyDescent="0.25">
      <c r="A2655" t="s">
        <v>222</v>
      </c>
      <c r="B2655" t="s">
        <v>20</v>
      </c>
      <c r="C2655" t="s">
        <v>35</v>
      </c>
      <c r="D2655">
        <v>0</v>
      </c>
      <c r="E2655">
        <v>0</v>
      </c>
    </row>
    <row r="2656" spans="1:5" x14ac:dyDescent="0.25">
      <c r="A2656" t="s">
        <v>222</v>
      </c>
      <c r="B2656" t="s">
        <v>18</v>
      </c>
      <c r="C2656" t="s">
        <v>35</v>
      </c>
      <c r="D2656">
        <v>0</v>
      </c>
      <c r="E2656">
        <v>0</v>
      </c>
    </row>
    <row r="2657" spans="1:5" x14ac:dyDescent="0.25">
      <c r="A2657" t="s">
        <v>222</v>
      </c>
      <c r="B2657" t="s">
        <v>23</v>
      </c>
      <c r="C2657" t="s">
        <v>35</v>
      </c>
      <c r="D2657">
        <v>0</v>
      </c>
      <c r="E2657">
        <v>0</v>
      </c>
    </row>
    <row r="2658" spans="1:5" x14ac:dyDescent="0.25">
      <c r="A2658" t="s">
        <v>222</v>
      </c>
      <c r="B2658" t="s">
        <v>21</v>
      </c>
      <c r="C2658" t="s">
        <v>35</v>
      </c>
      <c r="D2658">
        <v>0</v>
      </c>
      <c r="E2658">
        <v>0</v>
      </c>
    </row>
    <row r="2659" spans="1:5" x14ac:dyDescent="0.25">
      <c r="A2659" t="s">
        <v>222</v>
      </c>
      <c r="B2659" t="s">
        <v>19</v>
      </c>
      <c r="C2659" t="s">
        <v>35</v>
      </c>
      <c r="D2659">
        <v>0</v>
      </c>
      <c r="E2659">
        <v>0</v>
      </c>
    </row>
    <row r="2660" spans="1:5" x14ac:dyDescent="0.25">
      <c r="A2660" t="s">
        <v>222</v>
      </c>
      <c r="B2660" t="s">
        <v>23</v>
      </c>
      <c r="C2660" t="s">
        <v>36</v>
      </c>
      <c r="D2660">
        <v>0</v>
      </c>
      <c r="E2660">
        <v>0</v>
      </c>
    </row>
    <row r="2661" spans="1:5" x14ac:dyDescent="0.25">
      <c r="A2661" t="s">
        <v>222</v>
      </c>
      <c r="B2661" t="s">
        <v>19</v>
      </c>
      <c r="C2661" t="s">
        <v>36</v>
      </c>
      <c r="D2661">
        <v>0</v>
      </c>
      <c r="E2661">
        <v>0</v>
      </c>
    </row>
    <row r="2662" spans="1:5" x14ac:dyDescent="0.25">
      <c r="A2662" t="s">
        <v>222</v>
      </c>
      <c r="B2662" t="s">
        <v>20</v>
      </c>
      <c r="C2662" t="s">
        <v>36</v>
      </c>
      <c r="D2662">
        <v>0</v>
      </c>
      <c r="E2662">
        <v>0</v>
      </c>
    </row>
    <row r="2663" spans="1:5" x14ac:dyDescent="0.25">
      <c r="A2663" t="s">
        <v>222</v>
      </c>
      <c r="B2663" t="s">
        <v>21</v>
      </c>
      <c r="C2663" t="s">
        <v>36</v>
      </c>
      <c r="D2663">
        <v>0</v>
      </c>
      <c r="E2663">
        <v>0</v>
      </c>
    </row>
    <row r="2664" spans="1:5" x14ac:dyDescent="0.25">
      <c r="A2664" t="s">
        <v>222</v>
      </c>
      <c r="B2664" t="s">
        <v>18</v>
      </c>
      <c r="C2664" t="s">
        <v>36</v>
      </c>
      <c r="D2664">
        <v>0</v>
      </c>
      <c r="E2664">
        <v>0</v>
      </c>
    </row>
    <row r="2665" spans="1:5" x14ac:dyDescent="0.25">
      <c r="A2665" t="s">
        <v>222</v>
      </c>
      <c r="B2665" t="s">
        <v>22</v>
      </c>
      <c r="C2665" t="s">
        <v>36</v>
      </c>
      <c r="D2665">
        <v>0</v>
      </c>
      <c r="E2665">
        <v>0</v>
      </c>
    </row>
    <row r="2666" spans="1:5" x14ac:dyDescent="0.25">
      <c r="A2666" t="s">
        <v>223</v>
      </c>
      <c r="B2666" t="s">
        <v>18</v>
      </c>
      <c r="C2666" t="s">
        <v>25</v>
      </c>
      <c r="D2666">
        <v>623.95000000000005</v>
      </c>
      <c r="E2666">
        <v>617.77</v>
      </c>
    </row>
    <row r="2667" spans="1:5" x14ac:dyDescent="0.25">
      <c r="A2667" t="s">
        <v>223</v>
      </c>
      <c r="B2667" t="s">
        <v>21</v>
      </c>
      <c r="C2667" t="s">
        <v>25</v>
      </c>
      <c r="D2667">
        <v>36545.65</v>
      </c>
      <c r="E2667">
        <v>35899.46</v>
      </c>
    </row>
    <row r="2668" spans="1:5" x14ac:dyDescent="0.25">
      <c r="A2668" t="s">
        <v>223</v>
      </c>
      <c r="B2668" t="s">
        <v>23</v>
      </c>
      <c r="C2668" t="s">
        <v>25</v>
      </c>
      <c r="D2668">
        <v>0</v>
      </c>
      <c r="E2668">
        <v>0</v>
      </c>
    </row>
    <row r="2669" spans="1:5" x14ac:dyDescent="0.25">
      <c r="A2669" t="s">
        <v>223</v>
      </c>
      <c r="B2669" t="s">
        <v>20</v>
      </c>
      <c r="C2669" t="s">
        <v>25</v>
      </c>
      <c r="D2669">
        <v>309734.89</v>
      </c>
      <c r="E2669">
        <v>295101.74</v>
      </c>
    </row>
    <row r="2670" spans="1:5" x14ac:dyDescent="0.25">
      <c r="A2670" t="s">
        <v>223</v>
      </c>
      <c r="B2670" t="s">
        <v>22</v>
      </c>
      <c r="C2670" t="s">
        <v>25</v>
      </c>
      <c r="D2670">
        <v>12422.37</v>
      </c>
      <c r="E2670">
        <v>12299.38</v>
      </c>
    </row>
    <row r="2671" spans="1:5" x14ac:dyDescent="0.25">
      <c r="A2671" t="s">
        <v>223</v>
      </c>
      <c r="B2671" t="s">
        <v>19</v>
      </c>
      <c r="C2671" t="s">
        <v>25</v>
      </c>
      <c r="D2671">
        <v>0</v>
      </c>
      <c r="E2671">
        <v>0</v>
      </c>
    </row>
    <row r="2672" spans="1:5" x14ac:dyDescent="0.25">
      <c r="A2672" t="s">
        <v>223</v>
      </c>
      <c r="B2672" t="s">
        <v>19</v>
      </c>
      <c r="C2672" t="s">
        <v>26</v>
      </c>
      <c r="D2672">
        <v>0</v>
      </c>
      <c r="E2672">
        <v>0</v>
      </c>
    </row>
    <row r="2673" spans="1:5" x14ac:dyDescent="0.25">
      <c r="A2673" t="s">
        <v>223</v>
      </c>
      <c r="B2673" t="s">
        <v>21</v>
      </c>
      <c r="C2673" t="s">
        <v>26</v>
      </c>
      <c r="D2673">
        <v>37415.61</v>
      </c>
      <c r="E2673">
        <v>36754.04</v>
      </c>
    </row>
    <row r="2674" spans="1:5" x14ac:dyDescent="0.25">
      <c r="A2674" t="s">
        <v>223</v>
      </c>
      <c r="B2674" t="s">
        <v>20</v>
      </c>
      <c r="C2674" t="s">
        <v>26</v>
      </c>
      <c r="D2674">
        <v>262856.45</v>
      </c>
      <c r="E2674">
        <v>250287.28</v>
      </c>
    </row>
    <row r="2675" spans="1:5" x14ac:dyDescent="0.25">
      <c r="A2675" t="s">
        <v>223</v>
      </c>
      <c r="B2675" t="s">
        <v>23</v>
      </c>
      <c r="C2675" t="s">
        <v>26</v>
      </c>
      <c r="D2675">
        <v>0</v>
      </c>
      <c r="E2675">
        <v>0</v>
      </c>
    </row>
    <row r="2676" spans="1:5" x14ac:dyDescent="0.25">
      <c r="A2676" t="s">
        <v>223</v>
      </c>
      <c r="B2676" t="s">
        <v>22</v>
      </c>
      <c r="C2676" t="s">
        <v>26</v>
      </c>
      <c r="D2676">
        <v>12509.53</v>
      </c>
      <c r="E2676">
        <v>12385.67</v>
      </c>
    </row>
    <row r="2677" spans="1:5" x14ac:dyDescent="0.25">
      <c r="A2677" t="s">
        <v>223</v>
      </c>
      <c r="B2677" t="s">
        <v>18</v>
      </c>
      <c r="C2677" t="s">
        <v>26</v>
      </c>
      <c r="D2677">
        <v>632.80999999999995</v>
      </c>
      <c r="E2677">
        <v>626.54</v>
      </c>
    </row>
    <row r="2678" spans="1:5" x14ac:dyDescent="0.25">
      <c r="A2678" t="s">
        <v>223</v>
      </c>
      <c r="B2678" t="s">
        <v>22</v>
      </c>
      <c r="C2678" t="s">
        <v>27</v>
      </c>
      <c r="D2678">
        <v>10384.59</v>
      </c>
      <c r="E2678">
        <v>10281.77</v>
      </c>
    </row>
    <row r="2679" spans="1:5" x14ac:dyDescent="0.25">
      <c r="A2679" t="s">
        <v>223</v>
      </c>
      <c r="B2679" t="s">
        <v>19</v>
      </c>
      <c r="C2679" t="s">
        <v>27</v>
      </c>
      <c r="D2679">
        <v>0</v>
      </c>
      <c r="E2679">
        <v>0</v>
      </c>
    </row>
    <row r="2680" spans="1:5" x14ac:dyDescent="0.25">
      <c r="A2680" t="s">
        <v>223</v>
      </c>
      <c r="B2680" t="s">
        <v>21</v>
      </c>
      <c r="C2680" t="s">
        <v>27</v>
      </c>
      <c r="D2680">
        <v>73958.95</v>
      </c>
      <c r="E2680">
        <v>72651.23</v>
      </c>
    </row>
    <row r="2681" spans="1:5" x14ac:dyDescent="0.25">
      <c r="A2681" t="s">
        <v>223</v>
      </c>
      <c r="B2681" t="s">
        <v>20</v>
      </c>
      <c r="C2681" t="s">
        <v>27</v>
      </c>
      <c r="D2681">
        <v>259981.56</v>
      </c>
      <c r="E2681">
        <v>248174.4</v>
      </c>
    </row>
    <row r="2682" spans="1:5" x14ac:dyDescent="0.25">
      <c r="A2682" t="s">
        <v>223</v>
      </c>
      <c r="B2682" t="s">
        <v>23</v>
      </c>
      <c r="C2682" t="s">
        <v>27</v>
      </c>
      <c r="D2682">
        <v>0</v>
      </c>
      <c r="E2682">
        <v>0</v>
      </c>
    </row>
    <row r="2683" spans="1:5" x14ac:dyDescent="0.25">
      <c r="A2683" t="s">
        <v>223</v>
      </c>
      <c r="B2683" t="s">
        <v>18</v>
      </c>
      <c r="C2683" t="s">
        <v>27</v>
      </c>
      <c r="D2683">
        <v>1028.57</v>
      </c>
      <c r="E2683">
        <v>1018.39</v>
      </c>
    </row>
    <row r="2684" spans="1:5" x14ac:dyDescent="0.25">
      <c r="A2684" t="s">
        <v>223</v>
      </c>
      <c r="B2684" t="s">
        <v>23</v>
      </c>
      <c r="C2684" t="s">
        <v>28</v>
      </c>
      <c r="D2684">
        <v>0</v>
      </c>
      <c r="E2684">
        <v>0</v>
      </c>
    </row>
    <row r="2685" spans="1:5" x14ac:dyDescent="0.25">
      <c r="A2685" t="s">
        <v>223</v>
      </c>
      <c r="B2685" t="s">
        <v>20</v>
      </c>
      <c r="C2685" t="s">
        <v>28</v>
      </c>
      <c r="D2685">
        <v>279272.39</v>
      </c>
      <c r="E2685">
        <v>265872.98</v>
      </c>
    </row>
    <row r="2686" spans="1:5" x14ac:dyDescent="0.25">
      <c r="A2686" t="s">
        <v>223</v>
      </c>
      <c r="B2686" t="s">
        <v>21</v>
      </c>
      <c r="C2686" t="s">
        <v>28</v>
      </c>
      <c r="D2686">
        <v>32163.56</v>
      </c>
      <c r="E2686">
        <v>31594.85</v>
      </c>
    </row>
    <row r="2687" spans="1:5" x14ac:dyDescent="0.25">
      <c r="A2687" t="s">
        <v>223</v>
      </c>
      <c r="B2687" t="s">
        <v>18</v>
      </c>
      <c r="C2687" t="s">
        <v>28</v>
      </c>
      <c r="D2687">
        <v>738.47</v>
      </c>
      <c r="E2687">
        <v>731.16</v>
      </c>
    </row>
    <row r="2688" spans="1:5" x14ac:dyDescent="0.25">
      <c r="A2688" t="s">
        <v>223</v>
      </c>
      <c r="B2688" t="s">
        <v>19</v>
      </c>
      <c r="C2688" t="s">
        <v>28</v>
      </c>
      <c r="D2688">
        <v>0</v>
      </c>
      <c r="E2688">
        <v>0</v>
      </c>
    </row>
    <row r="2689" spans="1:5" x14ac:dyDescent="0.25">
      <c r="A2689" t="s">
        <v>223</v>
      </c>
      <c r="B2689" t="s">
        <v>22</v>
      </c>
      <c r="C2689" t="s">
        <v>28</v>
      </c>
      <c r="D2689">
        <v>13101.68</v>
      </c>
      <c r="E2689">
        <v>12971.96</v>
      </c>
    </row>
    <row r="2690" spans="1:5" x14ac:dyDescent="0.25">
      <c r="A2690" t="s">
        <v>223</v>
      </c>
      <c r="B2690" t="s">
        <v>21</v>
      </c>
      <c r="C2690" t="s">
        <v>29</v>
      </c>
      <c r="D2690">
        <v>30550.27</v>
      </c>
      <c r="E2690">
        <v>30010.09</v>
      </c>
    </row>
    <row r="2691" spans="1:5" x14ac:dyDescent="0.25">
      <c r="A2691" t="s">
        <v>223</v>
      </c>
      <c r="B2691" t="s">
        <v>18</v>
      </c>
      <c r="C2691" t="s">
        <v>29</v>
      </c>
      <c r="D2691">
        <v>837.71</v>
      </c>
      <c r="E2691">
        <v>829.42</v>
      </c>
    </row>
    <row r="2692" spans="1:5" x14ac:dyDescent="0.25">
      <c r="A2692" t="s">
        <v>223</v>
      </c>
      <c r="B2692" t="s">
        <v>22</v>
      </c>
      <c r="C2692" t="s">
        <v>29</v>
      </c>
      <c r="D2692">
        <v>14942.78</v>
      </c>
      <c r="E2692">
        <v>14794.83</v>
      </c>
    </row>
    <row r="2693" spans="1:5" x14ac:dyDescent="0.25">
      <c r="A2693" t="s">
        <v>223</v>
      </c>
      <c r="B2693" t="s">
        <v>19</v>
      </c>
      <c r="C2693" t="s">
        <v>29</v>
      </c>
      <c r="D2693">
        <v>0</v>
      </c>
      <c r="E2693">
        <v>0</v>
      </c>
    </row>
    <row r="2694" spans="1:5" x14ac:dyDescent="0.25">
      <c r="A2694" t="s">
        <v>223</v>
      </c>
      <c r="B2694" t="s">
        <v>20</v>
      </c>
      <c r="C2694" t="s">
        <v>29</v>
      </c>
      <c r="D2694">
        <v>285135.62</v>
      </c>
      <c r="E2694">
        <v>270547.25</v>
      </c>
    </row>
    <row r="2695" spans="1:5" x14ac:dyDescent="0.25">
      <c r="A2695" t="s">
        <v>223</v>
      </c>
      <c r="B2695" t="s">
        <v>23</v>
      </c>
      <c r="C2695" t="s">
        <v>29</v>
      </c>
      <c r="D2695">
        <v>0</v>
      </c>
      <c r="E2695">
        <v>0</v>
      </c>
    </row>
    <row r="2696" spans="1:5" x14ac:dyDescent="0.25">
      <c r="A2696" t="s">
        <v>223</v>
      </c>
      <c r="B2696" t="s">
        <v>21</v>
      </c>
      <c r="C2696" t="s">
        <v>30</v>
      </c>
      <c r="D2696">
        <v>0</v>
      </c>
      <c r="E2696">
        <v>0</v>
      </c>
    </row>
    <row r="2697" spans="1:5" x14ac:dyDescent="0.25">
      <c r="A2697" t="s">
        <v>223</v>
      </c>
      <c r="B2697" t="s">
        <v>22</v>
      </c>
      <c r="C2697" t="s">
        <v>30</v>
      </c>
      <c r="D2697">
        <v>0</v>
      </c>
      <c r="E2697">
        <v>0</v>
      </c>
    </row>
    <row r="2698" spans="1:5" x14ac:dyDescent="0.25">
      <c r="A2698" t="s">
        <v>223</v>
      </c>
      <c r="B2698" t="s">
        <v>23</v>
      </c>
      <c r="C2698" t="s">
        <v>30</v>
      </c>
      <c r="D2698">
        <v>0</v>
      </c>
      <c r="E2698">
        <v>0</v>
      </c>
    </row>
    <row r="2699" spans="1:5" x14ac:dyDescent="0.25">
      <c r="A2699" t="s">
        <v>223</v>
      </c>
      <c r="B2699" t="s">
        <v>18</v>
      </c>
      <c r="C2699" t="s">
        <v>30</v>
      </c>
      <c r="D2699">
        <v>0</v>
      </c>
      <c r="E2699">
        <v>0</v>
      </c>
    </row>
    <row r="2700" spans="1:5" x14ac:dyDescent="0.25">
      <c r="A2700" t="s">
        <v>223</v>
      </c>
      <c r="B2700" t="s">
        <v>20</v>
      </c>
      <c r="C2700" t="s">
        <v>30</v>
      </c>
      <c r="D2700">
        <v>0</v>
      </c>
      <c r="E2700">
        <v>0</v>
      </c>
    </row>
    <row r="2701" spans="1:5" x14ac:dyDescent="0.25">
      <c r="A2701" t="s">
        <v>223</v>
      </c>
      <c r="B2701" t="s">
        <v>19</v>
      </c>
      <c r="C2701" t="s">
        <v>30</v>
      </c>
      <c r="D2701">
        <v>0</v>
      </c>
      <c r="E2701">
        <v>0</v>
      </c>
    </row>
    <row r="2702" spans="1:5" x14ac:dyDescent="0.25">
      <c r="A2702" t="s">
        <v>223</v>
      </c>
      <c r="B2702" t="s">
        <v>22</v>
      </c>
      <c r="C2702" t="s">
        <v>31</v>
      </c>
      <c r="D2702">
        <v>0</v>
      </c>
      <c r="E2702">
        <v>0</v>
      </c>
    </row>
    <row r="2703" spans="1:5" x14ac:dyDescent="0.25">
      <c r="A2703" t="s">
        <v>223</v>
      </c>
      <c r="B2703" t="s">
        <v>23</v>
      </c>
      <c r="C2703" t="s">
        <v>31</v>
      </c>
      <c r="D2703">
        <v>0</v>
      </c>
      <c r="E2703">
        <v>0</v>
      </c>
    </row>
    <row r="2704" spans="1:5" x14ac:dyDescent="0.25">
      <c r="A2704" t="s">
        <v>223</v>
      </c>
      <c r="B2704" t="s">
        <v>18</v>
      </c>
      <c r="C2704" t="s">
        <v>31</v>
      </c>
      <c r="D2704">
        <v>0</v>
      </c>
      <c r="E2704">
        <v>0</v>
      </c>
    </row>
    <row r="2705" spans="1:5" x14ac:dyDescent="0.25">
      <c r="A2705" t="s">
        <v>223</v>
      </c>
      <c r="B2705" t="s">
        <v>21</v>
      </c>
      <c r="C2705" t="s">
        <v>31</v>
      </c>
      <c r="D2705">
        <v>0</v>
      </c>
      <c r="E2705">
        <v>0</v>
      </c>
    </row>
    <row r="2706" spans="1:5" x14ac:dyDescent="0.25">
      <c r="A2706" t="s">
        <v>223</v>
      </c>
      <c r="B2706" t="s">
        <v>19</v>
      </c>
      <c r="C2706" t="s">
        <v>31</v>
      </c>
      <c r="D2706">
        <v>0</v>
      </c>
      <c r="E2706">
        <v>0</v>
      </c>
    </row>
    <row r="2707" spans="1:5" x14ac:dyDescent="0.25">
      <c r="A2707" t="s">
        <v>223</v>
      </c>
      <c r="B2707" t="s">
        <v>20</v>
      </c>
      <c r="C2707" t="s">
        <v>31</v>
      </c>
      <c r="D2707">
        <v>0</v>
      </c>
      <c r="E2707">
        <v>0</v>
      </c>
    </row>
    <row r="2708" spans="1:5" x14ac:dyDescent="0.25">
      <c r="A2708" t="s">
        <v>223</v>
      </c>
      <c r="B2708" t="s">
        <v>22</v>
      </c>
      <c r="C2708" t="s">
        <v>32</v>
      </c>
      <c r="D2708">
        <v>0</v>
      </c>
      <c r="E2708">
        <v>0</v>
      </c>
    </row>
    <row r="2709" spans="1:5" x14ac:dyDescent="0.25">
      <c r="A2709" t="s">
        <v>223</v>
      </c>
      <c r="B2709" t="s">
        <v>20</v>
      </c>
      <c r="C2709" t="s">
        <v>32</v>
      </c>
      <c r="D2709">
        <v>0</v>
      </c>
      <c r="E2709">
        <v>0</v>
      </c>
    </row>
    <row r="2710" spans="1:5" x14ac:dyDescent="0.25">
      <c r="A2710" t="s">
        <v>223</v>
      </c>
      <c r="B2710" t="s">
        <v>18</v>
      </c>
      <c r="C2710" t="s">
        <v>32</v>
      </c>
      <c r="D2710">
        <v>0</v>
      </c>
      <c r="E2710">
        <v>0</v>
      </c>
    </row>
    <row r="2711" spans="1:5" x14ac:dyDescent="0.25">
      <c r="A2711" t="s">
        <v>223</v>
      </c>
      <c r="B2711" t="s">
        <v>19</v>
      </c>
      <c r="C2711" t="s">
        <v>32</v>
      </c>
      <c r="D2711">
        <v>0</v>
      </c>
      <c r="E2711">
        <v>0</v>
      </c>
    </row>
    <row r="2712" spans="1:5" x14ac:dyDescent="0.25">
      <c r="A2712" t="s">
        <v>223</v>
      </c>
      <c r="B2712" t="s">
        <v>21</v>
      </c>
      <c r="C2712" t="s">
        <v>32</v>
      </c>
      <c r="D2712">
        <v>0</v>
      </c>
      <c r="E2712">
        <v>0</v>
      </c>
    </row>
    <row r="2713" spans="1:5" x14ac:dyDescent="0.25">
      <c r="A2713" t="s">
        <v>223</v>
      </c>
      <c r="B2713" t="s">
        <v>23</v>
      </c>
      <c r="C2713" t="s">
        <v>32</v>
      </c>
      <c r="D2713">
        <v>0</v>
      </c>
      <c r="E2713">
        <v>0</v>
      </c>
    </row>
    <row r="2714" spans="1:5" x14ac:dyDescent="0.25">
      <c r="A2714" t="s">
        <v>223</v>
      </c>
      <c r="B2714" t="s">
        <v>23</v>
      </c>
      <c r="C2714" t="s">
        <v>33</v>
      </c>
      <c r="D2714">
        <v>0</v>
      </c>
      <c r="E2714">
        <v>0</v>
      </c>
    </row>
    <row r="2715" spans="1:5" x14ac:dyDescent="0.25">
      <c r="A2715" t="s">
        <v>223</v>
      </c>
      <c r="B2715" t="s">
        <v>22</v>
      </c>
      <c r="C2715" t="s">
        <v>33</v>
      </c>
      <c r="D2715">
        <v>0</v>
      </c>
      <c r="E2715">
        <v>0</v>
      </c>
    </row>
    <row r="2716" spans="1:5" x14ac:dyDescent="0.25">
      <c r="A2716" t="s">
        <v>223</v>
      </c>
      <c r="B2716" t="s">
        <v>18</v>
      </c>
      <c r="C2716" t="s">
        <v>33</v>
      </c>
      <c r="D2716">
        <v>0</v>
      </c>
      <c r="E2716">
        <v>0</v>
      </c>
    </row>
    <row r="2717" spans="1:5" x14ac:dyDescent="0.25">
      <c r="A2717" t="s">
        <v>223</v>
      </c>
      <c r="B2717" t="s">
        <v>21</v>
      </c>
      <c r="C2717" t="s">
        <v>33</v>
      </c>
      <c r="D2717">
        <v>0</v>
      </c>
      <c r="E2717">
        <v>0</v>
      </c>
    </row>
    <row r="2718" spans="1:5" x14ac:dyDescent="0.25">
      <c r="A2718" t="s">
        <v>223</v>
      </c>
      <c r="B2718" t="s">
        <v>20</v>
      </c>
      <c r="C2718" t="s">
        <v>33</v>
      </c>
      <c r="D2718">
        <v>0</v>
      </c>
      <c r="E2718">
        <v>0</v>
      </c>
    </row>
    <row r="2719" spans="1:5" x14ac:dyDescent="0.25">
      <c r="A2719" t="s">
        <v>223</v>
      </c>
      <c r="B2719" t="s">
        <v>19</v>
      </c>
      <c r="C2719" t="s">
        <v>33</v>
      </c>
      <c r="D2719">
        <v>0</v>
      </c>
      <c r="E2719">
        <v>0</v>
      </c>
    </row>
    <row r="2720" spans="1:5" x14ac:dyDescent="0.25">
      <c r="A2720" t="s">
        <v>223</v>
      </c>
      <c r="B2720" t="s">
        <v>21</v>
      </c>
      <c r="C2720" t="s">
        <v>34</v>
      </c>
      <c r="D2720">
        <v>0</v>
      </c>
      <c r="E2720">
        <v>0</v>
      </c>
    </row>
    <row r="2721" spans="1:5" x14ac:dyDescent="0.25">
      <c r="A2721" t="s">
        <v>223</v>
      </c>
      <c r="B2721" t="s">
        <v>23</v>
      </c>
      <c r="C2721" t="s">
        <v>34</v>
      </c>
      <c r="D2721">
        <v>0</v>
      </c>
      <c r="E2721">
        <v>0</v>
      </c>
    </row>
    <row r="2722" spans="1:5" x14ac:dyDescent="0.25">
      <c r="A2722" t="s">
        <v>223</v>
      </c>
      <c r="B2722" t="s">
        <v>20</v>
      </c>
      <c r="C2722" t="s">
        <v>34</v>
      </c>
      <c r="D2722">
        <v>0</v>
      </c>
      <c r="E2722">
        <v>0</v>
      </c>
    </row>
    <row r="2723" spans="1:5" x14ac:dyDescent="0.25">
      <c r="A2723" t="s">
        <v>223</v>
      </c>
      <c r="B2723" t="s">
        <v>22</v>
      </c>
      <c r="C2723" t="s">
        <v>34</v>
      </c>
      <c r="D2723">
        <v>0</v>
      </c>
      <c r="E2723">
        <v>0</v>
      </c>
    </row>
    <row r="2724" spans="1:5" x14ac:dyDescent="0.25">
      <c r="A2724" t="s">
        <v>223</v>
      </c>
      <c r="B2724" t="s">
        <v>18</v>
      </c>
      <c r="C2724" t="s">
        <v>34</v>
      </c>
      <c r="D2724">
        <v>0</v>
      </c>
      <c r="E2724">
        <v>0</v>
      </c>
    </row>
    <row r="2725" spans="1:5" x14ac:dyDescent="0.25">
      <c r="A2725" t="s">
        <v>223</v>
      </c>
      <c r="B2725" t="s">
        <v>19</v>
      </c>
      <c r="C2725" t="s">
        <v>34</v>
      </c>
      <c r="D2725">
        <v>0</v>
      </c>
      <c r="E2725">
        <v>0</v>
      </c>
    </row>
    <row r="2726" spans="1:5" x14ac:dyDescent="0.25">
      <c r="A2726" t="s">
        <v>223</v>
      </c>
      <c r="B2726" t="s">
        <v>21</v>
      </c>
      <c r="C2726" t="s">
        <v>35</v>
      </c>
      <c r="D2726">
        <v>0</v>
      </c>
      <c r="E2726">
        <v>0</v>
      </c>
    </row>
    <row r="2727" spans="1:5" x14ac:dyDescent="0.25">
      <c r="A2727" t="s">
        <v>223</v>
      </c>
      <c r="B2727" t="s">
        <v>23</v>
      </c>
      <c r="C2727" t="s">
        <v>35</v>
      </c>
      <c r="D2727">
        <v>0</v>
      </c>
      <c r="E2727">
        <v>0</v>
      </c>
    </row>
    <row r="2728" spans="1:5" x14ac:dyDescent="0.25">
      <c r="A2728" t="s">
        <v>223</v>
      </c>
      <c r="B2728" t="s">
        <v>18</v>
      </c>
      <c r="C2728" t="s">
        <v>35</v>
      </c>
      <c r="D2728">
        <v>0</v>
      </c>
      <c r="E2728">
        <v>0</v>
      </c>
    </row>
    <row r="2729" spans="1:5" x14ac:dyDescent="0.25">
      <c r="A2729" t="s">
        <v>223</v>
      </c>
      <c r="B2729" t="s">
        <v>19</v>
      </c>
      <c r="C2729" t="s">
        <v>35</v>
      </c>
      <c r="D2729">
        <v>0</v>
      </c>
      <c r="E2729">
        <v>0</v>
      </c>
    </row>
    <row r="2730" spans="1:5" x14ac:dyDescent="0.25">
      <c r="A2730" t="s">
        <v>223</v>
      </c>
      <c r="B2730" t="s">
        <v>22</v>
      </c>
      <c r="C2730" t="s">
        <v>35</v>
      </c>
      <c r="D2730">
        <v>0</v>
      </c>
      <c r="E2730">
        <v>0</v>
      </c>
    </row>
    <row r="2731" spans="1:5" x14ac:dyDescent="0.25">
      <c r="A2731" t="s">
        <v>223</v>
      </c>
      <c r="B2731" t="s">
        <v>20</v>
      </c>
      <c r="C2731" t="s">
        <v>35</v>
      </c>
      <c r="D2731">
        <v>0</v>
      </c>
      <c r="E2731">
        <v>0</v>
      </c>
    </row>
    <row r="2732" spans="1:5" x14ac:dyDescent="0.25">
      <c r="A2732" t="s">
        <v>223</v>
      </c>
      <c r="B2732" t="s">
        <v>19</v>
      </c>
      <c r="C2732" t="s">
        <v>36</v>
      </c>
      <c r="D2732">
        <v>0</v>
      </c>
      <c r="E2732">
        <v>0</v>
      </c>
    </row>
    <row r="2733" spans="1:5" x14ac:dyDescent="0.25">
      <c r="A2733" t="s">
        <v>223</v>
      </c>
      <c r="B2733" t="s">
        <v>18</v>
      </c>
      <c r="C2733" t="s">
        <v>36</v>
      </c>
      <c r="D2733">
        <v>0</v>
      </c>
      <c r="E2733">
        <v>0</v>
      </c>
    </row>
    <row r="2734" spans="1:5" x14ac:dyDescent="0.25">
      <c r="A2734" t="s">
        <v>223</v>
      </c>
      <c r="B2734" t="s">
        <v>22</v>
      </c>
      <c r="C2734" t="s">
        <v>36</v>
      </c>
      <c r="D2734">
        <v>0</v>
      </c>
      <c r="E2734">
        <v>0</v>
      </c>
    </row>
    <row r="2735" spans="1:5" x14ac:dyDescent="0.25">
      <c r="A2735" t="s">
        <v>223</v>
      </c>
      <c r="B2735" t="s">
        <v>21</v>
      </c>
      <c r="C2735" t="s">
        <v>36</v>
      </c>
      <c r="D2735">
        <v>0</v>
      </c>
      <c r="E2735">
        <v>0</v>
      </c>
    </row>
    <row r="2736" spans="1:5" x14ac:dyDescent="0.25">
      <c r="A2736" t="s">
        <v>223</v>
      </c>
      <c r="B2736" t="s">
        <v>20</v>
      </c>
      <c r="C2736" t="s">
        <v>36</v>
      </c>
      <c r="D2736">
        <v>0</v>
      </c>
      <c r="E2736">
        <v>0</v>
      </c>
    </row>
    <row r="2737" spans="1:5" x14ac:dyDescent="0.25">
      <c r="A2737" t="s">
        <v>223</v>
      </c>
      <c r="B2737" t="s">
        <v>23</v>
      </c>
      <c r="C2737" t="s">
        <v>36</v>
      </c>
      <c r="D2737">
        <v>0</v>
      </c>
      <c r="E2737">
        <v>0</v>
      </c>
    </row>
    <row r="2738" spans="1:5" x14ac:dyDescent="0.25">
      <c r="A2738" t="s">
        <v>195</v>
      </c>
      <c r="B2738" t="s">
        <v>21</v>
      </c>
      <c r="C2738" t="s">
        <v>25</v>
      </c>
      <c r="D2738">
        <v>7722.4</v>
      </c>
      <c r="E2738">
        <v>7585.85</v>
      </c>
    </row>
    <row r="2739" spans="1:5" x14ac:dyDescent="0.25">
      <c r="A2739" t="s">
        <v>195</v>
      </c>
      <c r="B2739" t="s">
        <v>22</v>
      </c>
      <c r="C2739" t="s">
        <v>25</v>
      </c>
      <c r="D2739">
        <v>257.81</v>
      </c>
      <c r="E2739">
        <v>255.26</v>
      </c>
    </row>
    <row r="2740" spans="1:5" x14ac:dyDescent="0.25">
      <c r="A2740" t="s">
        <v>195</v>
      </c>
      <c r="B2740" t="s">
        <v>23</v>
      </c>
      <c r="C2740" t="s">
        <v>25</v>
      </c>
      <c r="D2740">
        <v>0</v>
      </c>
      <c r="E2740">
        <v>0</v>
      </c>
    </row>
    <row r="2741" spans="1:5" x14ac:dyDescent="0.25">
      <c r="A2741" t="s">
        <v>195</v>
      </c>
      <c r="B2741" t="s">
        <v>20</v>
      </c>
      <c r="C2741" t="s">
        <v>25</v>
      </c>
      <c r="D2741">
        <v>31377.14</v>
      </c>
      <c r="E2741">
        <v>26561.33</v>
      </c>
    </row>
    <row r="2742" spans="1:5" x14ac:dyDescent="0.25">
      <c r="A2742" t="s">
        <v>195</v>
      </c>
      <c r="B2742" t="s">
        <v>18</v>
      </c>
      <c r="C2742" t="s">
        <v>25</v>
      </c>
      <c r="D2742">
        <v>66058.740000000005</v>
      </c>
      <c r="E2742">
        <v>65404.69</v>
      </c>
    </row>
    <row r="2743" spans="1:5" x14ac:dyDescent="0.25">
      <c r="A2743" t="s">
        <v>195</v>
      </c>
      <c r="B2743" t="s">
        <v>19</v>
      </c>
      <c r="C2743" t="s">
        <v>25</v>
      </c>
      <c r="D2743">
        <v>0</v>
      </c>
      <c r="E2743">
        <v>0</v>
      </c>
    </row>
    <row r="2744" spans="1:5" x14ac:dyDescent="0.25">
      <c r="A2744" t="s">
        <v>195</v>
      </c>
      <c r="B2744" t="s">
        <v>23</v>
      </c>
      <c r="C2744" t="s">
        <v>26</v>
      </c>
      <c r="D2744">
        <v>0</v>
      </c>
      <c r="E2744">
        <v>0</v>
      </c>
    </row>
    <row r="2745" spans="1:5" x14ac:dyDescent="0.25">
      <c r="A2745" t="s">
        <v>195</v>
      </c>
      <c r="B2745" t="s">
        <v>20</v>
      </c>
      <c r="C2745" t="s">
        <v>26</v>
      </c>
      <c r="D2745">
        <v>14108.88</v>
      </c>
      <c r="E2745">
        <v>12606.7</v>
      </c>
    </row>
    <row r="2746" spans="1:5" x14ac:dyDescent="0.25">
      <c r="A2746" t="s">
        <v>195</v>
      </c>
      <c r="B2746" t="s">
        <v>22</v>
      </c>
      <c r="C2746" t="s">
        <v>26</v>
      </c>
      <c r="D2746">
        <v>350.44</v>
      </c>
      <c r="E2746">
        <v>346.97</v>
      </c>
    </row>
    <row r="2747" spans="1:5" x14ac:dyDescent="0.25">
      <c r="A2747" t="s">
        <v>195</v>
      </c>
      <c r="B2747" t="s">
        <v>18</v>
      </c>
      <c r="C2747" t="s">
        <v>26</v>
      </c>
      <c r="D2747">
        <v>79988.649999999994</v>
      </c>
      <c r="E2747">
        <v>79196.679999999993</v>
      </c>
    </row>
    <row r="2748" spans="1:5" x14ac:dyDescent="0.25">
      <c r="A2748" t="s">
        <v>195</v>
      </c>
      <c r="B2748" t="s">
        <v>21</v>
      </c>
      <c r="C2748" t="s">
        <v>26</v>
      </c>
      <c r="D2748">
        <v>4646.59</v>
      </c>
      <c r="E2748">
        <v>4564.43</v>
      </c>
    </row>
    <row r="2749" spans="1:5" x14ac:dyDescent="0.25">
      <c r="A2749" t="s">
        <v>195</v>
      </c>
      <c r="B2749" t="s">
        <v>19</v>
      </c>
      <c r="C2749" t="s">
        <v>26</v>
      </c>
      <c r="D2749">
        <v>0</v>
      </c>
      <c r="E2749">
        <v>0</v>
      </c>
    </row>
    <row r="2750" spans="1:5" x14ac:dyDescent="0.25">
      <c r="A2750" t="s">
        <v>195</v>
      </c>
      <c r="B2750" t="s">
        <v>19</v>
      </c>
      <c r="C2750" t="s">
        <v>27</v>
      </c>
      <c r="D2750">
        <v>0</v>
      </c>
      <c r="E2750">
        <v>0</v>
      </c>
    </row>
    <row r="2751" spans="1:5" x14ac:dyDescent="0.25">
      <c r="A2751" t="s">
        <v>195</v>
      </c>
      <c r="B2751" t="s">
        <v>23</v>
      </c>
      <c r="C2751" t="s">
        <v>27</v>
      </c>
      <c r="D2751">
        <v>0</v>
      </c>
      <c r="E2751">
        <v>0</v>
      </c>
    </row>
    <row r="2752" spans="1:5" x14ac:dyDescent="0.25">
      <c r="A2752" t="s">
        <v>195</v>
      </c>
      <c r="B2752" t="s">
        <v>18</v>
      </c>
      <c r="C2752" t="s">
        <v>27</v>
      </c>
      <c r="D2752">
        <v>79616.89</v>
      </c>
      <c r="E2752">
        <v>78828.600000000006</v>
      </c>
    </row>
    <row r="2753" spans="1:5" x14ac:dyDescent="0.25">
      <c r="A2753" t="s">
        <v>195</v>
      </c>
      <c r="B2753" t="s">
        <v>22</v>
      </c>
      <c r="C2753" t="s">
        <v>27</v>
      </c>
      <c r="D2753">
        <v>349.4</v>
      </c>
      <c r="E2753">
        <v>345.94</v>
      </c>
    </row>
    <row r="2754" spans="1:5" x14ac:dyDescent="0.25">
      <c r="A2754" t="s">
        <v>195</v>
      </c>
      <c r="B2754" t="s">
        <v>21</v>
      </c>
      <c r="C2754" t="s">
        <v>27</v>
      </c>
      <c r="D2754">
        <v>6425.24</v>
      </c>
      <c r="E2754">
        <v>6311.63</v>
      </c>
    </row>
    <row r="2755" spans="1:5" x14ac:dyDescent="0.25">
      <c r="A2755" t="s">
        <v>195</v>
      </c>
      <c r="B2755" t="s">
        <v>20</v>
      </c>
      <c r="C2755" t="s">
        <v>27</v>
      </c>
      <c r="D2755">
        <v>30163.370000000003</v>
      </c>
      <c r="E2755">
        <v>25164.03</v>
      </c>
    </row>
    <row r="2756" spans="1:5" x14ac:dyDescent="0.25">
      <c r="A2756" t="s">
        <v>195</v>
      </c>
      <c r="B2756" t="s">
        <v>19</v>
      </c>
      <c r="C2756" t="s">
        <v>28</v>
      </c>
      <c r="D2756">
        <v>0</v>
      </c>
      <c r="E2756">
        <v>0</v>
      </c>
    </row>
    <row r="2757" spans="1:5" x14ac:dyDescent="0.25">
      <c r="A2757" t="s">
        <v>195</v>
      </c>
      <c r="B2757" t="s">
        <v>21</v>
      </c>
      <c r="C2757" t="s">
        <v>28</v>
      </c>
      <c r="D2757">
        <v>3132.39</v>
      </c>
      <c r="E2757">
        <v>3077</v>
      </c>
    </row>
    <row r="2758" spans="1:5" x14ac:dyDescent="0.25">
      <c r="A2758" t="s">
        <v>195</v>
      </c>
      <c r="B2758" t="s">
        <v>22</v>
      </c>
      <c r="C2758" t="s">
        <v>28</v>
      </c>
      <c r="D2758">
        <v>605.63</v>
      </c>
      <c r="E2758">
        <v>599.63</v>
      </c>
    </row>
    <row r="2759" spans="1:5" x14ac:dyDescent="0.25">
      <c r="A2759" t="s">
        <v>195</v>
      </c>
      <c r="B2759" t="s">
        <v>18</v>
      </c>
      <c r="C2759" t="s">
        <v>28</v>
      </c>
      <c r="D2759">
        <v>84913.12</v>
      </c>
      <c r="E2759">
        <v>84072.4</v>
      </c>
    </row>
    <row r="2760" spans="1:5" x14ac:dyDescent="0.25">
      <c r="A2760" t="s">
        <v>195</v>
      </c>
      <c r="B2760" t="s">
        <v>20</v>
      </c>
      <c r="C2760" t="s">
        <v>28</v>
      </c>
      <c r="D2760">
        <v>22622.48</v>
      </c>
      <c r="E2760">
        <v>18084.2</v>
      </c>
    </row>
    <row r="2761" spans="1:5" x14ac:dyDescent="0.25">
      <c r="A2761" t="s">
        <v>195</v>
      </c>
      <c r="B2761" t="s">
        <v>23</v>
      </c>
      <c r="C2761" t="s">
        <v>28</v>
      </c>
      <c r="D2761">
        <v>0</v>
      </c>
      <c r="E2761">
        <v>0</v>
      </c>
    </row>
    <row r="2762" spans="1:5" x14ac:dyDescent="0.25">
      <c r="A2762" t="s">
        <v>195</v>
      </c>
      <c r="B2762" t="s">
        <v>21</v>
      </c>
      <c r="C2762" t="s">
        <v>29</v>
      </c>
      <c r="D2762">
        <v>3846.79</v>
      </c>
      <c r="E2762">
        <v>3778.77</v>
      </c>
    </row>
    <row r="2763" spans="1:5" x14ac:dyDescent="0.25">
      <c r="A2763" t="s">
        <v>195</v>
      </c>
      <c r="B2763" t="s">
        <v>20</v>
      </c>
      <c r="C2763" t="s">
        <v>29</v>
      </c>
      <c r="D2763">
        <v>28154.18</v>
      </c>
      <c r="E2763">
        <v>23433.75</v>
      </c>
    </row>
    <row r="2764" spans="1:5" x14ac:dyDescent="0.25">
      <c r="A2764" t="s">
        <v>195</v>
      </c>
      <c r="B2764" t="s">
        <v>22</v>
      </c>
      <c r="C2764" t="s">
        <v>29</v>
      </c>
      <c r="D2764">
        <v>643.97</v>
      </c>
      <c r="E2764">
        <v>637.59</v>
      </c>
    </row>
    <row r="2765" spans="1:5" x14ac:dyDescent="0.25">
      <c r="A2765" t="s">
        <v>195</v>
      </c>
      <c r="B2765" t="s">
        <v>19</v>
      </c>
      <c r="C2765" t="s">
        <v>29</v>
      </c>
      <c r="D2765">
        <v>0</v>
      </c>
      <c r="E2765">
        <v>0</v>
      </c>
    </row>
    <row r="2766" spans="1:5" x14ac:dyDescent="0.25">
      <c r="A2766" t="s">
        <v>195</v>
      </c>
      <c r="B2766" t="s">
        <v>18</v>
      </c>
      <c r="C2766" t="s">
        <v>29</v>
      </c>
      <c r="D2766">
        <v>75746</v>
      </c>
      <c r="E2766">
        <v>74996.039999999994</v>
      </c>
    </row>
    <row r="2767" spans="1:5" x14ac:dyDescent="0.25">
      <c r="A2767" t="s">
        <v>195</v>
      </c>
      <c r="B2767" t="s">
        <v>23</v>
      </c>
      <c r="C2767" t="s">
        <v>29</v>
      </c>
      <c r="D2767">
        <v>0</v>
      </c>
      <c r="E2767">
        <v>0</v>
      </c>
    </row>
    <row r="2768" spans="1:5" x14ac:dyDescent="0.25">
      <c r="A2768" t="s">
        <v>195</v>
      </c>
      <c r="B2768" t="s">
        <v>23</v>
      </c>
      <c r="C2768" t="s">
        <v>30</v>
      </c>
      <c r="D2768">
        <v>0</v>
      </c>
      <c r="E2768">
        <v>0</v>
      </c>
    </row>
    <row r="2769" spans="1:5" x14ac:dyDescent="0.25">
      <c r="A2769" t="s">
        <v>195</v>
      </c>
      <c r="B2769" t="s">
        <v>22</v>
      </c>
      <c r="C2769" t="s">
        <v>30</v>
      </c>
      <c r="D2769">
        <v>0</v>
      </c>
      <c r="E2769">
        <v>0</v>
      </c>
    </row>
    <row r="2770" spans="1:5" x14ac:dyDescent="0.25">
      <c r="A2770" t="s">
        <v>195</v>
      </c>
      <c r="B2770" t="s">
        <v>18</v>
      </c>
      <c r="C2770" t="s">
        <v>30</v>
      </c>
      <c r="D2770">
        <v>0</v>
      </c>
      <c r="E2770">
        <v>0</v>
      </c>
    </row>
    <row r="2771" spans="1:5" x14ac:dyDescent="0.25">
      <c r="A2771" t="s">
        <v>195</v>
      </c>
      <c r="B2771" t="s">
        <v>19</v>
      </c>
      <c r="C2771" t="s">
        <v>30</v>
      </c>
      <c r="D2771">
        <v>0</v>
      </c>
      <c r="E2771">
        <v>0</v>
      </c>
    </row>
    <row r="2772" spans="1:5" x14ac:dyDescent="0.25">
      <c r="A2772" t="s">
        <v>195</v>
      </c>
      <c r="B2772" t="s">
        <v>21</v>
      </c>
      <c r="C2772" t="s">
        <v>30</v>
      </c>
      <c r="D2772">
        <v>0</v>
      </c>
      <c r="E2772">
        <v>0</v>
      </c>
    </row>
    <row r="2773" spans="1:5" x14ac:dyDescent="0.25">
      <c r="A2773" t="s">
        <v>195</v>
      </c>
      <c r="B2773" t="s">
        <v>20</v>
      </c>
      <c r="C2773" t="s">
        <v>30</v>
      </c>
      <c r="D2773">
        <v>0</v>
      </c>
      <c r="E2773">
        <v>0</v>
      </c>
    </row>
    <row r="2774" spans="1:5" x14ac:dyDescent="0.25">
      <c r="A2774" t="s">
        <v>195</v>
      </c>
      <c r="B2774" t="s">
        <v>19</v>
      </c>
      <c r="C2774" t="s">
        <v>31</v>
      </c>
      <c r="D2774">
        <v>0</v>
      </c>
      <c r="E2774">
        <v>0</v>
      </c>
    </row>
    <row r="2775" spans="1:5" x14ac:dyDescent="0.25">
      <c r="A2775" t="s">
        <v>195</v>
      </c>
      <c r="B2775" t="s">
        <v>20</v>
      </c>
      <c r="C2775" t="s">
        <v>31</v>
      </c>
      <c r="D2775">
        <v>0</v>
      </c>
      <c r="E2775">
        <v>0</v>
      </c>
    </row>
    <row r="2776" spans="1:5" x14ac:dyDescent="0.25">
      <c r="A2776" t="s">
        <v>195</v>
      </c>
      <c r="B2776" t="s">
        <v>18</v>
      </c>
      <c r="C2776" t="s">
        <v>31</v>
      </c>
      <c r="D2776">
        <v>0</v>
      </c>
      <c r="E2776">
        <v>0</v>
      </c>
    </row>
    <row r="2777" spans="1:5" x14ac:dyDescent="0.25">
      <c r="A2777" t="s">
        <v>195</v>
      </c>
      <c r="B2777" t="s">
        <v>21</v>
      </c>
      <c r="C2777" t="s">
        <v>31</v>
      </c>
      <c r="D2777">
        <v>0</v>
      </c>
      <c r="E2777">
        <v>0</v>
      </c>
    </row>
    <row r="2778" spans="1:5" x14ac:dyDescent="0.25">
      <c r="A2778" t="s">
        <v>195</v>
      </c>
      <c r="B2778" t="s">
        <v>22</v>
      </c>
      <c r="C2778" t="s">
        <v>31</v>
      </c>
      <c r="D2778">
        <v>0</v>
      </c>
      <c r="E2778">
        <v>0</v>
      </c>
    </row>
    <row r="2779" spans="1:5" x14ac:dyDescent="0.25">
      <c r="A2779" t="s">
        <v>195</v>
      </c>
      <c r="B2779" t="s">
        <v>23</v>
      </c>
      <c r="C2779" t="s">
        <v>31</v>
      </c>
      <c r="D2779">
        <v>0</v>
      </c>
      <c r="E2779">
        <v>0</v>
      </c>
    </row>
    <row r="2780" spans="1:5" x14ac:dyDescent="0.25">
      <c r="A2780" t="s">
        <v>195</v>
      </c>
      <c r="B2780" t="s">
        <v>21</v>
      </c>
      <c r="C2780" t="s">
        <v>32</v>
      </c>
      <c r="D2780">
        <v>0</v>
      </c>
      <c r="E2780">
        <v>0</v>
      </c>
    </row>
    <row r="2781" spans="1:5" x14ac:dyDescent="0.25">
      <c r="A2781" t="s">
        <v>195</v>
      </c>
      <c r="B2781" t="s">
        <v>19</v>
      </c>
      <c r="C2781" t="s">
        <v>32</v>
      </c>
      <c r="D2781">
        <v>0</v>
      </c>
      <c r="E2781">
        <v>0</v>
      </c>
    </row>
    <row r="2782" spans="1:5" x14ac:dyDescent="0.25">
      <c r="A2782" t="s">
        <v>195</v>
      </c>
      <c r="B2782" t="s">
        <v>22</v>
      </c>
      <c r="C2782" t="s">
        <v>32</v>
      </c>
      <c r="D2782">
        <v>0</v>
      </c>
      <c r="E2782">
        <v>0</v>
      </c>
    </row>
    <row r="2783" spans="1:5" x14ac:dyDescent="0.25">
      <c r="A2783" t="s">
        <v>195</v>
      </c>
      <c r="B2783" t="s">
        <v>18</v>
      </c>
      <c r="C2783" t="s">
        <v>32</v>
      </c>
      <c r="D2783">
        <v>0</v>
      </c>
      <c r="E2783">
        <v>0</v>
      </c>
    </row>
    <row r="2784" spans="1:5" x14ac:dyDescent="0.25">
      <c r="A2784" t="s">
        <v>195</v>
      </c>
      <c r="B2784" t="s">
        <v>23</v>
      </c>
      <c r="C2784" t="s">
        <v>32</v>
      </c>
      <c r="D2784">
        <v>0</v>
      </c>
      <c r="E2784">
        <v>0</v>
      </c>
    </row>
    <row r="2785" spans="1:5" x14ac:dyDescent="0.25">
      <c r="A2785" t="s">
        <v>195</v>
      </c>
      <c r="B2785" t="s">
        <v>20</v>
      </c>
      <c r="C2785" t="s">
        <v>32</v>
      </c>
      <c r="D2785">
        <v>0</v>
      </c>
      <c r="E2785">
        <v>0</v>
      </c>
    </row>
    <row r="2786" spans="1:5" x14ac:dyDescent="0.25">
      <c r="A2786" t="s">
        <v>195</v>
      </c>
      <c r="B2786" t="s">
        <v>20</v>
      </c>
      <c r="C2786" t="s">
        <v>33</v>
      </c>
      <c r="D2786">
        <v>0</v>
      </c>
      <c r="E2786">
        <v>0</v>
      </c>
    </row>
    <row r="2787" spans="1:5" x14ac:dyDescent="0.25">
      <c r="A2787" t="s">
        <v>195</v>
      </c>
      <c r="B2787" t="s">
        <v>23</v>
      </c>
      <c r="C2787" t="s">
        <v>33</v>
      </c>
      <c r="D2787">
        <v>0</v>
      </c>
      <c r="E2787">
        <v>0</v>
      </c>
    </row>
    <row r="2788" spans="1:5" x14ac:dyDescent="0.25">
      <c r="A2788" t="s">
        <v>195</v>
      </c>
      <c r="B2788" t="s">
        <v>22</v>
      </c>
      <c r="C2788" t="s">
        <v>33</v>
      </c>
      <c r="D2788">
        <v>0</v>
      </c>
      <c r="E2788">
        <v>0</v>
      </c>
    </row>
    <row r="2789" spans="1:5" x14ac:dyDescent="0.25">
      <c r="A2789" t="s">
        <v>195</v>
      </c>
      <c r="B2789" t="s">
        <v>19</v>
      </c>
      <c r="C2789" t="s">
        <v>33</v>
      </c>
      <c r="D2789">
        <v>0</v>
      </c>
      <c r="E2789">
        <v>0</v>
      </c>
    </row>
    <row r="2790" spans="1:5" x14ac:dyDescent="0.25">
      <c r="A2790" t="s">
        <v>195</v>
      </c>
      <c r="B2790" t="s">
        <v>18</v>
      </c>
      <c r="C2790" t="s">
        <v>33</v>
      </c>
      <c r="D2790">
        <v>0</v>
      </c>
      <c r="E2790">
        <v>0</v>
      </c>
    </row>
    <row r="2791" spans="1:5" x14ac:dyDescent="0.25">
      <c r="A2791" t="s">
        <v>195</v>
      </c>
      <c r="B2791" t="s">
        <v>21</v>
      </c>
      <c r="C2791" t="s">
        <v>33</v>
      </c>
      <c r="D2791">
        <v>0</v>
      </c>
      <c r="E2791">
        <v>0</v>
      </c>
    </row>
    <row r="2792" spans="1:5" x14ac:dyDescent="0.25">
      <c r="A2792" t="s">
        <v>195</v>
      </c>
      <c r="B2792" t="s">
        <v>22</v>
      </c>
      <c r="C2792" t="s">
        <v>34</v>
      </c>
      <c r="D2792">
        <v>0</v>
      </c>
      <c r="E2792">
        <v>0</v>
      </c>
    </row>
    <row r="2793" spans="1:5" x14ac:dyDescent="0.25">
      <c r="A2793" t="s">
        <v>195</v>
      </c>
      <c r="B2793" t="s">
        <v>23</v>
      </c>
      <c r="C2793" t="s">
        <v>34</v>
      </c>
      <c r="D2793">
        <v>0</v>
      </c>
      <c r="E2793">
        <v>0</v>
      </c>
    </row>
    <row r="2794" spans="1:5" x14ac:dyDescent="0.25">
      <c r="A2794" t="s">
        <v>195</v>
      </c>
      <c r="B2794" t="s">
        <v>18</v>
      </c>
      <c r="C2794" t="s">
        <v>34</v>
      </c>
      <c r="D2794">
        <v>0</v>
      </c>
      <c r="E2794">
        <v>0</v>
      </c>
    </row>
    <row r="2795" spans="1:5" x14ac:dyDescent="0.25">
      <c r="A2795" t="s">
        <v>195</v>
      </c>
      <c r="B2795" t="s">
        <v>21</v>
      </c>
      <c r="C2795" t="s">
        <v>34</v>
      </c>
      <c r="D2795">
        <v>0</v>
      </c>
      <c r="E2795">
        <v>0</v>
      </c>
    </row>
    <row r="2796" spans="1:5" x14ac:dyDescent="0.25">
      <c r="A2796" t="s">
        <v>195</v>
      </c>
      <c r="B2796" t="s">
        <v>19</v>
      </c>
      <c r="C2796" t="s">
        <v>34</v>
      </c>
      <c r="D2796">
        <v>0</v>
      </c>
      <c r="E2796">
        <v>0</v>
      </c>
    </row>
    <row r="2797" spans="1:5" x14ac:dyDescent="0.25">
      <c r="A2797" t="s">
        <v>195</v>
      </c>
      <c r="B2797" t="s">
        <v>20</v>
      </c>
      <c r="C2797" t="s">
        <v>34</v>
      </c>
      <c r="D2797">
        <v>0</v>
      </c>
      <c r="E2797">
        <v>0</v>
      </c>
    </row>
    <row r="2798" spans="1:5" x14ac:dyDescent="0.25">
      <c r="A2798" t="s">
        <v>195</v>
      </c>
      <c r="B2798" t="s">
        <v>23</v>
      </c>
      <c r="C2798" t="s">
        <v>35</v>
      </c>
      <c r="D2798">
        <v>0</v>
      </c>
      <c r="E2798">
        <v>0</v>
      </c>
    </row>
    <row r="2799" spans="1:5" x14ac:dyDescent="0.25">
      <c r="A2799" t="s">
        <v>195</v>
      </c>
      <c r="B2799" t="s">
        <v>18</v>
      </c>
      <c r="C2799" t="s">
        <v>35</v>
      </c>
      <c r="D2799">
        <v>0</v>
      </c>
      <c r="E2799">
        <v>0</v>
      </c>
    </row>
    <row r="2800" spans="1:5" x14ac:dyDescent="0.25">
      <c r="A2800" t="s">
        <v>195</v>
      </c>
      <c r="B2800" t="s">
        <v>19</v>
      </c>
      <c r="C2800" t="s">
        <v>35</v>
      </c>
      <c r="D2800">
        <v>0</v>
      </c>
      <c r="E2800">
        <v>0</v>
      </c>
    </row>
    <row r="2801" spans="1:5" x14ac:dyDescent="0.25">
      <c r="A2801" t="s">
        <v>195</v>
      </c>
      <c r="B2801" t="s">
        <v>21</v>
      </c>
      <c r="C2801" t="s">
        <v>35</v>
      </c>
      <c r="D2801">
        <v>0</v>
      </c>
      <c r="E2801">
        <v>0</v>
      </c>
    </row>
    <row r="2802" spans="1:5" x14ac:dyDescent="0.25">
      <c r="A2802" t="s">
        <v>195</v>
      </c>
      <c r="B2802" t="s">
        <v>20</v>
      </c>
      <c r="C2802" t="s">
        <v>35</v>
      </c>
      <c r="D2802">
        <v>0</v>
      </c>
      <c r="E2802">
        <v>0</v>
      </c>
    </row>
    <row r="2803" spans="1:5" x14ac:dyDescent="0.25">
      <c r="A2803" t="s">
        <v>195</v>
      </c>
      <c r="B2803" t="s">
        <v>22</v>
      </c>
      <c r="C2803" t="s">
        <v>35</v>
      </c>
      <c r="D2803">
        <v>0</v>
      </c>
      <c r="E2803">
        <v>0</v>
      </c>
    </row>
    <row r="2804" spans="1:5" x14ac:dyDescent="0.25">
      <c r="A2804" t="s">
        <v>195</v>
      </c>
      <c r="B2804" t="s">
        <v>20</v>
      </c>
      <c r="C2804" t="s">
        <v>36</v>
      </c>
      <c r="D2804">
        <v>0</v>
      </c>
      <c r="E2804">
        <v>0</v>
      </c>
    </row>
    <row r="2805" spans="1:5" x14ac:dyDescent="0.25">
      <c r="A2805" t="s">
        <v>195</v>
      </c>
      <c r="B2805" t="s">
        <v>18</v>
      </c>
      <c r="C2805" t="s">
        <v>36</v>
      </c>
      <c r="D2805">
        <v>0</v>
      </c>
      <c r="E2805">
        <v>0</v>
      </c>
    </row>
    <row r="2806" spans="1:5" x14ac:dyDescent="0.25">
      <c r="A2806" t="s">
        <v>195</v>
      </c>
      <c r="B2806" t="s">
        <v>22</v>
      </c>
      <c r="C2806" t="s">
        <v>36</v>
      </c>
      <c r="D2806">
        <v>0</v>
      </c>
      <c r="E2806">
        <v>0</v>
      </c>
    </row>
    <row r="2807" spans="1:5" x14ac:dyDescent="0.25">
      <c r="A2807" t="s">
        <v>195</v>
      </c>
      <c r="B2807" t="s">
        <v>21</v>
      </c>
      <c r="C2807" t="s">
        <v>36</v>
      </c>
      <c r="D2807">
        <v>0</v>
      </c>
      <c r="E2807">
        <v>0</v>
      </c>
    </row>
    <row r="2808" spans="1:5" x14ac:dyDescent="0.25">
      <c r="A2808" t="s">
        <v>195</v>
      </c>
      <c r="B2808" t="s">
        <v>23</v>
      </c>
      <c r="C2808" t="s">
        <v>36</v>
      </c>
      <c r="D2808">
        <v>0</v>
      </c>
      <c r="E2808">
        <v>0</v>
      </c>
    </row>
    <row r="2809" spans="1:5" x14ac:dyDescent="0.25">
      <c r="A2809" t="s">
        <v>195</v>
      </c>
      <c r="B2809" t="s">
        <v>19</v>
      </c>
      <c r="C2809" t="s">
        <v>36</v>
      </c>
      <c r="D2809">
        <v>0</v>
      </c>
      <c r="E2809">
        <v>0</v>
      </c>
    </row>
    <row r="2810" spans="1:5" x14ac:dyDescent="0.25">
      <c r="A2810" t="s">
        <v>224</v>
      </c>
      <c r="B2810" t="s">
        <v>20</v>
      </c>
      <c r="C2810" t="s">
        <v>25</v>
      </c>
      <c r="D2810">
        <v>13205.28</v>
      </c>
      <c r="E2810">
        <v>12601.1</v>
      </c>
    </row>
    <row r="2811" spans="1:5" x14ac:dyDescent="0.25">
      <c r="A2811" t="s">
        <v>224</v>
      </c>
      <c r="B2811" t="s">
        <v>21</v>
      </c>
      <c r="C2811" t="s">
        <v>25</v>
      </c>
      <c r="D2811">
        <v>14092.21</v>
      </c>
      <c r="E2811">
        <v>13843.04</v>
      </c>
    </row>
    <row r="2812" spans="1:5" x14ac:dyDescent="0.25">
      <c r="A2812" t="s">
        <v>224</v>
      </c>
      <c r="B2812" t="s">
        <v>22</v>
      </c>
      <c r="C2812" t="s">
        <v>25</v>
      </c>
      <c r="D2812">
        <v>29314.18</v>
      </c>
      <c r="E2812">
        <v>29023.94</v>
      </c>
    </row>
    <row r="2813" spans="1:5" x14ac:dyDescent="0.25">
      <c r="A2813" t="s">
        <v>224</v>
      </c>
      <c r="B2813" t="s">
        <v>18</v>
      </c>
      <c r="C2813" t="s">
        <v>25</v>
      </c>
      <c r="D2813">
        <v>1851.34</v>
      </c>
      <c r="E2813">
        <v>1833.01</v>
      </c>
    </row>
    <row r="2814" spans="1:5" x14ac:dyDescent="0.25">
      <c r="A2814" t="s">
        <v>224</v>
      </c>
      <c r="B2814" t="s">
        <v>23</v>
      </c>
      <c r="C2814" t="s">
        <v>25</v>
      </c>
      <c r="D2814">
        <v>0</v>
      </c>
      <c r="E2814">
        <v>0</v>
      </c>
    </row>
    <row r="2815" spans="1:5" x14ac:dyDescent="0.25">
      <c r="A2815" t="s">
        <v>224</v>
      </c>
      <c r="B2815" t="s">
        <v>19</v>
      </c>
      <c r="C2815" t="s">
        <v>25</v>
      </c>
      <c r="D2815">
        <v>0</v>
      </c>
      <c r="E2815">
        <v>0</v>
      </c>
    </row>
    <row r="2816" spans="1:5" x14ac:dyDescent="0.25">
      <c r="A2816" t="s">
        <v>224</v>
      </c>
      <c r="B2816" t="s">
        <v>21</v>
      </c>
      <c r="C2816" t="s">
        <v>26</v>
      </c>
      <c r="D2816">
        <v>14878.72</v>
      </c>
      <c r="E2816">
        <v>14615.64</v>
      </c>
    </row>
    <row r="2817" spans="1:5" x14ac:dyDescent="0.25">
      <c r="A2817" t="s">
        <v>224</v>
      </c>
      <c r="B2817" t="s">
        <v>20</v>
      </c>
      <c r="C2817" t="s">
        <v>26</v>
      </c>
      <c r="D2817">
        <v>6120.34</v>
      </c>
      <c r="E2817">
        <v>5772.28</v>
      </c>
    </row>
    <row r="2818" spans="1:5" x14ac:dyDescent="0.25">
      <c r="A2818" t="s">
        <v>224</v>
      </c>
      <c r="B2818" t="s">
        <v>19</v>
      </c>
      <c r="C2818" t="s">
        <v>26</v>
      </c>
      <c r="D2818">
        <v>0</v>
      </c>
      <c r="E2818">
        <v>0</v>
      </c>
    </row>
    <row r="2819" spans="1:5" x14ac:dyDescent="0.25">
      <c r="A2819" t="s">
        <v>224</v>
      </c>
      <c r="B2819" t="s">
        <v>22</v>
      </c>
      <c r="C2819" t="s">
        <v>26</v>
      </c>
      <c r="D2819">
        <v>45222.81</v>
      </c>
      <c r="E2819">
        <v>44775.06</v>
      </c>
    </row>
    <row r="2820" spans="1:5" x14ac:dyDescent="0.25">
      <c r="A2820" t="s">
        <v>224</v>
      </c>
      <c r="B2820" t="s">
        <v>23</v>
      </c>
      <c r="C2820" t="s">
        <v>26</v>
      </c>
      <c r="D2820">
        <v>0</v>
      </c>
      <c r="E2820">
        <v>0</v>
      </c>
    </row>
    <row r="2821" spans="1:5" x14ac:dyDescent="0.25">
      <c r="A2821" t="s">
        <v>224</v>
      </c>
      <c r="B2821" t="s">
        <v>18</v>
      </c>
      <c r="C2821" t="s">
        <v>26</v>
      </c>
      <c r="D2821">
        <v>4834.74</v>
      </c>
      <c r="E2821">
        <v>4786.87</v>
      </c>
    </row>
    <row r="2822" spans="1:5" x14ac:dyDescent="0.25">
      <c r="A2822" t="s">
        <v>224</v>
      </c>
      <c r="B2822" t="s">
        <v>18</v>
      </c>
      <c r="C2822" t="s">
        <v>27</v>
      </c>
      <c r="D2822">
        <v>2831.42</v>
      </c>
      <c r="E2822">
        <v>2803.39</v>
      </c>
    </row>
    <row r="2823" spans="1:5" x14ac:dyDescent="0.25">
      <c r="A2823" t="s">
        <v>224</v>
      </c>
      <c r="B2823" t="s">
        <v>23</v>
      </c>
      <c r="C2823" t="s">
        <v>27</v>
      </c>
      <c r="D2823">
        <v>0</v>
      </c>
      <c r="E2823">
        <v>0</v>
      </c>
    </row>
    <row r="2824" spans="1:5" x14ac:dyDescent="0.25">
      <c r="A2824" t="s">
        <v>224</v>
      </c>
      <c r="B2824" t="s">
        <v>22</v>
      </c>
      <c r="C2824" t="s">
        <v>27</v>
      </c>
      <c r="D2824">
        <v>84704.07</v>
      </c>
      <c r="E2824">
        <v>83865.42</v>
      </c>
    </row>
    <row r="2825" spans="1:5" x14ac:dyDescent="0.25">
      <c r="A2825" t="s">
        <v>224</v>
      </c>
      <c r="B2825" t="s">
        <v>20</v>
      </c>
      <c r="C2825" t="s">
        <v>27</v>
      </c>
      <c r="D2825">
        <v>4354.9799999999996</v>
      </c>
      <c r="E2825">
        <v>4140.21</v>
      </c>
    </row>
    <row r="2826" spans="1:5" x14ac:dyDescent="0.25">
      <c r="A2826" t="s">
        <v>224</v>
      </c>
      <c r="B2826" t="s">
        <v>21</v>
      </c>
      <c r="C2826" t="s">
        <v>27</v>
      </c>
      <c r="D2826">
        <v>13331.59</v>
      </c>
      <c r="E2826">
        <v>13095.86</v>
      </c>
    </row>
    <row r="2827" spans="1:5" x14ac:dyDescent="0.25">
      <c r="A2827" t="s">
        <v>224</v>
      </c>
      <c r="B2827" t="s">
        <v>19</v>
      </c>
      <c r="C2827" t="s">
        <v>27</v>
      </c>
      <c r="D2827">
        <v>0</v>
      </c>
      <c r="E2827">
        <v>0</v>
      </c>
    </row>
    <row r="2828" spans="1:5" x14ac:dyDescent="0.25">
      <c r="A2828" t="s">
        <v>224</v>
      </c>
      <c r="B2828" t="s">
        <v>23</v>
      </c>
      <c r="C2828" t="s">
        <v>28</v>
      </c>
      <c r="D2828">
        <v>0</v>
      </c>
      <c r="E2828">
        <v>0</v>
      </c>
    </row>
    <row r="2829" spans="1:5" x14ac:dyDescent="0.25">
      <c r="A2829" t="s">
        <v>224</v>
      </c>
      <c r="B2829" t="s">
        <v>22</v>
      </c>
      <c r="C2829" t="s">
        <v>28</v>
      </c>
      <c r="D2829">
        <v>98779.07</v>
      </c>
      <c r="E2829">
        <v>97801.06</v>
      </c>
    </row>
    <row r="2830" spans="1:5" x14ac:dyDescent="0.25">
      <c r="A2830" t="s">
        <v>224</v>
      </c>
      <c r="B2830" t="s">
        <v>18</v>
      </c>
      <c r="C2830" t="s">
        <v>28</v>
      </c>
      <c r="D2830">
        <v>1047.1500000000001</v>
      </c>
      <c r="E2830">
        <v>1036.78</v>
      </c>
    </row>
    <row r="2831" spans="1:5" x14ac:dyDescent="0.25">
      <c r="A2831" t="s">
        <v>224</v>
      </c>
      <c r="B2831" t="s">
        <v>19</v>
      </c>
      <c r="C2831" t="s">
        <v>28</v>
      </c>
      <c r="D2831">
        <v>0</v>
      </c>
      <c r="E2831">
        <v>0</v>
      </c>
    </row>
    <row r="2832" spans="1:5" x14ac:dyDescent="0.25">
      <c r="A2832" t="s">
        <v>224</v>
      </c>
      <c r="B2832" t="s">
        <v>20</v>
      </c>
      <c r="C2832" t="s">
        <v>28</v>
      </c>
      <c r="D2832">
        <v>10090.73</v>
      </c>
      <c r="E2832">
        <v>9540.7999999999993</v>
      </c>
    </row>
    <row r="2833" spans="1:5" x14ac:dyDescent="0.25">
      <c r="A2833" t="s">
        <v>224</v>
      </c>
      <c r="B2833" t="s">
        <v>21</v>
      </c>
      <c r="C2833" t="s">
        <v>28</v>
      </c>
      <c r="D2833">
        <v>8542.17</v>
      </c>
      <c r="E2833">
        <v>8391.1299999999992</v>
      </c>
    </row>
    <row r="2834" spans="1:5" x14ac:dyDescent="0.25">
      <c r="A2834" t="s">
        <v>224</v>
      </c>
      <c r="B2834" t="s">
        <v>19</v>
      </c>
      <c r="C2834" t="s">
        <v>29</v>
      </c>
      <c r="D2834">
        <v>0</v>
      </c>
      <c r="E2834">
        <v>0</v>
      </c>
    </row>
    <row r="2835" spans="1:5" x14ac:dyDescent="0.25">
      <c r="A2835" t="s">
        <v>224</v>
      </c>
      <c r="B2835" t="s">
        <v>23</v>
      </c>
      <c r="C2835" t="s">
        <v>29</v>
      </c>
      <c r="D2835">
        <v>0</v>
      </c>
      <c r="E2835">
        <v>0</v>
      </c>
    </row>
    <row r="2836" spans="1:5" x14ac:dyDescent="0.25">
      <c r="A2836" t="s">
        <v>224</v>
      </c>
      <c r="B2836" t="s">
        <v>22</v>
      </c>
      <c r="C2836" t="s">
        <v>29</v>
      </c>
      <c r="D2836">
        <v>130958.72</v>
      </c>
      <c r="E2836">
        <v>129662.1</v>
      </c>
    </row>
    <row r="2837" spans="1:5" x14ac:dyDescent="0.25">
      <c r="A2837" t="s">
        <v>224</v>
      </c>
      <c r="B2837" t="s">
        <v>18</v>
      </c>
      <c r="C2837" t="s">
        <v>29</v>
      </c>
      <c r="D2837">
        <v>1105.8900000000001</v>
      </c>
      <c r="E2837">
        <v>1094.94</v>
      </c>
    </row>
    <row r="2838" spans="1:5" x14ac:dyDescent="0.25">
      <c r="A2838" t="s">
        <v>224</v>
      </c>
      <c r="B2838" t="s">
        <v>20</v>
      </c>
      <c r="C2838" t="s">
        <v>29</v>
      </c>
      <c r="D2838">
        <v>12344.7</v>
      </c>
      <c r="E2838">
        <v>11699.12</v>
      </c>
    </row>
    <row r="2839" spans="1:5" x14ac:dyDescent="0.25">
      <c r="A2839" t="s">
        <v>224</v>
      </c>
      <c r="B2839" t="s">
        <v>21</v>
      </c>
      <c r="C2839" t="s">
        <v>29</v>
      </c>
      <c r="D2839">
        <v>7954.25</v>
      </c>
      <c r="E2839">
        <v>7813.61</v>
      </c>
    </row>
    <row r="2840" spans="1:5" x14ac:dyDescent="0.25">
      <c r="A2840" t="s">
        <v>224</v>
      </c>
      <c r="B2840" t="s">
        <v>23</v>
      </c>
      <c r="C2840" t="s">
        <v>30</v>
      </c>
      <c r="D2840">
        <v>0</v>
      </c>
      <c r="E2840">
        <v>0</v>
      </c>
    </row>
    <row r="2841" spans="1:5" x14ac:dyDescent="0.25">
      <c r="A2841" t="s">
        <v>224</v>
      </c>
      <c r="B2841" t="s">
        <v>19</v>
      </c>
      <c r="C2841" t="s">
        <v>30</v>
      </c>
      <c r="D2841">
        <v>0</v>
      </c>
      <c r="E2841">
        <v>0</v>
      </c>
    </row>
    <row r="2842" spans="1:5" x14ac:dyDescent="0.25">
      <c r="A2842" t="s">
        <v>224</v>
      </c>
      <c r="B2842" t="s">
        <v>22</v>
      </c>
      <c r="C2842" t="s">
        <v>30</v>
      </c>
      <c r="D2842">
        <v>0</v>
      </c>
      <c r="E2842">
        <v>0</v>
      </c>
    </row>
    <row r="2843" spans="1:5" x14ac:dyDescent="0.25">
      <c r="A2843" t="s">
        <v>224</v>
      </c>
      <c r="B2843" t="s">
        <v>18</v>
      </c>
      <c r="C2843" t="s">
        <v>30</v>
      </c>
      <c r="D2843">
        <v>0</v>
      </c>
      <c r="E2843">
        <v>0</v>
      </c>
    </row>
    <row r="2844" spans="1:5" x14ac:dyDescent="0.25">
      <c r="A2844" t="s">
        <v>224</v>
      </c>
      <c r="B2844" t="s">
        <v>21</v>
      </c>
      <c r="C2844" t="s">
        <v>30</v>
      </c>
      <c r="D2844">
        <v>0</v>
      </c>
      <c r="E2844">
        <v>0</v>
      </c>
    </row>
    <row r="2845" spans="1:5" x14ac:dyDescent="0.25">
      <c r="A2845" t="s">
        <v>224</v>
      </c>
      <c r="B2845" t="s">
        <v>20</v>
      </c>
      <c r="C2845" t="s">
        <v>30</v>
      </c>
      <c r="D2845">
        <v>0</v>
      </c>
      <c r="E2845">
        <v>0</v>
      </c>
    </row>
    <row r="2846" spans="1:5" x14ac:dyDescent="0.25">
      <c r="A2846" t="s">
        <v>224</v>
      </c>
      <c r="B2846" t="s">
        <v>23</v>
      </c>
      <c r="C2846" t="s">
        <v>31</v>
      </c>
      <c r="D2846">
        <v>0</v>
      </c>
      <c r="E2846">
        <v>0</v>
      </c>
    </row>
    <row r="2847" spans="1:5" x14ac:dyDescent="0.25">
      <c r="A2847" t="s">
        <v>224</v>
      </c>
      <c r="B2847" t="s">
        <v>22</v>
      </c>
      <c r="C2847" t="s">
        <v>31</v>
      </c>
      <c r="D2847">
        <v>0</v>
      </c>
      <c r="E2847">
        <v>0</v>
      </c>
    </row>
    <row r="2848" spans="1:5" x14ac:dyDescent="0.25">
      <c r="A2848" t="s">
        <v>224</v>
      </c>
      <c r="B2848" t="s">
        <v>20</v>
      </c>
      <c r="C2848" t="s">
        <v>31</v>
      </c>
      <c r="D2848">
        <v>0</v>
      </c>
      <c r="E2848">
        <v>0</v>
      </c>
    </row>
    <row r="2849" spans="1:5" x14ac:dyDescent="0.25">
      <c r="A2849" t="s">
        <v>224</v>
      </c>
      <c r="B2849" t="s">
        <v>18</v>
      </c>
      <c r="C2849" t="s">
        <v>31</v>
      </c>
      <c r="D2849">
        <v>0</v>
      </c>
      <c r="E2849">
        <v>0</v>
      </c>
    </row>
    <row r="2850" spans="1:5" x14ac:dyDescent="0.25">
      <c r="A2850" t="s">
        <v>224</v>
      </c>
      <c r="B2850" t="s">
        <v>21</v>
      </c>
      <c r="C2850" t="s">
        <v>31</v>
      </c>
      <c r="D2850">
        <v>0</v>
      </c>
      <c r="E2850">
        <v>0</v>
      </c>
    </row>
    <row r="2851" spans="1:5" x14ac:dyDescent="0.25">
      <c r="A2851" t="s">
        <v>224</v>
      </c>
      <c r="B2851" t="s">
        <v>19</v>
      </c>
      <c r="C2851" t="s">
        <v>31</v>
      </c>
      <c r="D2851">
        <v>0</v>
      </c>
      <c r="E2851">
        <v>0</v>
      </c>
    </row>
    <row r="2852" spans="1:5" x14ac:dyDescent="0.25">
      <c r="A2852" t="s">
        <v>224</v>
      </c>
      <c r="B2852" t="s">
        <v>22</v>
      </c>
      <c r="C2852" t="s">
        <v>32</v>
      </c>
      <c r="D2852">
        <v>0</v>
      </c>
      <c r="E2852">
        <v>0</v>
      </c>
    </row>
    <row r="2853" spans="1:5" x14ac:dyDescent="0.25">
      <c r="A2853" t="s">
        <v>224</v>
      </c>
      <c r="B2853" t="s">
        <v>23</v>
      </c>
      <c r="C2853" t="s">
        <v>32</v>
      </c>
      <c r="D2853">
        <v>0</v>
      </c>
      <c r="E2853">
        <v>0</v>
      </c>
    </row>
    <row r="2854" spans="1:5" x14ac:dyDescent="0.25">
      <c r="A2854" t="s">
        <v>224</v>
      </c>
      <c r="B2854" t="s">
        <v>18</v>
      </c>
      <c r="C2854" t="s">
        <v>32</v>
      </c>
      <c r="D2854">
        <v>0</v>
      </c>
      <c r="E2854">
        <v>0</v>
      </c>
    </row>
    <row r="2855" spans="1:5" x14ac:dyDescent="0.25">
      <c r="A2855" t="s">
        <v>224</v>
      </c>
      <c r="B2855" t="s">
        <v>19</v>
      </c>
      <c r="C2855" t="s">
        <v>32</v>
      </c>
      <c r="D2855">
        <v>0</v>
      </c>
      <c r="E2855">
        <v>0</v>
      </c>
    </row>
    <row r="2856" spans="1:5" x14ac:dyDescent="0.25">
      <c r="A2856" t="s">
        <v>224</v>
      </c>
      <c r="B2856" t="s">
        <v>21</v>
      </c>
      <c r="C2856" t="s">
        <v>32</v>
      </c>
      <c r="D2856">
        <v>0</v>
      </c>
      <c r="E2856">
        <v>0</v>
      </c>
    </row>
    <row r="2857" spans="1:5" x14ac:dyDescent="0.25">
      <c r="A2857" t="s">
        <v>224</v>
      </c>
      <c r="B2857" t="s">
        <v>20</v>
      </c>
      <c r="C2857" t="s">
        <v>32</v>
      </c>
      <c r="D2857">
        <v>0</v>
      </c>
      <c r="E2857">
        <v>0</v>
      </c>
    </row>
    <row r="2858" spans="1:5" x14ac:dyDescent="0.25">
      <c r="A2858" t="s">
        <v>224</v>
      </c>
      <c r="B2858" t="s">
        <v>21</v>
      </c>
      <c r="C2858" t="s">
        <v>33</v>
      </c>
      <c r="D2858">
        <v>0</v>
      </c>
      <c r="E2858">
        <v>0</v>
      </c>
    </row>
    <row r="2859" spans="1:5" x14ac:dyDescent="0.25">
      <c r="A2859" t="s">
        <v>224</v>
      </c>
      <c r="B2859" t="s">
        <v>18</v>
      </c>
      <c r="C2859" t="s">
        <v>33</v>
      </c>
      <c r="D2859">
        <v>0</v>
      </c>
      <c r="E2859">
        <v>0</v>
      </c>
    </row>
    <row r="2860" spans="1:5" x14ac:dyDescent="0.25">
      <c r="A2860" t="s">
        <v>224</v>
      </c>
      <c r="B2860" t="s">
        <v>19</v>
      </c>
      <c r="C2860" t="s">
        <v>33</v>
      </c>
      <c r="D2860">
        <v>0</v>
      </c>
      <c r="E2860">
        <v>0</v>
      </c>
    </row>
    <row r="2861" spans="1:5" x14ac:dyDescent="0.25">
      <c r="A2861" t="s">
        <v>224</v>
      </c>
      <c r="B2861" t="s">
        <v>20</v>
      </c>
      <c r="C2861" t="s">
        <v>33</v>
      </c>
      <c r="D2861">
        <v>0</v>
      </c>
      <c r="E2861">
        <v>0</v>
      </c>
    </row>
    <row r="2862" spans="1:5" x14ac:dyDescent="0.25">
      <c r="A2862" t="s">
        <v>224</v>
      </c>
      <c r="B2862" t="s">
        <v>22</v>
      </c>
      <c r="C2862" t="s">
        <v>33</v>
      </c>
      <c r="D2862">
        <v>0</v>
      </c>
      <c r="E2862">
        <v>0</v>
      </c>
    </row>
    <row r="2863" spans="1:5" x14ac:dyDescent="0.25">
      <c r="A2863" t="s">
        <v>224</v>
      </c>
      <c r="B2863" t="s">
        <v>23</v>
      </c>
      <c r="C2863" t="s">
        <v>33</v>
      </c>
      <c r="D2863">
        <v>0</v>
      </c>
      <c r="E2863">
        <v>0</v>
      </c>
    </row>
    <row r="2864" spans="1:5" x14ac:dyDescent="0.25">
      <c r="A2864" t="s">
        <v>224</v>
      </c>
      <c r="B2864" t="s">
        <v>23</v>
      </c>
      <c r="C2864" t="s">
        <v>34</v>
      </c>
      <c r="D2864">
        <v>0</v>
      </c>
      <c r="E2864">
        <v>0</v>
      </c>
    </row>
    <row r="2865" spans="1:5" x14ac:dyDescent="0.25">
      <c r="A2865" t="s">
        <v>224</v>
      </c>
      <c r="B2865" t="s">
        <v>18</v>
      </c>
      <c r="C2865" t="s">
        <v>34</v>
      </c>
      <c r="D2865">
        <v>0</v>
      </c>
      <c r="E2865">
        <v>0</v>
      </c>
    </row>
    <row r="2866" spans="1:5" x14ac:dyDescent="0.25">
      <c r="A2866" t="s">
        <v>224</v>
      </c>
      <c r="B2866" t="s">
        <v>19</v>
      </c>
      <c r="C2866" t="s">
        <v>34</v>
      </c>
      <c r="D2866">
        <v>0</v>
      </c>
      <c r="E2866">
        <v>0</v>
      </c>
    </row>
    <row r="2867" spans="1:5" x14ac:dyDescent="0.25">
      <c r="A2867" t="s">
        <v>224</v>
      </c>
      <c r="B2867" t="s">
        <v>20</v>
      </c>
      <c r="C2867" t="s">
        <v>34</v>
      </c>
      <c r="D2867">
        <v>0</v>
      </c>
      <c r="E2867">
        <v>0</v>
      </c>
    </row>
    <row r="2868" spans="1:5" x14ac:dyDescent="0.25">
      <c r="A2868" t="s">
        <v>224</v>
      </c>
      <c r="B2868" t="s">
        <v>22</v>
      </c>
      <c r="C2868" t="s">
        <v>34</v>
      </c>
      <c r="D2868">
        <v>0</v>
      </c>
      <c r="E2868">
        <v>0</v>
      </c>
    </row>
    <row r="2869" spans="1:5" x14ac:dyDescent="0.25">
      <c r="A2869" t="s">
        <v>224</v>
      </c>
      <c r="B2869" t="s">
        <v>21</v>
      </c>
      <c r="C2869" t="s">
        <v>34</v>
      </c>
      <c r="D2869">
        <v>0</v>
      </c>
      <c r="E2869">
        <v>0</v>
      </c>
    </row>
    <row r="2870" spans="1:5" x14ac:dyDescent="0.25">
      <c r="A2870" t="s">
        <v>224</v>
      </c>
      <c r="B2870" t="s">
        <v>18</v>
      </c>
      <c r="C2870" t="s">
        <v>35</v>
      </c>
      <c r="D2870">
        <v>0</v>
      </c>
      <c r="E2870">
        <v>0</v>
      </c>
    </row>
    <row r="2871" spans="1:5" x14ac:dyDescent="0.25">
      <c r="A2871" t="s">
        <v>224</v>
      </c>
      <c r="B2871" t="s">
        <v>19</v>
      </c>
      <c r="C2871" t="s">
        <v>35</v>
      </c>
      <c r="D2871">
        <v>0</v>
      </c>
      <c r="E2871">
        <v>0</v>
      </c>
    </row>
    <row r="2872" spans="1:5" x14ac:dyDescent="0.25">
      <c r="A2872" t="s">
        <v>224</v>
      </c>
      <c r="B2872" t="s">
        <v>20</v>
      </c>
      <c r="C2872" t="s">
        <v>35</v>
      </c>
      <c r="D2872">
        <v>0</v>
      </c>
      <c r="E2872">
        <v>0</v>
      </c>
    </row>
    <row r="2873" spans="1:5" x14ac:dyDescent="0.25">
      <c r="A2873" t="s">
        <v>224</v>
      </c>
      <c r="B2873" t="s">
        <v>23</v>
      </c>
      <c r="C2873" t="s">
        <v>35</v>
      </c>
      <c r="D2873">
        <v>0</v>
      </c>
      <c r="E2873">
        <v>0</v>
      </c>
    </row>
    <row r="2874" spans="1:5" x14ac:dyDescent="0.25">
      <c r="A2874" t="s">
        <v>224</v>
      </c>
      <c r="B2874" t="s">
        <v>21</v>
      </c>
      <c r="C2874" t="s">
        <v>35</v>
      </c>
      <c r="D2874">
        <v>0</v>
      </c>
      <c r="E2874">
        <v>0</v>
      </c>
    </row>
    <row r="2875" spans="1:5" x14ac:dyDescent="0.25">
      <c r="A2875" t="s">
        <v>224</v>
      </c>
      <c r="B2875" t="s">
        <v>22</v>
      </c>
      <c r="C2875" t="s">
        <v>35</v>
      </c>
      <c r="D2875">
        <v>0</v>
      </c>
      <c r="E2875">
        <v>0</v>
      </c>
    </row>
    <row r="2876" spans="1:5" x14ac:dyDescent="0.25">
      <c r="A2876" t="s">
        <v>224</v>
      </c>
      <c r="B2876" t="s">
        <v>23</v>
      </c>
      <c r="C2876" t="s">
        <v>36</v>
      </c>
      <c r="D2876">
        <v>0</v>
      </c>
      <c r="E2876">
        <v>0</v>
      </c>
    </row>
    <row r="2877" spans="1:5" x14ac:dyDescent="0.25">
      <c r="A2877" t="s">
        <v>224</v>
      </c>
      <c r="B2877" t="s">
        <v>18</v>
      </c>
      <c r="C2877" t="s">
        <v>36</v>
      </c>
      <c r="D2877">
        <v>0</v>
      </c>
      <c r="E2877">
        <v>0</v>
      </c>
    </row>
    <row r="2878" spans="1:5" x14ac:dyDescent="0.25">
      <c r="A2878" t="s">
        <v>224</v>
      </c>
      <c r="B2878" t="s">
        <v>22</v>
      </c>
      <c r="C2878" t="s">
        <v>36</v>
      </c>
      <c r="D2878">
        <v>0</v>
      </c>
      <c r="E2878">
        <v>0</v>
      </c>
    </row>
    <row r="2879" spans="1:5" x14ac:dyDescent="0.25">
      <c r="A2879" t="s">
        <v>224</v>
      </c>
      <c r="B2879" t="s">
        <v>21</v>
      </c>
      <c r="C2879" t="s">
        <v>36</v>
      </c>
      <c r="D2879">
        <v>0</v>
      </c>
      <c r="E2879">
        <v>0</v>
      </c>
    </row>
    <row r="2880" spans="1:5" x14ac:dyDescent="0.25">
      <c r="A2880" t="s">
        <v>224</v>
      </c>
      <c r="B2880" t="s">
        <v>20</v>
      </c>
      <c r="C2880" t="s">
        <v>36</v>
      </c>
      <c r="D2880">
        <v>0</v>
      </c>
      <c r="E2880">
        <v>0</v>
      </c>
    </row>
    <row r="2881" spans="1:5" x14ac:dyDescent="0.25">
      <c r="A2881" t="s">
        <v>224</v>
      </c>
      <c r="B2881" t="s">
        <v>19</v>
      </c>
      <c r="C2881" t="s">
        <v>36</v>
      </c>
      <c r="D2881">
        <v>0</v>
      </c>
      <c r="E2881">
        <v>0</v>
      </c>
    </row>
    <row r="2882" spans="1:5" x14ac:dyDescent="0.25">
      <c r="A2882" t="s">
        <v>225</v>
      </c>
      <c r="B2882" t="s">
        <v>19</v>
      </c>
      <c r="C2882" t="s">
        <v>25</v>
      </c>
      <c r="D2882">
        <v>0</v>
      </c>
      <c r="E2882">
        <v>0</v>
      </c>
    </row>
    <row r="2883" spans="1:5" x14ac:dyDescent="0.25">
      <c r="A2883" t="s">
        <v>225</v>
      </c>
      <c r="B2883" t="s">
        <v>21</v>
      </c>
      <c r="C2883" t="s">
        <v>25</v>
      </c>
      <c r="D2883">
        <v>55309.57</v>
      </c>
      <c r="E2883">
        <v>54331.6</v>
      </c>
    </row>
    <row r="2884" spans="1:5" x14ac:dyDescent="0.25">
      <c r="A2884" t="s">
        <v>225</v>
      </c>
      <c r="B2884" t="s">
        <v>22</v>
      </c>
      <c r="C2884" t="s">
        <v>25</v>
      </c>
      <c r="D2884">
        <v>253166.68</v>
      </c>
      <c r="E2884">
        <v>250660.08</v>
      </c>
    </row>
    <row r="2885" spans="1:5" x14ac:dyDescent="0.25">
      <c r="A2885" t="s">
        <v>225</v>
      </c>
      <c r="B2885" t="s">
        <v>23</v>
      </c>
      <c r="C2885" t="s">
        <v>25</v>
      </c>
      <c r="D2885">
        <v>9736.1299999999992</v>
      </c>
      <c r="E2885">
        <v>8851.0300000000007</v>
      </c>
    </row>
    <row r="2886" spans="1:5" x14ac:dyDescent="0.25">
      <c r="A2886" t="s">
        <v>225</v>
      </c>
      <c r="B2886" t="s">
        <v>20</v>
      </c>
      <c r="C2886" t="s">
        <v>25</v>
      </c>
      <c r="D2886">
        <v>12032.98</v>
      </c>
      <c r="E2886">
        <v>11452.46</v>
      </c>
    </row>
    <row r="2887" spans="1:5" x14ac:dyDescent="0.25">
      <c r="A2887" t="s">
        <v>225</v>
      </c>
      <c r="B2887" t="s">
        <v>18</v>
      </c>
      <c r="C2887" t="s">
        <v>25</v>
      </c>
      <c r="D2887">
        <v>21109.43</v>
      </c>
      <c r="E2887">
        <v>20900.43</v>
      </c>
    </row>
    <row r="2888" spans="1:5" x14ac:dyDescent="0.25">
      <c r="A2888" t="s">
        <v>225</v>
      </c>
      <c r="B2888" t="s">
        <v>22</v>
      </c>
      <c r="C2888" t="s">
        <v>26</v>
      </c>
      <c r="D2888">
        <v>265645.51</v>
      </c>
      <c r="E2888">
        <v>263015.36</v>
      </c>
    </row>
    <row r="2889" spans="1:5" x14ac:dyDescent="0.25">
      <c r="A2889" t="s">
        <v>225</v>
      </c>
      <c r="B2889" t="s">
        <v>18</v>
      </c>
      <c r="C2889" t="s">
        <v>26</v>
      </c>
      <c r="D2889">
        <v>27496.41</v>
      </c>
      <c r="E2889">
        <v>27224.17</v>
      </c>
    </row>
    <row r="2890" spans="1:5" x14ac:dyDescent="0.25">
      <c r="A2890" t="s">
        <v>225</v>
      </c>
      <c r="B2890" t="s">
        <v>21</v>
      </c>
      <c r="C2890" t="s">
        <v>26</v>
      </c>
      <c r="D2890">
        <v>45598.57</v>
      </c>
      <c r="E2890">
        <v>44792.31</v>
      </c>
    </row>
    <row r="2891" spans="1:5" x14ac:dyDescent="0.25">
      <c r="A2891" t="s">
        <v>225</v>
      </c>
      <c r="B2891" t="s">
        <v>20</v>
      </c>
      <c r="C2891" t="s">
        <v>26</v>
      </c>
      <c r="D2891">
        <v>7327.41</v>
      </c>
      <c r="E2891">
        <v>6939.07</v>
      </c>
    </row>
    <row r="2892" spans="1:5" x14ac:dyDescent="0.25">
      <c r="A2892" t="s">
        <v>225</v>
      </c>
      <c r="B2892" t="s">
        <v>19</v>
      </c>
      <c r="C2892" t="s">
        <v>26</v>
      </c>
      <c r="D2892">
        <v>0</v>
      </c>
      <c r="E2892">
        <v>0</v>
      </c>
    </row>
    <row r="2893" spans="1:5" x14ac:dyDescent="0.25">
      <c r="A2893" t="s">
        <v>225</v>
      </c>
      <c r="B2893" t="s">
        <v>23</v>
      </c>
      <c r="C2893" t="s">
        <v>26</v>
      </c>
      <c r="D2893">
        <v>23085.67</v>
      </c>
      <c r="E2893">
        <v>20986.97</v>
      </c>
    </row>
    <row r="2894" spans="1:5" x14ac:dyDescent="0.25">
      <c r="A2894" t="s">
        <v>225</v>
      </c>
      <c r="B2894" t="s">
        <v>23</v>
      </c>
      <c r="C2894" t="s">
        <v>27</v>
      </c>
      <c r="D2894">
        <v>64901.26</v>
      </c>
      <c r="E2894">
        <v>59001.15</v>
      </c>
    </row>
    <row r="2895" spans="1:5" x14ac:dyDescent="0.25">
      <c r="A2895" t="s">
        <v>225</v>
      </c>
      <c r="B2895" t="s">
        <v>21</v>
      </c>
      <c r="C2895" t="s">
        <v>27</v>
      </c>
      <c r="D2895">
        <v>42427.1</v>
      </c>
      <c r="E2895">
        <v>41676.92</v>
      </c>
    </row>
    <row r="2896" spans="1:5" x14ac:dyDescent="0.25">
      <c r="A2896" t="s">
        <v>225</v>
      </c>
      <c r="B2896" t="s">
        <v>20</v>
      </c>
      <c r="C2896" t="s">
        <v>27</v>
      </c>
      <c r="D2896">
        <v>8467.0400000000009</v>
      </c>
      <c r="E2896">
        <v>7958.12</v>
      </c>
    </row>
    <row r="2897" spans="1:5" x14ac:dyDescent="0.25">
      <c r="A2897" t="s">
        <v>225</v>
      </c>
      <c r="B2897" t="s">
        <v>22</v>
      </c>
      <c r="C2897" t="s">
        <v>27</v>
      </c>
      <c r="D2897">
        <v>467617.85</v>
      </c>
      <c r="E2897">
        <v>462987.97</v>
      </c>
    </row>
    <row r="2898" spans="1:5" x14ac:dyDescent="0.25">
      <c r="A2898" t="s">
        <v>225</v>
      </c>
      <c r="B2898" t="s">
        <v>18</v>
      </c>
      <c r="C2898" t="s">
        <v>27</v>
      </c>
      <c r="D2898">
        <v>29379.93</v>
      </c>
      <c r="E2898">
        <v>29089.040000000001</v>
      </c>
    </row>
    <row r="2899" spans="1:5" x14ac:dyDescent="0.25">
      <c r="A2899" t="s">
        <v>225</v>
      </c>
      <c r="B2899" t="s">
        <v>19</v>
      </c>
      <c r="C2899" t="s">
        <v>27</v>
      </c>
      <c r="D2899">
        <v>0</v>
      </c>
      <c r="E2899">
        <v>0</v>
      </c>
    </row>
    <row r="2900" spans="1:5" x14ac:dyDescent="0.25">
      <c r="A2900" t="s">
        <v>225</v>
      </c>
      <c r="B2900" t="s">
        <v>22</v>
      </c>
      <c r="C2900" t="s">
        <v>28</v>
      </c>
      <c r="D2900">
        <v>496327.59</v>
      </c>
      <c r="E2900">
        <v>491413.46</v>
      </c>
    </row>
    <row r="2901" spans="1:5" x14ac:dyDescent="0.25">
      <c r="A2901" t="s">
        <v>225</v>
      </c>
      <c r="B2901" t="s">
        <v>20</v>
      </c>
      <c r="C2901" t="s">
        <v>28</v>
      </c>
      <c r="D2901">
        <v>12669.119999999999</v>
      </c>
      <c r="E2901">
        <v>12093.51</v>
      </c>
    </row>
    <row r="2902" spans="1:5" x14ac:dyDescent="0.25">
      <c r="A2902" t="s">
        <v>225</v>
      </c>
      <c r="B2902" t="s">
        <v>19</v>
      </c>
      <c r="C2902" t="s">
        <v>28</v>
      </c>
      <c r="D2902">
        <v>0</v>
      </c>
      <c r="E2902">
        <v>0</v>
      </c>
    </row>
    <row r="2903" spans="1:5" x14ac:dyDescent="0.25">
      <c r="A2903" t="s">
        <v>225</v>
      </c>
      <c r="B2903" t="s">
        <v>21</v>
      </c>
      <c r="C2903" t="s">
        <v>28</v>
      </c>
      <c r="D2903">
        <v>39102.660000000003</v>
      </c>
      <c r="E2903">
        <v>38411.26</v>
      </c>
    </row>
    <row r="2904" spans="1:5" x14ac:dyDescent="0.25">
      <c r="A2904" t="s">
        <v>225</v>
      </c>
      <c r="B2904" t="s">
        <v>23</v>
      </c>
      <c r="C2904" t="s">
        <v>28</v>
      </c>
      <c r="D2904">
        <v>69054.600000000006</v>
      </c>
      <c r="E2904">
        <v>62776.91</v>
      </c>
    </row>
    <row r="2905" spans="1:5" x14ac:dyDescent="0.25">
      <c r="A2905" t="s">
        <v>225</v>
      </c>
      <c r="B2905" t="s">
        <v>18</v>
      </c>
      <c r="C2905" t="s">
        <v>28</v>
      </c>
      <c r="D2905">
        <v>23526.18</v>
      </c>
      <c r="E2905">
        <v>23293.25</v>
      </c>
    </row>
    <row r="2906" spans="1:5" x14ac:dyDescent="0.25">
      <c r="A2906" t="s">
        <v>225</v>
      </c>
      <c r="B2906" t="s">
        <v>18</v>
      </c>
      <c r="C2906" t="s">
        <v>29</v>
      </c>
      <c r="D2906">
        <v>25020.04</v>
      </c>
      <c r="E2906">
        <v>24772.32</v>
      </c>
    </row>
    <row r="2907" spans="1:5" x14ac:dyDescent="0.25">
      <c r="A2907" t="s">
        <v>225</v>
      </c>
      <c r="B2907" t="s">
        <v>21</v>
      </c>
      <c r="C2907" t="s">
        <v>29</v>
      </c>
      <c r="D2907">
        <v>45427.06</v>
      </c>
      <c r="E2907">
        <v>44623.83</v>
      </c>
    </row>
    <row r="2908" spans="1:5" x14ac:dyDescent="0.25">
      <c r="A2908" t="s">
        <v>225</v>
      </c>
      <c r="B2908" t="s">
        <v>22</v>
      </c>
      <c r="C2908" t="s">
        <v>29</v>
      </c>
      <c r="D2908">
        <v>670334.26</v>
      </c>
      <c r="E2908">
        <v>663697.29</v>
      </c>
    </row>
    <row r="2909" spans="1:5" x14ac:dyDescent="0.25">
      <c r="A2909" t="s">
        <v>225</v>
      </c>
      <c r="B2909" t="s">
        <v>20</v>
      </c>
      <c r="C2909" t="s">
        <v>29</v>
      </c>
      <c r="D2909">
        <v>14716.93</v>
      </c>
      <c r="E2909">
        <v>14089.93</v>
      </c>
    </row>
    <row r="2910" spans="1:5" x14ac:dyDescent="0.25">
      <c r="A2910" t="s">
        <v>225</v>
      </c>
      <c r="B2910" t="s">
        <v>23</v>
      </c>
      <c r="C2910" t="s">
        <v>29</v>
      </c>
      <c r="D2910">
        <v>110449.87</v>
      </c>
      <c r="E2910">
        <v>100408.97</v>
      </c>
    </row>
    <row r="2911" spans="1:5" x14ac:dyDescent="0.25">
      <c r="A2911" t="s">
        <v>225</v>
      </c>
      <c r="B2911" t="s">
        <v>19</v>
      </c>
      <c r="C2911" t="s">
        <v>29</v>
      </c>
      <c r="D2911">
        <v>0</v>
      </c>
      <c r="E2911">
        <v>0</v>
      </c>
    </row>
    <row r="2912" spans="1:5" x14ac:dyDescent="0.25">
      <c r="A2912" t="s">
        <v>225</v>
      </c>
      <c r="B2912" t="s">
        <v>22</v>
      </c>
      <c r="C2912" t="s">
        <v>30</v>
      </c>
      <c r="D2912">
        <v>0</v>
      </c>
      <c r="E2912">
        <v>0</v>
      </c>
    </row>
    <row r="2913" spans="1:5" x14ac:dyDescent="0.25">
      <c r="A2913" t="s">
        <v>225</v>
      </c>
      <c r="B2913" t="s">
        <v>23</v>
      </c>
      <c r="C2913" t="s">
        <v>30</v>
      </c>
      <c r="D2913">
        <v>0</v>
      </c>
      <c r="E2913">
        <v>0</v>
      </c>
    </row>
    <row r="2914" spans="1:5" x14ac:dyDescent="0.25">
      <c r="A2914" t="s">
        <v>225</v>
      </c>
      <c r="B2914" t="s">
        <v>18</v>
      </c>
      <c r="C2914" t="s">
        <v>30</v>
      </c>
      <c r="D2914">
        <v>0</v>
      </c>
      <c r="E2914">
        <v>0</v>
      </c>
    </row>
    <row r="2915" spans="1:5" x14ac:dyDescent="0.25">
      <c r="A2915" t="s">
        <v>225</v>
      </c>
      <c r="B2915" t="s">
        <v>19</v>
      </c>
      <c r="C2915" t="s">
        <v>30</v>
      </c>
      <c r="D2915">
        <v>0</v>
      </c>
      <c r="E2915">
        <v>0</v>
      </c>
    </row>
    <row r="2916" spans="1:5" x14ac:dyDescent="0.25">
      <c r="A2916" t="s">
        <v>225</v>
      </c>
      <c r="B2916" t="s">
        <v>21</v>
      </c>
      <c r="C2916" t="s">
        <v>30</v>
      </c>
      <c r="D2916">
        <v>0</v>
      </c>
      <c r="E2916">
        <v>0</v>
      </c>
    </row>
    <row r="2917" spans="1:5" x14ac:dyDescent="0.25">
      <c r="A2917" t="s">
        <v>225</v>
      </c>
      <c r="B2917" t="s">
        <v>20</v>
      </c>
      <c r="C2917" t="s">
        <v>30</v>
      </c>
      <c r="D2917">
        <v>0</v>
      </c>
      <c r="E2917">
        <v>0</v>
      </c>
    </row>
    <row r="2918" spans="1:5" x14ac:dyDescent="0.25">
      <c r="A2918" t="s">
        <v>225</v>
      </c>
      <c r="B2918" t="s">
        <v>20</v>
      </c>
      <c r="C2918" t="s">
        <v>31</v>
      </c>
      <c r="D2918">
        <v>0</v>
      </c>
      <c r="E2918">
        <v>0</v>
      </c>
    </row>
    <row r="2919" spans="1:5" x14ac:dyDescent="0.25">
      <c r="A2919" t="s">
        <v>225</v>
      </c>
      <c r="B2919" t="s">
        <v>19</v>
      </c>
      <c r="C2919" t="s">
        <v>31</v>
      </c>
      <c r="D2919">
        <v>0</v>
      </c>
      <c r="E2919">
        <v>0</v>
      </c>
    </row>
    <row r="2920" spans="1:5" x14ac:dyDescent="0.25">
      <c r="A2920" t="s">
        <v>225</v>
      </c>
      <c r="B2920" t="s">
        <v>22</v>
      </c>
      <c r="C2920" t="s">
        <v>31</v>
      </c>
      <c r="D2920">
        <v>0</v>
      </c>
      <c r="E2920">
        <v>0</v>
      </c>
    </row>
    <row r="2921" spans="1:5" x14ac:dyDescent="0.25">
      <c r="A2921" t="s">
        <v>225</v>
      </c>
      <c r="B2921" t="s">
        <v>18</v>
      </c>
      <c r="C2921" t="s">
        <v>31</v>
      </c>
      <c r="D2921">
        <v>0</v>
      </c>
      <c r="E2921">
        <v>0</v>
      </c>
    </row>
    <row r="2922" spans="1:5" x14ac:dyDescent="0.25">
      <c r="A2922" t="s">
        <v>225</v>
      </c>
      <c r="B2922" t="s">
        <v>21</v>
      </c>
      <c r="C2922" t="s">
        <v>31</v>
      </c>
      <c r="D2922">
        <v>0</v>
      </c>
      <c r="E2922">
        <v>0</v>
      </c>
    </row>
    <row r="2923" spans="1:5" x14ac:dyDescent="0.25">
      <c r="A2923" t="s">
        <v>225</v>
      </c>
      <c r="B2923" t="s">
        <v>23</v>
      </c>
      <c r="C2923" t="s">
        <v>31</v>
      </c>
      <c r="D2923">
        <v>0</v>
      </c>
      <c r="E2923">
        <v>0</v>
      </c>
    </row>
    <row r="2924" spans="1:5" x14ac:dyDescent="0.25">
      <c r="A2924" t="s">
        <v>225</v>
      </c>
      <c r="B2924" t="s">
        <v>21</v>
      </c>
      <c r="C2924" t="s">
        <v>32</v>
      </c>
      <c r="D2924">
        <v>0</v>
      </c>
      <c r="E2924">
        <v>0</v>
      </c>
    </row>
    <row r="2925" spans="1:5" x14ac:dyDescent="0.25">
      <c r="A2925" t="s">
        <v>225</v>
      </c>
      <c r="B2925" t="s">
        <v>19</v>
      </c>
      <c r="C2925" t="s">
        <v>32</v>
      </c>
      <c r="D2925">
        <v>0</v>
      </c>
      <c r="E2925">
        <v>0</v>
      </c>
    </row>
    <row r="2926" spans="1:5" x14ac:dyDescent="0.25">
      <c r="A2926" t="s">
        <v>225</v>
      </c>
      <c r="B2926" t="s">
        <v>18</v>
      </c>
      <c r="C2926" t="s">
        <v>32</v>
      </c>
      <c r="D2926">
        <v>0</v>
      </c>
      <c r="E2926">
        <v>0</v>
      </c>
    </row>
    <row r="2927" spans="1:5" x14ac:dyDescent="0.25">
      <c r="A2927" t="s">
        <v>225</v>
      </c>
      <c r="B2927" t="s">
        <v>23</v>
      </c>
      <c r="C2927" t="s">
        <v>32</v>
      </c>
      <c r="D2927">
        <v>0</v>
      </c>
      <c r="E2927">
        <v>0</v>
      </c>
    </row>
    <row r="2928" spans="1:5" x14ac:dyDescent="0.25">
      <c r="A2928" t="s">
        <v>225</v>
      </c>
      <c r="B2928" t="s">
        <v>20</v>
      </c>
      <c r="C2928" t="s">
        <v>32</v>
      </c>
      <c r="D2928">
        <v>0</v>
      </c>
      <c r="E2928">
        <v>0</v>
      </c>
    </row>
    <row r="2929" spans="1:5" x14ac:dyDescent="0.25">
      <c r="A2929" t="s">
        <v>225</v>
      </c>
      <c r="B2929" t="s">
        <v>22</v>
      </c>
      <c r="C2929" t="s">
        <v>32</v>
      </c>
      <c r="D2929">
        <v>0</v>
      </c>
      <c r="E2929">
        <v>0</v>
      </c>
    </row>
    <row r="2930" spans="1:5" x14ac:dyDescent="0.25">
      <c r="A2930" t="s">
        <v>225</v>
      </c>
      <c r="B2930" t="s">
        <v>20</v>
      </c>
      <c r="C2930" t="s">
        <v>33</v>
      </c>
      <c r="D2930">
        <v>0</v>
      </c>
      <c r="E2930">
        <v>0</v>
      </c>
    </row>
    <row r="2931" spans="1:5" x14ac:dyDescent="0.25">
      <c r="A2931" t="s">
        <v>225</v>
      </c>
      <c r="B2931" t="s">
        <v>21</v>
      </c>
      <c r="C2931" t="s">
        <v>33</v>
      </c>
      <c r="D2931">
        <v>0</v>
      </c>
      <c r="E2931">
        <v>0</v>
      </c>
    </row>
    <row r="2932" spans="1:5" x14ac:dyDescent="0.25">
      <c r="A2932" t="s">
        <v>225</v>
      </c>
      <c r="B2932" t="s">
        <v>19</v>
      </c>
      <c r="C2932" t="s">
        <v>33</v>
      </c>
      <c r="D2932">
        <v>0</v>
      </c>
      <c r="E2932">
        <v>0</v>
      </c>
    </row>
    <row r="2933" spans="1:5" x14ac:dyDescent="0.25">
      <c r="A2933" t="s">
        <v>225</v>
      </c>
      <c r="B2933" t="s">
        <v>23</v>
      </c>
      <c r="C2933" t="s">
        <v>33</v>
      </c>
      <c r="D2933">
        <v>0</v>
      </c>
      <c r="E2933">
        <v>0</v>
      </c>
    </row>
    <row r="2934" spans="1:5" x14ac:dyDescent="0.25">
      <c r="A2934" t="s">
        <v>225</v>
      </c>
      <c r="B2934" t="s">
        <v>18</v>
      </c>
      <c r="C2934" t="s">
        <v>33</v>
      </c>
      <c r="D2934">
        <v>0</v>
      </c>
      <c r="E2934">
        <v>0</v>
      </c>
    </row>
    <row r="2935" spans="1:5" x14ac:dyDescent="0.25">
      <c r="A2935" t="s">
        <v>225</v>
      </c>
      <c r="B2935" t="s">
        <v>22</v>
      </c>
      <c r="C2935" t="s">
        <v>33</v>
      </c>
      <c r="D2935">
        <v>0</v>
      </c>
      <c r="E2935">
        <v>0</v>
      </c>
    </row>
    <row r="2936" spans="1:5" x14ac:dyDescent="0.25">
      <c r="A2936" t="s">
        <v>225</v>
      </c>
      <c r="B2936" t="s">
        <v>19</v>
      </c>
      <c r="C2936" t="s">
        <v>34</v>
      </c>
      <c r="D2936">
        <v>0</v>
      </c>
      <c r="E2936">
        <v>0</v>
      </c>
    </row>
    <row r="2937" spans="1:5" x14ac:dyDescent="0.25">
      <c r="A2937" t="s">
        <v>225</v>
      </c>
      <c r="B2937" t="s">
        <v>22</v>
      </c>
      <c r="C2937" t="s">
        <v>34</v>
      </c>
      <c r="D2937">
        <v>0</v>
      </c>
      <c r="E2937">
        <v>0</v>
      </c>
    </row>
    <row r="2938" spans="1:5" x14ac:dyDescent="0.25">
      <c r="A2938" t="s">
        <v>225</v>
      </c>
      <c r="B2938" t="s">
        <v>18</v>
      </c>
      <c r="C2938" t="s">
        <v>34</v>
      </c>
      <c r="D2938">
        <v>0</v>
      </c>
      <c r="E2938">
        <v>0</v>
      </c>
    </row>
    <row r="2939" spans="1:5" x14ac:dyDescent="0.25">
      <c r="A2939" t="s">
        <v>225</v>
      </c>
      <c r="B2939" t="s">
        <v>20</v>
      </c>
      <c r="C2939" t="s">
        <v>34</v>
      </c>
      <c r="D2939">
        <v>0</v>
      </c>
      <c r="E2939">
        <v>0</v>
      </c>
    </row>
    <row r="2940" spans="1:5" x14ac:dyDescent="0.25">
      <c r="A2940" t="s">
        <v>225</v>
      </c>
      <c r="B2940" t="s">
        <v>21</v>
      </c>
      <c r="C2940" t="s">
        <v>34</v>
      </c>
      <c r="D2940">
        <v>0</v>
      </c>
      <c r="E2940">
        <v>0</v>
      </c>
    </row>
    <row r="2941" spans="1:5" x14ac:dyDescent="0.25">
      <c r="A2941" t="s">
        <v>225</v>
      </c>
      <c r="B2941" t="s">
        <v>23</v>
      </c>
      <c r="C2941" t="s">
        <v>34</v>
      </c>
      <c r="D2941">
        <v>0</v>
      </c>
      <c r="E2941">
        <v>0</v>
      </c>
    </row>
    <row r="2942" spans="1:5" x14ac:dyDescent="0.25">
      <c r="A2942" t="s">
        <v>225</v>
      </c>
      <c r="B2942" t="s">
        <v>22</v>
      </c>
      <c r="C2942" t="s">
        <v>35</v>
      </c>
      <c r="D2942">
        <v>0</v>
      </c>
      <c r="E2942">
        <v>0</v>
      </c>
    </row>
    <row r="2943" spans="1:5" x14ac:dyDescent="0.25">
      <c r="A2943" t="s">
        <v>225</v>
      </c>
      <c r="B2943" t="s">
        <v>20</v>
      </c>
      <c r="C2943" t="s">
        <v>35</v>
      </c>
      <c r="D2943">
        <v>0</v>
      </c>
      <c r="E2943">
        <v>0</v>
      </c>
    </row>
    <row r="2944" spans="1:5" x14ac:dyDescent="0.25">
      <c r="A2944" t="s">
        <v>225</v>
      </c>
      <c r="B2944" t="s">
        <v>19</v>
      </c>
      <c r="C2944" t="s">
        <v>35</v>
      </c>
      <c r="D2944">
        <v>0</v>
      </c>
      <c r="E2944">
        <v>0</v>
      </c>
    </row>
    <row r="2945" spans="1:5" x14ac:dyDescent="0.25">
      <c r="A2945" t="s">
        <v>225</v>
      </c>
      <c r="B2945" t="s">
        <v>21</v>
      </c>
      <c r="C2945" t="s">
        <v>35</v>
      </c>
      <c r="D2945">
        <v>0</v>
      </c>
      <c r="E2945">
        <v>0</v>
      </c>
    </row>
    <row r="2946" spans="1:5" x14ac:dyDescent="0.25">
      <c r="A2946" t="s">
        <v>225</v>
      </c>
      <c r="B2946" t="s">
        <v>18</v>
      </c>
      <c r="C2946" t="s">
        <v>35</v>
      </c>
      <c r="D2946">
        <v>0</v>
      </c>
      <c r="E2946">
        <v>0</v>
      </c>
    </row>
    <row r="2947" spans="1:5" x14ac:dyDescent="0.25">
      <c r="A2947" t="s">
        <v>225</v>
      </c>
      <c r="B2947" t="s">
        <v>23</v>
      </c>
      <c r="C2947" t="s">
        <v>35</v>
      </c>
      <c r="D2947">
        <v>0</v>
      </c>
      <c r="E2947">
        <v>0</v>
      </c>
    </row>
    <row r="2948" spans="1:5" x14ac:dyDescent="0.25">
      <c r="A2948" t="s">
        <v>225</v>
      </c>
      <c r="B2948" t="s">
        <v>23</v>
      </c>
      <c r="C2948" t="s">
        <v>36</v>
      </c>
      <c r="D2948">
        <v>0</v>
      </c>
      <c r="E2948">
        <v>0</v>
      </c>
    </row>
    <row r="2949" spans="1:5" x14ac:dyDescent="0.25">
      <c r="A2949" t="s">
        <v>225</v>
      </c>
      <c r="B2949" t="s">
        <v>20</v>
      </c>
      <c r="C2949" t="s">
        <v>36</v>
      </c>
      <c r="D2949">
        <v>0</v>
      </c>
      <c r="E2949">
        <v>0</v>
      </c>
    </row>
    <row r="2950" spans="1:5" x14ac:dyDescent="0.25">
      <c r="A2950" t="s">
        <v>225</v>
      </c>
      <c r="B2950" t="s">
        <v>21</v>
      </c>
      <c r="C2950" t="s">
        <v>36</v>
      </c>
      <c r="D2950">
        <v>0</v>
      </c>
      <c r="E2950">
        <v>0</v>
      </c>
    </row>
    <row r="2951" spans="1:5" x14ac:dyDescent="0.25">
      <c r="A2951" t="s">
        <v>225</v>
      </c>
      <c r="B2951" t="s">
        <v>19</v>
      </c>
      <c r="C2951" t="s">
        <v>36</v>
      </c>
      <c r="D2951">
        <v>0</v>
      </c>
      <c r="E2951">
        <v>0</v>
      </c>
    </row>
    <row r="2952" spans="1:5" x14ac:dyDescent="0.25">
      <c r="A2952" t="s">
        <v>225</v>
      </c>
      <c r="B2952" t="s">
        <v>18</v>
      </c>
      <c r="C2952" t="s">
        <v>36</v>
      </c>
      <c r="D2952">
        <v>0</v>
      </c>
      <c r="E2952">
        <v>0</v>
      </c>
    </row>
    <row r="2953" spans="1:5" x14ac:dyDescent="0.25">
      <c r="A2953" t="s">
        <v>225</v>
      </c>
      <c r="B2953" t="s">
        <v>22</v>
      </c>
      <c r="C2953" t="s">
        <v>36</v>
      </c>
      <c r="D2953">
        <v>0</v>
      </c>
      <c r="E2953">
        <v>0</v>
      </c>
    </row>
    <row r="2954" spans="1:5" x14ac:dyDescent="0.25">
      <c r="A2954" t="s">
        <v>226</v>
      </c>
      <c r="B2954" t="s">
        <v>20</v>
      </c>
      <c r="C2954" t="s">
        <v>25</v>
      </c>
      <c r="D2954">
        <v>29742.39</v>
      </c>
      <c r="E2954">
        <v>27016.83</v>
      </c>
    </row>
    <row r="2955" spans="1:5" x14ac:dyDescent="0.25">
      <c r="A2955" t="s">
        <v>226</v>
      </c>
      <c r="B2955" t="s">
        <v>22</v>
      </c>
      <c r="C2955" t="s">
        <v>25</v>
      </c>
      <c r="D2955">
        <v>13526.22</v>
      </c>
      <c r="E2955">
        <v>13392.3</v>
      </c>
    </row>
    <row r="2956" spans="1:5" x14ac:dyDescent="0.25">
      <c r="A2956" t="s">
        <v>226</v>
      </c>
      <c r="B2956" t="s">
        <v>19</v>
      </c>
      <c r="C2956" t="s">
        <v>25</v>
      </c>
      <c r="D2956">
        <v>0</v>
      </c>
      <c r="E2956">
        <v>0</v>
      </c>
    </row>
    <row r="2957" spans="1:5" x14ac:dyDescent="0.25">
      <c r="A2957" t="s">
        <v>226</v>
      </c>
      <c r="B2957" t="s">
        <v>23</v>
      </c>
      <c r="C2957" t="s">
        <v>25</v>
      </c>
      <c r="D2957">
        <v>0</v>
      </c>
      <c r="E2957">
        <v>0</v>
      </c>
    </row>
    <row r="2958" spans="1:5" x14ac:dyDescent="0.25">
      <c r="A2958" t="s">
        <v>226</v>
      </c>
      <c r="B2958" t="s">
        <v>21</v>
      </c>
      <c r="C2958" t="s">
        <v>25</v>
      </c>
      <c r="D2958">
        <v>354297.95</v>
      </c>
      <c r="E2958">
        <v>348033.35</v>
      </c>
    </row>
    <row r="2959" spans="1:5" x14ac:dyDescent="0.25">
      <c r="A2959" t="s">
        <v>226</v>
      </c>
      <c r="B2959" t="s">
        <v>18</v>
      </c>
      <c r="C2959" t="s">
        <v>25</v>
      </c>
      <c r="D2959">
        <v>1370.27</v>
      </c>
      <c r="E2959">
        <v>1356.7</v>
      </c>
    </row>
    <row r="2960" spans="1:5" x14ac:dyDescent="0.25">
      <c r="A2960" t="s">
        <v>226</v>
      </c>
      <c r="B2960" t="s">
        <v>19</v>
      </c>
      <c r="C2960" t="s">
        <v>26</v>
      </c>
      <c r="D2960">
        <v>0</v>
      </c>
      <c r="E2960">
        <v>0</v>
      </c>
    </row>
    <row r="2961" spans="1:5" x14ac:dyDescent="0.25">
      <c r="A2961" t="s">
        <v>226</v>
      </c>
      <c r="B2961" t="s">
        <v>23</v>
      </c>
      <c r="C2961" t="s">
        <v>26</v>
      </c>
      <c r="D2961">
        <v>0</v>
      </c>
      <c r="E2961">
        <v>0</v>
      </c>
    </row>
    <row r="2962" spans="1:5" x14ac:dyDescent="0.25">
      <c r="A2962" t="s">
        <v>226</v>
      </c>
      <c r="B2962" t="s">
        <v>20</v>
      </c>
      <c r="C2962" t="s">
        <v>26</v>
      </c>
      <c r="D2962">
        <v>14540.73</v>
      </c>
      <c r="E2962">
        <v>12717.42</v>
      </c>
    </row>
    <row r="2963" spans="1:5" x14ac:dyDescent="0.25">
      <c r="A2963" t="s">
        <v>226</v>
      </c>
      <c r="B2963" t="s">
        <v>18</v>
      </c>
      <c r="C2963" t="s">
        <v>26</v>
      </c>
      <c r="D2963">
        <v>2119.9299999999998</v>
      </c>
      <c r="E2963">
        <v>2098.94</v>
      </c>
    </row>
    <row r="2964" spans="1:5" x14ac:dyDescent="0.25">
      <c r="A2964" t="s">
        <v>226</v>
      </c>
      <c r="B2964" t="s">
        <v>22</v>
      </c>
      <c r="C2964" t="s">
        <v>26</v>
      </c>
      <c r="D2964">
        <v>19654.060000000001</v>
      </c>
      <c r="E2964">
        <v>19459.47</v>
      </c>
    </row>
    <row r="2965" spans="1:5" x14ac:dyDescent="0.25">
      <c r="A2965" t="s">
        <v>226</v>
      </c>
      <c r="B2965" t="s">
        <v>21</v>
      </c>
      <c r="C2965" t="s">
        <v>26</v>
      </c>
      <c r="D2965">
        <v>260910.5</v>
      </c>
      <c r="E2965">
        <v>256297.15</v>
      </c>
    </row>
    <row r="2966" spans="1:5" x14ac:dyDescent="0.25">
      <c r="A2966" t="s">
        <v>226</v>
      </c>
      <c r="B2966" t="s">
        <v>21</v>
      </c>
      <c r="C2966" t="s">
        <v>27</v>
      </c>
      <c r="D2966">
        <v>191602.34</v>
      </c>
      <c r="E2966">
        <v>188214.48</v>
      </c>
    </row>
    <row r="2967" spans="1:5" x14ac:dyDescent="0.25">
      <c r="A2967" t="s">
        <v>226</v>
      </c>
      <c r="B2967" t="s">
        <v>20</v>
      </c>
      <c r="C2967" t="s">
        <v>27</v>
      </c>
      <c r="D2967">
        <v>17126.52</v>
      </c>
      <c r="E2967">
        <v>15155.33</v>
      </c>
    </row>
    <row r="2968" spans="1:5" x14ac:dyDescent="0.25">
      <c r="A2968" t="s">
        <v>226</v>
      </c>
      <c r="B2968" t="s">
        <v>22</v>
      </c>
      <c r="C2968" t="s">
        <v>27</v>
      </c>
      <c r="D2968">
        <v>32864.339999999997</v>
      </c>
      <c r="E2968">
        <v>32538.95</v>
      </c>
    </row>
    <row r="2969" spans="1:5" x14ac:dyDescent="0.25">
      <c r="A2969" t="s">
        <v>226</v>
      </c>
      <c r="B2969" t="s">
        <v>23</v>
      </c>
      <c r="C2969" t="s">
        <v>27</v>
      </c>
      <c r="D2969">
        <v>0</v>
      </c>
      <c r="E2969">
        <v>0</v>
      </c>
    </row>
    <row r="2970" spans="1:5" x14ac:dyDescent="0.25">
      <c r="A2970" t="s">
        <v>226</v>
      </c>
      <c r="B2970" t="s">
        <v>18</v>
      </c>
      <c r="C2970" t="s">
        <v>27</v>
      </c>
      <c r="D2970">
        <v>3301.37</v>
      </c>
      <c r="E2970">
        <v>3268.68</v>
      </c>
    </row>
    <row r="2971" spans="1:5" x14ac:dyDescent="0.25">
      <c r="A2971" t="s">
        <v>226</v>
      </c>
      <c r="B2971" t="s">
        <v>19</v>
      </c>
      <c r="C2971" t="s">
        <v>27</v>
      </c>
      <c r="D2971">
        <v>0</v>
      </c>
      <c r="E2971">
        <v>0</v>
      </c>
    </row>
    <row r="2972" spans="1:5" x14ac:dyDescent="0.25">
      <c r="A2972" t="s">
        <v>226</v>
      </c>
      <c r="B2972" t="s">
        <v>19</v>
      </c>
      <c r="C2972" t="s">
        <v>28</v>
      </c>
      <c r="D2972">
        <v>0</v>
      </c>
      <c r="E2972">
        <v>0</v>
      </c>
    </row>
    <row r="2973" spans="1:5" x14ac:dyDescent="0.25">
      <c r="A2973" t="s">
        <v>226</v>
      </c>
      <c r="B2973" t="s">
        <v>23</v>
      </c>
      <c r="C2973" t="s">
        <v>28</v>
      </c>
      <c r="D2973">
        <v>0</v>
      </c>
      <c r="E2973">
        <v>0</v>
      </c>
    </row>
    <row r="2974" spans="1:5" x14ac:dyDescent="0.25">
      <c r="A2974" t="s">
        <v>226</v>
      </c>
      <c r="B2974" t="s">
        <v>20</v>
      </c>
      <c r="C2974" t="s">
        <v>28</v>
      </c>
      <c r="D2974">
        <v>17993.760000000002</v>
      </c>
      <c r="E2974">
        <v>16501.11</v>
      </c>
    </row>
    <row r="2975" spans="1:5" x14ac:dyDescent="0.25">
      <c r="A2975" t="s">
        <v>226</v>
      </c>
      <c r="B2975" t="s">
        <v>18</v>
      </c>
      <c r="C2975" t="s">
        <v>28</v>
      </c>
      <c r="D2975">
        <v>2482.5300000000002</v>
      </c>
      <c r="E2975">
        <v>2457.9499999999998</v>
      </c>
    </row>
    <row r="2976" spans="1:5" x14ac:dyDescent="0.25">
      <c r="A2976" t="s">
        <v>226</v>
      </c>
      <c r="B2976" t="s">
        <v>21</v>
      </c>
      <c r="C2976" t="s">
        <v>28</v>
      </c>
      <c r="D2976">
        <v>109596.34</v>
      </c>
      <c r="E2976">
        <v>107658.49</v>
      </c>
    </row>
    <row r="2977" spans="1:5" x14ac:dyDescent="0.25">
      <c r="A2977" t="s">
        <v>226</v>
      </c>
      <c r="B2977" t="s">
        <v>22</v>
      </c>
      <c r="C2977" t="s">
        <v>28</v>
      </c>
      <c r="D2977">
        <v>37092.32</v>
      </c>
      <c r="E2977">
        <v>36725.07</v>
      </c>
    </row>
    <row r="2978" spans="1:5" x14ac:dyDescent="0.25">
      <c r="A2978" t="s">
        <v>226</v>
      </c>
      <c r="B2978" t="s">
        <v>22</v>
      </c>
      <c r="C2978" t="s">
        <v>29</v>
      </c>
      <c r="D2978">
        <v>41305.4</v>
      </c>
      <c r="E2978">
        <v>40896.44</v>
      </c>
    </row>
    <row r="2979" spans="1:5" x14ac:dyDescent="0.25">
      <c r="A2979" t="s">
        <v>226</v>
      </c>
      <c r="B2979" t="s">
        <v>18</v>
      </c>
      <c r="C2979" t="s">
        <v>29</v>
      </c>
      <c r="D2979">
        <v>2847.23</v>
      </c>
      <c r="E2979">
        <v>2819.04</v>
      </c>
    </row>
    <row r="2980" spans="1:5" x14ac:dyDescent="0.25">
      <c r="A2980" t="s">
        <v>226</v>
      </c>
      <c r="B2980" t="s">
        <v>20</v>
      </c>
      <c r="C2980" t="s">
        <v>29</v>
      </c>
      <c r="D2980">
        <v>24719.120000000003</v>
      </c>
      <c r="E2980">
        <v>22092.79</v>
      </c>
    </row>
    <row r="2981" spans="1:5" x14ac:dyDescent="0.25">
      <c r="A2981" t="s">
        <v>226</v>
      </c>
      <c r="B2981" t="s">
        <v>19</v>
      </c>
      <c r="C2981" t="s">
        <v>29</v>
      </c>
      <c r="D2981">
        <v>0</v>
      </c>
      <c r="E2981">
        <v>0</v>
      </c>
    </row>
    <row r="2982" spans="1:5" x14ac:dyDescent="0.25">
      <c r="A2982" t="s">
        <v>226</v>
      </c>
      <c r="B2982" t="s">
        <v>21</v>
      </c>
      <c r="C2982" t="s">
        <v>29</v>
      </c>
      <c r="D2982">
        <v>98000.09</v>
      </c>
      <c r="E2982">
        <v>96267.28</v>
      </c>
    </row>
    <row r="2983" spans="1:5" x14ac:dyDescent="0.25">
      <c r="A2983" t="s">
        <v>226</v>
      </c>
      <c r="B2983" t="s">
        <v>23</v>
      </c>
      <c r="C2983" t="s">
        <v>29</v>
      </c>
      <c r="D2983">
        <v>0</v>
      </c>
      <c r="E2983">
        <v>0</v>
      </c>
    </row>
    <row r="2984" spans="1:5" x14ac:dyDescent="0.25">
      <c r="A2984" t="s">
        <v>226</v>
      </c>
      <c r="B2984" t="s">
        <v>22</v>
      </c>
      <c r="C2984" t="s">
        <v>30</v>
      </c>
      <c r="D2984">
        <v>0</v>
      </c>
      <c r="E2984">
        <v>0</v>
      </c>
    </row>
    <row r="2985" spans="1:5" x14ac:dyDescent="0.25">
      <c r="A2985" t="s">
        <v>226</v>
      </c>
      <c r="B2985" t="s">
        <v>23</v>
      </c>
      <c r="C2985" t="s">
        <v>30</v>
      </c>
      <c r="D2985">
        <v>0</v>
      </c>
      <c r="E2985">
        <v>0</v>
      </c>
    </row>
    <row r="2986" spans="1:5" x14ac:dyDescent="0.25">
      <c r="A2986" t="s">
        <v>226</v>
      </c>
      <c r="B2986" t="s">
        <v>21</v>
      </c>
      <c r="C2986" t="s">
        <v>30</v>
      </c>
      <c r="D2986">
        <v>0</v>
      </c>
      <c r="E2986">
        <v>0</v>
      </c>
    </row>
    <row r="2987" spans="1:5" x14ac:dyDescent="0.25">
      <c r="A2987" t="s">
        <v>226</v>
      </c>
      <c r="B2987" t="s">
        <v>18</v>
      </c>
      <c r="C2987" t="s">
        <v>30</v>
      </c>
      <c r="D2987">
        <v>0</v>
      </c>
      <c r="E2987">
        <v>0</v>
      </c>
    </row>
    <row r="2988" spans="1:5" x14ac:dyDescent="0.25">
      <c r="A2988" t="s">
        <v>226</v>
      </c>
      <c r="B2988" t="s">
        <v>19</v>
      </c>
      <c r="C2988" t="s">
        <v>30</v>
      </c>
      <c r="D2988">
        <v>0</v>
      </c>
      <c r="E2988">
        <v>0</v>
      </c>
    </row>
    <row r="2989" spans="1:5" x14ac:dyDescent="0.25">
      <c r="A2989" t="s">
        <v>226</v>
      </c>
      <c r="B2989" t="s">
        <v>20</v>
      </c>
      <c r="C2989" t="s">
        <v>30</v>
      </c>
      <c r="D2989">
        <v>0</v>
      </c>
      <c r="E2989">
        <v>0</v>
      </c>
    </row>
    <row r="2990" spans="1:5" x14ac:dyDescent="0.25">
      <c r="A2990" t="s">
        <v>226</v>
      </c>
      <c r="B2990" t="s">
        <v>22</v>
      </c>
      <c r="C2990" t="s">
        <v>31</v>
      </c>
      <c r="D2990">
        <v>0</v>
      </c>
      <c r="E2990">
        <v>0</v>
      </c>
    </row>
    <row r="2991" spans="1:5" x14ac:dyDescent="0.25">
      <c r="A2991" t="s">
        <v>226</v>
      </c>
      <c r="B2991" t="s">
        <v>20</v>
      </c>
      <c r="C2991" t="s">
        <v>31</v>
      </c>
      <c r="D2991">
        <v>0</v>
      </c>
      <c r="E2991">
        <v>0</v>
      </c>
    </row>
    <row r="2992" spans="1:5" x14ac:dyDescent="0.25">
      <c r="A2992" t="s">
        <v>226</v>
      </c>
      <c r="B2992" t="s">
        <v>18</v>
      </c>
      <c r="C2992" t="s">
        <v>31</v>
      </c>
      <c r="D2992">
        <v>0</v>
      </c>
      <c r="E2992">
        <v>0</v>
      </c>
    </row>
    <row r="2993" spans="1:5" x14ac:dyDescent="0.25">
      <c r="A2993" t="s">
        <v>226</v>
      </c>
      <c r="B2993" t="s">
        <v>23</v>
      </c>
      <c r="C2993" t="s">
        <v>31</v>
      </c>
      <c r="D2993">
        <v>0</v>
      </c>
      <c r="E2993">
        <v>0</v>
      </c>
    </row>
    <row r="2994" spans="1:5" x14ac:dyDescent="0.25">
      <c r="A2994" t="s">
        <v>226</v>
      </c>
      <c r="B2994" t="s">
        <v>19</v>
      </c>
      <c r="C2994" t="s">
        <v>31</v>
      </c>
      <c r="D2994">
        <v>0</v>
      </c>
      <c r="E2994">
        <v>0</v>
      </c>
    </row>
    <row r="2995" spans="1:5" x14ac:dyDescent="0.25">
      <c r="A2995" t="s">
        <v>226</v>
      </c>
      <c r="B2995" t="s">
        <v>21</v>
      </c>
      <c r="C2995" t="s">
        <v>31</v>
      </c>
      <c r="D2995">
        <v>0</v>
      </c>
      <c r="E2995">
        <v>0</v>
      </c>
    </row>
    <row r="2996" spans="1:5" x14ac:dyDescent="0.25">
      <c r="A2996" t="s">
        <v>226</v>
      </c>
      <c r="B2996" t="s">
        <v>18</v>
      </c>
      <c r="C2996" t="s">
        <v>32</v>
      </c>
      <c r="D2996">
        <v>0</v>
      </c>
      <c r="E2996">
        <v>0</v>
      </c>
    </row>
    <row r="2997" spans="1:5" x14ac:dyDescent="0.25">
      <c r="A2997" t="s">
        <v>226</v>
      </c>
      <c r="B2997" t="s">
        <v>22</v>
      </c>
      <c r="C2997" t="s">
        <v>32</v>
      </c>
      <c r="D2997">
        <v>0</v>
      </c>
      <c r="E2997">
        <v>0</v>
      </c>
    </row>
    <row r="2998" spans="1:5" x14ac:dyDescent="0.25">
      <c r="A2998" t="s">
        <v>226</v>
      </c>
      <c r="B2998" t="s">
        <v>19</v>
      </c>
      <c r="C2998" t="s">
        <v>32</v>
      </c>
      <c r="D2998">
        <v>0</v>
      </c>
      <c r="E2998">
        <v>0</v>
      </c>
    </row>
    <row r="2999" spans="1:5" x14ac:dyDescent="0.25">
      <c r="A2999" t="s">
        <v>226</v>
      </c>
      <c r="B2999" t="s">
        <v>23</v>
      </c>
      <c r="C2999" t="s">
        <v>32</v>
      </c>
      <c r="D2999">
        <v>0</v>
      </c>
      <c r="E2999">
        <v>0</v>
      </c>
    </row>
    <row r="3000" spans="1:5" x14ac:dyDescent="0.25">
      <c r="A3000" t="s">
        <v>226</v>
      </c>
      <c r="B3000" t="s">
        <v>20</v>
      </c>
      <c r="C3000" t="s">
        <v>32</v>
      </c>
      <c r="D3000">
        <v>0</v>
      </c>
      <c r="E3000">
        <v>0</v>
      </c>
    </row>
    <row r="3001" spans="1:5" x14ac:dyDescent="0.25">
      <c r="A3001" t="s">
        <v>226</v>
      </c>
      <c r="B3001" t="s">
        <v>21</v>
      </c>
      <c r="C3001" t="s">
        <v>32</v>
      </c>
      <c r="D3001">
        <v>0</v>
      </c>
      <c r="E3001">
        <v>0</v>
      </c>
    </row>
    <row r="3002" spans="1:5" x14ac:dyDescent="0.25">
      <c r="A3002" t="s">
        <v>226</v>
      </c>
      <c r="B3002" t="s">
        <v>20</v>
      </c>
      <c r="C3002" t="s">
        <v>33</v>
      </c>
      <c r="D3002">
        <v>0</v>
      </c>
      <c r="E3002">
        <v>0</v>
      </c>
    </row>
    <row r="3003" spans="1:5" x14ac:dyDescent="0.25">
      <c r="A3003" t="s">
        <v>226</v>
      </c>
      <c r="B3003" t="s">
        <v>21</v>
      </c>
      <c r="C3003" t="s">
        <v>33</v>
      </c>
      <c r="D3003">
        <v>0</v>
      </c>
      <c r="E3003">
        <v>0</v>
      </c>
    </row>
    <row r="3004" spans="1:5" x14ac:dyDescent="0.25">
      <c r="A3004" t="s">
        <v>226</v>
      </c>
      <c r="B3004" t="s">
        <v>22</v>
      </c>
      <c r="C3004" t="s">
        <v>33</v>
      </c>
      <c r="D3004">
        <v>0</v>
      </c>
      <c r="E3004">
        <v>0</v>
      </c>
    </row>
    <row r="3005" spans="1:5" x14ac:dyDescent="0.25">
      <c r="A3005" t="s">
        <v>226</v>
      </c>
      <c r="B3005" t="s">
        <v>18</v>
      </c>
      <c r="C3005" t="s">
        <v>33</v>
      </c>
      <c r="D3005">
        <v>0</v>
      </c>
      <c r="E3005">
        <v>0</v>
      </c>
    </row>
    <row r="3006" spans="1:5" x14ac:dyDescent="0.25">
      <c r="A3006" t="s">
        <v>226</v>
      </c>
      <c r="B3006" t="s">
        <v>23</v>
      </c>
      <c r="C3006" t="s">
        <v>33</v>
      </c>
      <c r="D3006">
        <v>0</v>
      </c>
      <c r="E3006">
        <v>0</v>
      </c>
    </row>
    <row r="3007" spans="1:5" x14ac:dyDescent="0.25">
      <c r="A3007" t="s">
        <v>226</v>
      </c>
      <c r="B3007" t="s">
        <v>19</v>
      </c>
      <c r="C3007" t="s">
        <v>33</v>
      </c>
      <c r="D3007">
        <v>0</v>
      </c>
      <c r="E3007">
        <v>0</v>
      </c>
    </row>
    <row r="3008" spans="1:5" x14ac:dyDescent="0.25">
      <c r="A3008" t="s">
        <v>226</v>
      </c>
      <c r="B3008" t="s">
        <v>22</v>
      </c>
      <c r="C3008" t="s">
        <v>34</v>
      </c>
      <c r="D3008">
        <v>0</v>
      </c>
      <c r="E3008">
        <v>0</v>
      </c>
    </row>
    <row r="3009" spans="1:5" x14ac:dyDescent="0.25">
      <c r="A3009" t="s">
        <v>226</v>
      </c>
      <c r="B3009" t="s">
        <v>23</v>
      </c>
      <c r="C3009" t="s">
        <v>34</v>
      </c>
      <c r="D3009">
        <v>0</v>
      </c>
      <c r="E3009">
        <v>0</v>
      </c>
    </row>
    <row r="3010" spans="1:5" x14ac:dyDescent="0.25">
      <c r="A3010" t="s">
        <v>226</v>
      </c>
      <c r="B3010" t="s">
        <v>20</v>
      </c>
      <c r="C3010" t="s">
        <v>34</v>
      </c>
      <c r="D3010">
        <v>0</v>
      </c>
      <c r="E3010">
        <v>0</v>
      </c>
    </row>
    <row r="3011" spans="1:5" x14ac:dyDescent="0.25">
      <c r="A3011" t="s">
        <v>226</v>
      </c>
      <c r="B3011" t="s">
        <v>18</v>
      </c>
      <c r="C3011" t="s">
        <v>34</v>
      </c>
      <c r="D3011">
        <v>0</v>
      </c>
      <c r="E3011">
        <v>0</v>
      </c>
    </row>
    <row r="3012" spans="1:5" x14ac:dyDescent="0.25">
      <c r="A3012" t="s">
        <v>226</v>
      </c>
      <c r="B3012" t="s">
        <v>19</v>
      </c>
      <c r="C3012" t="s">
        <v>34</v>
      </c>
      <c r="D3012">
        <v>0</v>
      </c>
      <c r="E3012">
        <v>0</v>
      </c>
    </row>
    <row r="3013" spans="1:5" x14ac:dyDescent="0.25">
      <c r="A3013" t="s">
        <v>226</v>
      </c>
      <c r="B3013" t="s">
        <v>21</v>
      </c>
      <c r="C3013" t="s">
        <v>34</v>
      </c>
      <c r="D3013">
        <v>0</v>
      </c>
      <c r="E3013">
        <v>0</v>
      </c>
    </row>
    <row r="3014" spans="1:5" x14ac:dyDescent="0.25">
      <c r="A3014" t="s">
        <v>226</v>
      </c>
      <c r="B3014" t="s">
        <v>22</v>
      </c>
      <c r="C3014" t="s">
        <v>35</v>
      </c>
      <c r="D3014">
        <v>0</v>
      </c>
      <c r="E3014">
        <v>0</v>
      </c>
    </row>
    <row r="3015" spans="1:5" x14ac:dyDescent="0.25">
      <c r="A3015" t="s">
        <v>226</v>
      </c>
      <c r="B3015" t="s">
        <v>18</v>
      </c>
      <c r="C3015" t="s">
        <v>35</v>
      </c>
      <c r="D3015">
        <v>0</v>
      </c>
      <c r="E3015">
        <v>0</v>
      </c>
    </row>
    <row r="3016" spans="1:5" x14ac:dyDescent="0.25">
      <c r="A3016" t="s">
        <v>226</v>
      </c>
      <c r="B3016" t="s">
        <v>23</v>
      </c>
      <c r="C3016" t="s">
        <v>35</v>
      </c>
      <c r="D3016">
        <v>0</v>
      </c>
      <c r="E3016">
        <v>0</v>
      </c>
    </row>
    <row r="3017" spans="1:5" x14ac:dyDescent="0.25">
      <c r="A3017" t="s">
        <v>226</v>
      </c>
      <c r="B3017" t="s">
        <v>20</v>
      </c>
      <c r="C3017" t="s">
        <v>35</v>
      </c>
      <c r="D3017">
        <v>0</v>
      </c>
      <c r="E3017">
        <v>0</v>
      </c>
    </row>
    <row r="3018" spans="1:5" x14ac:dyDescent="0.25">
      <c r="A3018" t="s">
        <v>226</v>
      </c>
      <c r="B3018" t="s">
        <v>19</v>
      </c>
      <c r="C3018" t="s">
        <v>35</v>
      </c>
      <c r="D3018">
        <v>0</v>
      </c>
      <c r="E3018">
        <v>0</v>
      </c>
    </row>
    <row r="3019" spans="1:5" x14ac:dyDescent="0.25">
      <c r="A3019" t="s">
        <v>226</v>
      </c>
      <c r="B3019" t="s">
        <v>21</v>
      </c>
      <c r="C3019" t="s">
        <v>35</v>
      </c>
      <c r="D3019">
        <v>0</v>
      </c>
      <c r="E3019">
        <v>0</v>
      </c>
    </row>
    <row r="3020" spans="1:5" x14ac:dyDescent="0.25">
      <c r="A3020" t="s">
        <v>226</v>
      </c>
      <c r="B3020" t="s">
        <v>19</v>
      </c>
      <c r="C3020" t="s">
        <v>36</v>
      </c>
      <c r="D3020">
        <v>0</v>
      </c>
      <c r="E3020">
        <v>0</v>
      </c>
    </row>
    <row r="3021" spans="1:5" x14ac:dyDescent="0.25">
      <c r="A3021" t="s">
        <v>226</v>
      </c>
      <c r="B3021" t="s">
        <v>20</v>
      </c>
      <c r="C3021" t="s">
        <v>36</v>
      </c>
      <c r="D3021">
        <v>0</v>
      </c>
      <c r="E3021">
        <v>0</v>
      </c>
    </row>
    <row r="3022" spans="1:5" x14ac:dyDescent="0.25">
      <c r="A3022" t="s">
        <v>226</v>
      </c>
      <c r="B3022" t="s">
        <v>21</v>
      </c>
      <c r="C3022" t="s">
        <v>36</v>
      </c>
      <c r="D3022">
        <v>0</v>
      </c>
      <c r="E3022">
        <v>0</v>
      </c>
    </row>
    <row r="3023" spans="1:5" x14ac:dyDescent="0.25">
      <c r="A3023" t="s">
        <v>226</v>
      </c>
      <c r="B3023" t="s">
        <v>18</v>
      </c>
      <c r="C3023" t="s">
        <v>36</v>
      </c>
      <c r="D3023">
        <v>0</v>
      </c>
      <c r="E3023">
        <v>0</v>
      </c>
    </row>
    <row r="3024" spans="1:5" x14ac:dyDescent="0.25">
      <c r="A3024" t="s">
        <v>226</v>
      </c>
      <c r="B3024" t="s">
        <v>23</v>
      </c>
      <c r="C3024" t="s">
        <v>36</v>
      </c>
      <c r="D3024">
        <v>0</v>
      </c>
      <c r="E3024">
        <v>0</v>
      </c>
    </row>
    <row r="3025" spans="1:5" x14ac:dyDescent="0.25">
      <c r="A3025" t="s">
        <v>226</v>
      </c>
      <c r="B3025" t="s">
        <v>22</v>
      </c>
      <c r="C3025" t="s">
        <v>36</v>
      </c>
      <c r="D3025">
        <v>0</v>
      </c>
      <c r="E3025">
        <v>0</v>
      </c>
    </row>
    <row r="3026" spans="1:5" x14ac:dyDescent="0.25">
      <c r="A3026" t="s">
        <v>227</v>
      </c>
      <c r="B3026" t="s">
        <v>19</v>
      </c>
      <c r="C3026" t="s">
        <v>25</v>
      </c>
      <c r="D3026">
        <v>2351201</v>
      </c>
      <c r="E3026">
        <v>2257709</v>
      </c>
    </row>
    <row r="3027" spans="1:5" x14ac:dyDescent="0.25">
      <c r="A3027" t="s">
        <v>227</v>
      </c>
      <c r="B3027" t="s">
        <v>22</v>
      </c>
      <c r="C3027" t="s">
        <v>25</v>
      </c>
      <c r="D3027">
        <v>4463.4799999999996</v>
      </c>
      <c r="E3027">
        <v>4419.29</v>
      </c>
    </row>
    <row r="3028" spans="1:5" x14ac:dyDescent="0.25">
      <c r="A3028" t="s">
        <v>227</v>
      </c>
      <c r="B3028" t="s">
        <v>21</v>
      </c>
      <c r="C3028" t="s">
        <v>25</v>
      </c>
      <c r="D3028">
        <v>187823.65</v>
      </c>
      <c r="E3028">
        <v>184502.6</v>
      </c>
    </row>
    <row r="3029" spans="1:5" x14ac:dyDescent="0.25">
      <c r="A3029" t="s">
        <v>227</v>
      </c>
      <c r="B3029" t="s">
        <v>23</v>
      </c>
      <c r="C3029" t="s">
        <v>25</v>
      </c>
      <c r="D3029">
        <v>0</v>
      </c>
      <c r="E3029">
        <v>0</v>
      </c>
    </row>
    <row r="3030" spans="1:5" x14ac:dyDescent="0.25">
      <c r="A3030" t="s">
        <v>227</v>
      </c>
      <c r="B3030" t="s">
        <v>18</v>
      </c>
      <c r="C3030" t="s">
        <v>25</v>
      </c>
      <c r="D3030">
        <v>45687.68</v>
      </c>
      <c r="E3030">
        <v>45235.33</v>
      </c>
    </row>
    <row r="3031" spans="1:5" x14ac:dyDescent="0.25">
      <c r="A3031" t="s">
        <v>227</v>
      </c>
      <c r="B3031" t="s">
        <v>20</v>
      </c>
      <c r="C3031" t="s">
        <v>25</v>
      </c>
      <c r="D3031">
        <v>258987.18</v>
      </c>
      <c r="E3031">
        <v>250556.94999999998</v>
      </c>
    </row>
    <row r="3032" spans="1:5" x14ac:dyDescent="0.25">
      <c r="A3032" t="s">
        <v>227</v>
      </c>
      <c r="B3032" t="s">
        <v>22</v>
      </c>
      <c r="C3032" t="s">
        <v>26</v>
      </c>
      <c r="D3032">
        <v>6948.45</v>
      </c>
      <c r="E3032">
        <v>6879.65</v>
      </c>
    </row>
    <row r="3033" spans="1:5" x14ac:dyDescent="0.25">
      <c r="A3033" t="s">
        <v>227</v>
      </c>
      <c r="B3033" t="s">
        <v>21</v>
      </c>
      <c r="C3033" t="s">
        <v>26</v>
      </c>
      <c r="D3033">
        <v>151347.5</v>
      </c>
      <c r="E3033">
        <v>148671.41</v>
      </c>
    </row>
    <row r="3034" spans="1:5" x14ac:dyDescent="0.25">
      <c r="A3034" t="s">
        <v>227</v>
      </c>
      <c r="B3034" t="s">
        <v>18</v>
      </c>
      <c r="C3034" t="s">
        <v>26</v>
      </c>
      <c r="D3034">
        <v>95947.73</v>
      </c>
      <c r="E3034">
        <v>94997.75</v>
      </c>
    </row>
    <row r="3035" spans="1:5" x14ac:dyDescent="0.25">
      <c r="A3035" t="s">
        <v>227</v>
      </c>
      <c r="B3035" t="s">
        <v>20</v>
      </c>
      <c r="C3035" t="s">
        <v>26</v>
      </c>
      <c r="D3035">
        <v>156079.66</v>
      </c>
      <c r="E3035">
        <v>150984.95999999999</v>
      </c>
    </row>
    <row r="3036" spans="1:5" x14ac:dyDescent="0.25">
      <c r="A3036" t="s">
        <v>227</v>
      </c>
      <c r="B3036" t="s">
        <v>19</v>
      </c>
      <c r="C3036" t="s">
        <v>26</v>
      </c>
      <c r="D3036">
        <v>2351201</v>
      </c>
      <c r="E3036">
        <v>2257709</v>
      </c>
    </row>
    <row r="3037" spans="1:5" x14ac:dyDescent="0.25">
      <c r="A3037" t="s">
        <v>227</v>
      </c>
      <c r="B3037" t="s">
        <v>23</v>
      </c>
      <c r="C3037" t="s">
        <v>26</v>
      </c>
      <c r="D3037">
        <v>0</v>
      </c>
      <c r="E3037">
        <v>0</v>
      </c>
    </row>
    <row r="3038" spans="1:5" x14ac:dyDescent="0.25">
      <c r="A3038" t="s">
        <v>227</v>
      </c>
      <c r="B3038" t="s">
        <v>22</v>
      </c>
      <c r="C3038" t="s">
        <v>27</v>
      </c>
      <c r="D3038">
        <v>7127.37</v>
      </c>
      <c r="E3038">
        <v>7056.8</v>
      </c>
    </row>
    <row r="3039" spans="1:5" x14ac:dyDescent="0.25">
      <c r="A3039" t="s">
        <v>227</v>
      </c>
      <c r="B3039" t="s">
        <v>23</v>
      </c>
      <c r="C3039" t="s">
        <v>27</v>
      </c>
      <c r="D3039">
        <v>0</v>
      </c>
      <c r="E3039">
        <v>0</v>
      </c>
    </row>
    <row r="3040" spans="1:5" x14ac:dyDescent="0.25">
      <c r="A3040" t="s">
        <v>227</v>
      </c>
      <c r="B3040" t="s">
        <v>21</v>
      </c>
      <c r="C3040" t="s">
        <v>27</v>
      </c>
      <c r="D3040">
        <v>150542.92000000001</v>
      </c>
      <c r="E3040">
        <v>147881.06</v>
      </c>
    </row>
    <row r="3041" spans="1:5" x14ac:dyDescent="0.25">
      <c r="A3041" t="s">
        <v>227</v>
      </c>
      <c r="B3041" t="s">
        <v>20</v>
      </c>
      <c r="C3041" t="s">
        <v>27</v>
      </c>
      <c r="D3041">
        <v>160212.59999999998</v>
      </c>
      <c r="E3041">
        <v>154385.18999999997</v>
      </c>
    </row>
    <row r="3042" spans="1:5" x14ac:dyDescent="0.25">
      <c r="A3042" t="s">
        <v>227</v>
      </c>
      <c r="B3042" t="s">
        <v>18</v>
      </c>
      <c r="C3042" t="s">
        <v>27</v>
      </c>
      <c r="D3042">
        <v>128117.89</v>
      </c>
      <c r="E3042">
        <v>126849.4</v>
      </c>
    </row>
    <row r="3043" spans="1:5" x14ac:dyDescent="0.25">
      <c r="A3043" t="s">
        <v>227</v>
      </c>
      <c r="B3043" t="s">
        <v>19</v>
      </c>
      <c r="C3043" t="s">
        <v>27</v>
      </c>
      <c r="D3043">
        <v>2200905</v>
      </c>
      <c r="E3043">
        <v>2118370</v>
      </c>
    </row>
    <row r="3044" spans="1:5" x14ac:dyDescent="0.25">
      <c r="A3044" t="s">
        <v>227</v>
      </c>
      <c r="B3044" t="s">
        <v>22</v>
      </c>
      <c r="C3044" t="s">
        <v>28</v>
      </c>
      <c r="D3044">
        <v>12716.96</v>
      </c>
      <c r="E3044">
        <v>12591.05</v>
      </c>
    </row>
    <row r="3045" spans="1:5" x14ac:dyDescent="0.25">
      <c r="A3045" t="s">
        <v>227</v>
      </c>
      <c r="B3045" t="s">
        <v>20</v>
      </c>
      <c r="C3045" t="s">
        <v>28</v>
      </c>
      <c r="D3045">
        <v>153903.59</v>
      </c>
      <c r="E3045">
        <v>147919.71</v>
      </c>
    </row>
    <row r="3046" spans="1:5" x14ac:dyDescent="0.25">
      <c r="A3046" t="s">
        <v>227</v>
      </c>
      <c r="B3046" t="s">
        <v>19</v>
      </c>
      <c r="C3046" t="s">
        <v>28</v>
      </c>
      <c r="D3046">
        <v>2274353</v>
      </c>
      <c r="E3046">
        <v>2187207</v>
      </c>
    </row>
    <row r="3047" spans="1:5" x14ac:dyDescent="0.25">
      <c r="A3047" t="s">
        <v>227</v>
      </c>
      <c r="B3047" t="s">
        <v>23</v>
      </c>
      <c r="C3047" t="s">
        <v>28</v>
      </c>
      <c r="D3047">
        <v>0</v>
      </c>
      <c r="E3047">
        <v>0</v>
      </c>
    </row>
    <row r="3048" spans="1:5" x14ac:dyDescent="0.25">
      <c r="A3048" t="s">
        <v>227</v>
      </c>
      <c r="B3048" t="s">
        <v>18</v>
      </c>
      <c r="C3048" t="s">
        <v>28</v>
      </c>
      <c r="D3048">
        <v>72611.509999999995</v>
      </c>
      <c r="E3048">
        <v>71892.58</v>
      </c>
    </row>
    <row r="3049" spans="1:5" x14ac:dyDescent="0.25">
      <c r="A3049" t="s">
        <v>227</v>
      </c>
      <c r="B3049" t="s">
        <v>21</v>
      </c>
      <c r="C3049" t="s">
        <v>28</v>
      </c>
      <c r="D3049">
        <v>141924.35</v>
      </c>
      <c r="E3049">
        <v>139414.88</v>
      </c>
    </row>
    <row r="3050" spans="1:5" x14ac:dyDescent="0.25">
      <c r="A3050" t="s">
        <v>227</v>
      </c>
      <c r="B3050" t="s">
        <v>18</v>
      </c>
      <c r="C3050" t="s">
        <v>29</v>
      </c>
      <c r="D3050">
        <v>94588.38</v>
      </c>
      <c r="E3050">
        <v>93651.86</v>
      </c>
    </row>
    <row r="3051" spans="1:5" x14ac:dyDescent="0.25">
      <c r="A3051" t="s">
        <v>227</v>
      </c>
      <c r="B3051" t="s">
        <v>23</v>
      </c>
      <c r="C3051" t="s">
        <v>29</v>
      </c>
      <c r="D3051">
        <v>0</v>
      </c>
      <c r="E3051">
        <v>0</v>
      </c>
    </row>
    <row r="3052" spans="1:5" x14ac:dyDescent="0.25">
      <c r="A3052" t="s">
        <v>227</v>
      </c>
      <c r="B3052" t="s">
        <v>21</v>
      </c>
      <c r="C3052" t="s">
        <v>29</v>
      </c>
      <c r="D3052">
        <v>121847.74</v>
      </c>
      <c r="E3052">
        <v>119693.26</v>
      </c>
    </row>
    <row r="3053" spans="1:5" x14ac:dyDescent="0.25">
      <c r="A3053" t="s">
        <v>227</v>
      </c>
      <c r="B3053" t="s">
        <v>22</v>
      </c>
      <c r="C3053" t="s">
        <v>29</v>
      </c>
      <c r="D3053">
        <v>14376.12</v>
      </c>
      <c r="E3053">
        <v>14233.78</v>
      </c>
    </row>
    <row r="3054" spans="1:5" x14ac:dyDescent="0.25">
      <c r="A3054" t="s">
        <v>227</v>
      </c>
      <c r="B3054" t="s">
        <v>20</v>
      </c>
      <c r="C3054" t="s">
        <v>29</v>
      </c>
      <c r="D3054">
        <v>183763.11000000002</v>
      </c>
      <c r="E3054">
        <v>177887.99000000002</v>
      </c>
    </row>
    <row r="3055" spans="1:5" x14ac:dyDescent="0.25">
      <c r="A3055" t="s">
        <v>227</v>
      </c>
      <c r="B3055" t="s">
        <v>19</v>
      </c>
      <c r="C3055" t="s">
        <v>29</v>
      </c>
      <c r="D3055">
        <v>1761137</v>
      </c>
      <c r="E3055">
        <v>1691236</v>
      </c>
    </row>
    <row r="3056" spans="1:5" x14ac:dyDescent="0.25">
      <c r="A3056" t="s">
        <v>227</v>
      </c>
      <c r="B3056" t="s">
        <v>22</v>
      </c>
      <c r="C3056" t="s">
        <v>30</v>
      </c>
      <c r="D3056">
        <v>0</v>
      </c>
      <c r="E3056">
        <v>0</v>
      </c>
    </row>
    <row r="3057" spans="1:5" x14ac:dyDescent="0.25">
      <c r="A3057" t="s">
        <v>227</v>
      </c>
      <c r="B3057" t="s">
        <v>23</v>
      </c>
      <c r="C3057" t="s">
        <v>30</v>
      </c>
      <c r="D3057">
        <v>0</v>
      </c>
      <c r="E3057">
        <v>0</v>
      </c>
    </row>
    <row r="3058" spans="1:5" x14ac:dyDescent="0.25">
      <c r="A3058" t="s">
        <v>227</v>
      </c>
      <c r="B3058" t="s">
        <v>18</v>
      </c>
      <c r="C3058" t="s">
        <v>30</v>
      </c>
      <c r="D3058">
        <v>0</v>
      </c>
      <c r="E3058">
        <v>0</v>
      </c>
    </row>
    <row r="3059" spans="1:5" x14ac:dyDescent="0.25">
      <c r="A3059" t="s">
        <v>227</v>
      </c>
      <c r="B3059" t="s">
        <v>21</v>
      </c>
      <c r="C3059" t="s">
        <v>30</v>
      </c>
      <c r="D3059">
        <v>0</v>
      </c>
      <c r="E3059">
        <v>0</v>
      </c>
    </row>
    <row r="3060" spans="1:5" x14ac:dyDescent="0.25">
      <c r="A3060" t="s">
        <v>227</v>
      </c>
      <c r="B3060" t="s">
        <v>19</v>
      </c>
      <c r="C3060" t="s">
        <v>30</v>
      </c>
      <c r="D3060">
        <v>0</v>
      </c>
      <c r="E3060">
        <v>0</v>
      </c>
    </row>
    <row r="3061" spans="1:5" x14ac:dyDescent="0.25">
      <c r="A3061" t="s">
        <v>227</v>
      </c>
      <c r="B3061" t="s">
        <v>20</v>
      </c>
      <c r="C3061" t="s">
        <v>30</v>
      </c>
      <c r="D3061">
        <v>0</v>
      </c>
      <c r="E3061">
        <v>0</v>
      </c>
    </row>
    <row r="3062" spans="1:5" x14ac:dyDescent="0.25">
      <c r="A3062" t="s">
        <v>227</v>
      </c>
      <c r="B3062" t="s">
        <v>20</v>
      </c>
      <c r="C3062" t="s">
        <v>31</v>
      </c>
      <c r="D3062">
        <v>0</v>
      </c>
      <c r="E3062">
        <v>0</v>
      </c>
    </row>
    <row r="3063" spans="1:5" x14ac:dyDescent="0.25">
      <c r="A3063" t="s">
        <v>227</v>
      </c>
      <c r="B3063" t="s">
        <v>22</v>
      </c>
      <c r="C3063" t="s">
        <v>31</v>
      </c>
      <c r="D3063">
        <v>0</v>
      </c>
      <c r="E3063">
        <v>0</v>
      </c>
    </row>
    <row r="3064" spans="1:5" x14ac:dyDescent="0.25">
      <c r="A3064" t="s">
        <v>227</v>
      </c>
      <c r="B3064" t="s">
        <v>18</v>
      </c>
      <c r="C3064" t="s">
        <v>31</v>
      </c>
      <c r="D3064">
        <v>0</v>
      </c>
      <c r="E3064">
        <v>0</v>
      </c>
    </row>
    <row r="3065" spans="1:5" x14ac:dyDescent="0.25">
      <c r="A3065" t="s">
        <v>227</v>
      </c>
      <c r="B3065" t="s">
        <v>19</v>
      </c>
      <c r="C3065" t="s">
        <v>31</v>
      </c>
      <c r="D3065">
        <v>0</v>
      </c>
      <c r="E3065">
        <v>0</v>
      </c>
    </row>
    <row r="3066" spans="1:5" x14ac:dyDescent="0.25">
      <c r="A3066" t="s">
        <v>227</v>
      </c>
      <c r="B3066" t="s">
        <v>21</v>
      </c>
      <c r="C3066" t="s">
        <v>31</v>
      </c>
      <c r="D3066">
        <v>0</v>
      </c>
      <c r="E3066">
        <v>0</v>
      </c>
    </row>
    <row r="3067" spans="1:5" x14ac:dyDescent="0.25">
      <c r="A3067" t="s">
        <v>227</v>
      </c>
      <c r="B3067" t="s">
        <v>23</v>
      </c>
      <c r="C3067" t="s">
        <v>31</v>
      </c>
      <c r="D3067">
        <v>0</v>
      </c>
      <c r="E3067">
        <v>0</v>
      </c>
    </row>
    <row r="3068" spans="1:5" x14ac:dyDescent="0.25">
      <c r="A3068" t="s">
        <v>227</v>
      </c>
      <c r="B3068" t="s">
        <v>22</v>
      </c>
      <c r="C3068" t="s">
        <v>32</v>
      </c>
      <c r="D3068">
        <v>0</v>
      </c>
      <c r="E3068">
        <v>0</v>
      </c>
    </row>
    <row r="3069" spans="1:5" x14ac:dyDescent="0.25">
      <c r="A3069" t="s">
        <v>227</v>
      </c>
      <c r="B3069" t="s">
        <v>21</v>
      </c>
      <c r="C3069" t="s">
        <v>32</v>
      </c>
      <c r="D3069">
        <v>0</v>
      </c>
      <c r="E3069">
        <v>0</v>
      </c>
    </row>
    <row r="3070" spans="1:5" x14ac:dyDescent="0.25">
      <c r="A3070" t="s">
        <v>227</v>
      </c>
      <c r="B3070" t="s">
        <v>23</v>
      </c>
      <c r="C3070" t="s">
        <v>32</v>
      </c>
      <c r="D3070">
        <v>0</v>
      </c>
      <c r="E3070">
        <v>0</v>
      </c>
    </row>
    <row r="3071" spans="1:5" x14ac:dyDescent="0.25">
      <c r="A3071" t="s">
        <v>227</v>
      </c>
      <c r="B3071" t="s">
        <v>18</v>
      </c>
      <c r="C3071" t="s">
        <v>32</v>
      </c>
      <c r="D3071">
        <v>0</v>
      </c>
      <c r="E3071">
        <v>0</v>
      </c>
    </row>
    <row r="3072" spans="1:5" x14ac:dyDescent="0.25">
      <c r="A3072" t="s">
        <v>227</v>
      </c>
      <c r="B3072" t="s">
        <v>20</v>
      </c>
      <c r="C3072" t="s">
        <v>32</v>
      </c>
      <c r="D3072">
        <v>0</v>
      </c>
      <c r="E3072">
        <v>0</v>
      </c>
    </row>
    <row r="3073" spans="1:5" x14ac:dyDescent="0.25">
      <c r="A3073" t="s">
        <v>227</v>
      </c>
      <c r="B3073" t="s">
        <v>19</v>
      </c>
      <c r="C3073" t="s">
        <v>32</v>
      </c>
      <c r="D3073">
        <v>0</v>
      </c>
      <c r="E3073">
        <v>0</v>
      </c>
    </row>
    <row r="3074" spans="1:5" x14ac:dyDescent="0.25">
      <c r="A3074" t="s">
        <v>227</v>
      </c>
      <c r="B3074" t="s">
        <v>19</v>
      </c>
      <c r="C3074" t="s">
        <v>33</v>
      </c>
      <c r="D3074">
        <v>0</v>
      </c>
      <c r="E3074">
        <v>0</v>
      </c>
    </row>
    <row r="3075" spans="1:5" x14ac:dyDescent="0.25">
      <c r="A3075" t="s">
        <v>227</v>
      </c>
      <c r="B3075" t="s">
        <v>23</v>
      </c>
      <c r="C3075" t="s">
        <v>33</v>
      </c>
      <c r="D3075">
        <v>0</v>
      </c>
      <c r="E3075">
        <v>0</v>
      </c>
    </row>
    <row r="3076" spans="1:5" x14ac:dyDescent="0.25">
      <c r="A3076" t="s">
        <v>227</v>
      </c>
      <c r="B3076" t="s">
        <v>22</v>
      </c>
      <c r="C3076" t="s">
        <v>33</v>
      </c>
      <c r="D3076">
        <v>0</v>
      </c>
      <c r="E3076">
        <v>0</v>
      </c>
    </row>
    <row r="3077" spans="1:5" x14ac:dyDescent="0.25">
      <c r="A3077" t="s">
        <v>227</v>
      </c>
      <c r="B3077" t="s">
        <v>20</v>
      </c>
      <c r="C3077" t="s">
        <v>33</v>
      </c>
      <c r="D3077">
        <v>0</v>
      </c>
      <c r="E3077">
        <v>0</v>
      </c>
    </row>
    <row r="3078" spans="1:5" x14ac:dyDescent="0.25">
      <c r="A3078" t="s">
        <v>227</v>
      </c>
      <c r="B3078" t="s">
        <v>18</v>
      </c>
      <c r="C3078" t="s">
        <v>33</v>
      </c>
      <c r="D3078">
        <v>0</v>
      </c>
      <c r="E3078">
        <v>0</v>
      </c>
    </row>
    <row r="3079" spans="1:5" x14ac:dyDescent="0.25">
      <c r="A3079" t="s">
        <v>227</v>
      </c>
      <c r="B3079" t="s">
        <v>21</v>
      </c>
      <c r="C3079" t="s">
        <v>33</v>
      </c>
      <c r="D3079">
        <v>0</v>
      </c>
      <c r="E3079">
        <v>0</v>
      </c>
    </row>
    <row r="3080" spans="1:5" x14ac:dyDescent="0.25">
      <c r="A3080" t="s">
        <v>227</v>
      </c>
      <c r="B3080" t="s">
        <v>20</v>
      </c>
      <c r="C3080" t="s">
        <v>34</v>
      </c>
      <c r="D3080">
        <v>0</v>
      </c>
      <c r="E3080">
        <v>0</v>
      </c>
    </row>
    <row r="3081" spans="1:5" x14ac:dyDescent="0.25">
      <c r="A3081" t="s">
        <v>227</v>
      </c>
      <c r="B3081" t="s">
        <v>22</v>
      </c>
      <c r="C3081" t="s">
        <v>34</v>
      </c>
      <c r="D3081">
        <v>0</v>
      </c>
      <c r="E3081">
        <v>0</v>
      </c>
    </row>
    <row r="3082" spans="1:5" x14ac:dyDescent="0.25">
      <c r="A3082" t="s">
        <v>227</v>
      </c>
      <c r="B3082" t="s">
        <v>23</v>
      </c>
      <c r="C3082" t="s">
        <v>34</v>
      </c>
      <c r="D3082">
        <v>0</v>
      </c>
      <c r="E3082">
        <v>0</v>
      </c>
    </row>
    <row r="3083" spans="1:5" x14ac:dyDescent="0.25">
      <c r="A3083" t="s">
        <v>227</v>
      </c>
      <c r="B3083" t="s">
        <v>19</v>
      </c>
      <c r="C3083" t="s">
        <v>34</v>
      </c>
      <c r="D3083">
        <v>0</v>
      </c>
      <c r="E3083">
        <v>0</v>
      </c>
    </row>
    <row r="3084" spans="1:5" x14ac:dyDescent="0.25">
      <c r="A3084" t="s">
        <v>227</v>
      </c>
      <c r="B3084" t="s">
        <v>21</v>
      </c>
      <c r="C3084" t="s">
        <v>34</v>
      </c>
      <c r="D3084">
        <v>0</v>
      </c>
      <c r="E3084">
        <v>0</v>
      </c>
    </row>
    <row r="3085" spans="1:5" x14ac:dyDescent="0.25">
      <c r="A3085" t="s">
        <v>227</v>
      </c>
      <c r="B3085" t="s">
        <v>18</v>
      </c>
      <c r="C3085" t="s">
        <v>34</v>
      </c>
      <c r="D3085">
        <v>0</v>
      </c>
      <c r="E3085">
        <v>0</v>
      </c>
    </row>
    <row r="3086" spans="1:5" x14ac:dyDescent="0.25">
      <c r="A3086" t="s">
        <v>227</v>
      </c>
      <c r="B3086" t="s">
        <v>20</v>
      </c>
      <c r="C3086" t="s">
        <v>35</v>
      </c>
      <c r="D3086">
        <v>0</v>
      </c>
      <c r="E3086">
        <v>0</v>
      </c>
    </row>
    <row r="3087" spans="1:5" x14ac:dyDescent="0.25">
      <c r="A3087" t="s">
        <v>227</v>
      </c>
      <c r="B3087" t="s">
        <v>23</v>
      </c>
      <c r="C3087" t="s">
        <v>35</v>
      </c>
      <c r="D3087">
        <v>0</v>
      </c>
      <c r="E3087">
        <v>0</v>
      </c>
    </row>
    <row r="3088" spans="1:5" x14ac:dyDescent="0.25">
      <c r="A3088" t="s">
        <v>227</v>
      </c>
      <c r="B3088" t="s">
        <v>22</v>
      </c>
      <c r="C3088" t="s">
        <v>35</v>
      </c>
      <c r="D3088">
        <v>0</v>
      </c>
      <c r="E3088">
        <v>0</v>
      </c>
    </row>
    <row r="3089" spans="1:5" x14ac:dyDescent="0.25">
      <c r="A3089" t="s">
        <v>227</v>
      </c>
      <c r="B3089" t="s">
        <v>19</v>
      </c>
      <c r="C3089" t="s">
        <v>35</v>
      </c>
      <c r="D3089">
        <v>0</v>
      </c>
      <c r="E3089">
        <v>0</v>
      </c>
    </row>
    <row r="3090" spans="1:5" x14ac:dyDescent="0.25">
      <c r="A3090" t="s">
        <v>227</v>
      </c>
      <c r="B3090" t="s">
        <v>21</v>
      </c>
      <c r="C3090" t="s">
        <v>35</v>
      </c>
      <c r="D3090">
        <v>0</v>
      </c>
      <c r="E3090">
        <v>0</v>
      </c>
    </row>
    <row r="3091" spans="1:5" x14ac:dyDescent="0.25">
      <c r="A3091" t="s">
        <v>227</v>
      </c>
      <c r="B3091" t="s">
        <v>18</v>
      </c>
      <c r="C3091" t="s">
        <v>35</v>
      </c>
      <c r="D3091">
        <v>0</v>
      </c>
      <c r="E3091">
        <v>0</v>
      </c>
    </row>
    <row r="3092" spans="1:5" x14ac:dyDescent="0.25">
      <c r="A3092" t="s">
        <v>227</v>
      </c>
      <c r="B3092" t="s">
        <v>23</v>
      </c>
      <c r="C3092" t="s">
        <v>36</v>
      </c>
      <c r="D3092">
        <v>0</v>
      </c>
      <c r="E3092">
        <v>0</v>
      </c>
    </row>
    <row r="3093" spans="1:5" x14ac:dyDescent="0.25">
      <c r="A3093" t="s">
        <v>227</v>
      </c>
      <c r="B3093" t="s">
        <v>20</v>
      </c>
      <c r="C3093" t="s">
        <v>36</v>
      </c>
      <c r="D3093">
        <v>0</v>
      </c>
      <c r="E3093">
        <v>0</v>
      </c>
    </row>
    <row r="3094" spans="1:5" x14ac:dyDescent="0.25">
      <c r="A3094" t="s">
        <v>227</v>
      </c>
      <c r="B3094" t="s">
        <v>22</v>
      </c>
      <c r="C3094" t="s">
        <v>36</v>
      </c>
      <c r="D3094">
        <v>0</v>
      </c>
      <c r="E3094">
        <v>0</v>
      </c>
    </row>
    <row r="3095" spans="1:5" x14ac:dyDescent="0.25">
      <c r="A3095" t="s">
        <v>227</v>
      </c>
      <c r="B3095" t="s">
        <v>19</v>
      </c>
      <c r="C3095" t="s">
        <v>36</v>
      </c>
      <c r="D3095">
        <v>0</v>
      </c>
      <c r="E3095">
        <v>0</v>
      </c>
    </row>
    <row r="3096" spans="1:5" x14ac:dyDescent="0.25">
      <c r="A3096" t="s">
        <v>227</v>
      </c>
      <c r="B3096" t="s">
        <v>18</v>
      </c>
      <c r="C3096" t="s">
        <v>36</v>
      </c>
      <c r="D3096">
        <v>0</v>
      </c>
      <c r="E3096">
        <v>0</v>
      </c>
    </row>
    <row r="3097" spans="1:5" x14ac:dyDescent="0.25">
      <c r="A3097" t="s">
        <v>227</v>
      </c>
      <c r="B3097" t="s">
        <v>21</v>
      </c>
      <c r="C3097" t="s">
        <v>36</v>
      </c>
      <c r="D3097">
        <v>0</v>
      </c>
      <c r="E3097">
        <v>0</v>
      </c>
    </row>
    <row r="3098" spans="1:5" x14ac:dyDescent="0.25">
      <c r="A3098" t="s">
        <v>228</v>
      </c>
      <c r="B3098" t="s">
        <v>22</v>
      </c>
      <c r="C3098" t="s">
        <v>25</v>
      </c>
      <c r="D3098">
        <v>50225.87</v>
      </c>
      <c r="E3098">
        <v>49728.58</v>
      </c>
    </row>
    <row r="3099" spans="1:5" x14ac:dyDescent="0.25">
      <c r="A3099" t="s">
        <v>228</v>
      </c>
      <c r="B3099" t="s">
        <v>19</v>
      </c>
      <c r="C3099" t="s">
        <v>25</v>
      </c>
      <c r="D3099">
        <v>0</v>
      </c>
      <c r="E3099">
        <v>0</v>
      </c>
    </row>
    <row r="3100" spans="1:5" x14ac:dyDescent="0.25">
      <c r="A3100" t="s">
        <v>228</v>
      </c>
      <c r="B3100" t="s">
        <v>20</v>
      </c>
      <c r="C3100" t="s">
        <v>25</v>
      </c>
      <c r="D3100">
        <v>32111.759999999998</v>
      </c>
      <c r="E3100">
        <v>31091.9</v>
      </c>
    </row>
    <row r="3101" spans="1:5" x14ac:dyDescent="0.25">
      <c r="A3101" t="s">
        <v>228</v>
      </c>
      <c r="B3101" t="s">
        <v>23</v>
      </c>
      <c r="C3101" t="s">
        <v>25</v>
      </c>
      <c r="D3101">
        <v>0</v>
      </c>
      <c r="E3101">
        <v>0</v>
      </c>
    </row>
    <row r="3102" spans="1:5" x14ac:dyDescent="0.25">
      <c r="A3102" t="s">
        <v>228</v>
      </c>
      <c r="B3102" t="s">
        <v>18</v>
      </c>
      <c r="C3102" t="s">
        <v>25</v>
      </c>
      <c r="D3102">
        <v>226.43</v>
      </c>
      <c r="E3102">
        <v>224.19</v>
      </c>
    </row>
    <row r="3103" spans="1:5" x14ac:dyDescent="0.25">
      <c r="A3103" t="s">
        <v>228</v>
      </c>
      <c r="B3103" t="s">
        <v>21</v>
      </c>
      <c r="C3103" t="s">
        <v>25</v>
      </c>
      <c r="D3103">
        <v>268056.53999999998</v>
      </c>
      <c r="E3103">
        <v>263316.84000000003</v>
      </c>
    </row>
    <row r="3104" spans="1:5" x14ac:dyDescent="0.25">
      <c r="A3104" t="s">
        <v>228</v>
      </c>
      <c r="B3104" t="s">
        <v>21</v>
      </c>
      <c r="C3104" t="s">
        <v>26</v>
      </c>
      <c r="D3104">
        <v>214135.25</v>
      </c>
      <c r="E3104">
        <v>210348.97</v>
      </c>
    </row>
    <row r="3105" spans="1:5" x14ac:dyDescent="0.25">
      <c r="A3105" t="s">
        <v>228</v>
      </c>
      <c r="B3105" t="s">
        <v>23</v>
      </c>
      <c r="C3105" t="s">
        <v>26</v>
      </c>
      <c r="D3105">
        <v>0</v>
      </c>
      <c r="E3105">
        <v>0</v>
      </c>
    </row>
    <row r="3106" spans="1:5" x14ac:dyDescent="0.25">
      <c r="A3106" t="s">
        <v>228</v>
      </c>
      <c r="B3106" t="s">
        <v>19</v>
      </c>
      <c r="C3106" t="s">
        <v>26</v>
      </c>
      <c r="D3106">
        <v>0</v>
      </c>
      <c r="E3106">
        <v>0</v>
      </c>
    </row>
    <row r="3107" spans="1:5" x14ac:dyDescent="0.25">
      <c r="A3107" t="s">
        <v>228</v>
      </c>
      <c r="B3107" t="s">
        <v>20</v>
      </c>
      <c r="C3107" t="s">
        <v>26</v>
      </c>
      <c r="D3107">
        <v>9012.7900000000009</v>
      </c>
      <c r="E3107">
        <v>8682.5</v>
      </c>
    </row>
    <row r="3108" spans="1:5" x14ac:dyDescent="0.25">
      <c r="A3108" t="s">
        <v>228</v>
      </c>
      <c r="B3108" t="s">
        <v>22</v>
      </c>
      <c r="C3108" t="s">
        <v>26</v>
      </c>
      <c r="D3108">
        <v>66605.84</v>
      </c>
      <c r="E3108">
        <v>65946.38</v>
      </c>
    </row>
    <row r="3109" spans="1:5" x14ac:dyDescent="0.25">
      <c r="A3109" t="s">
        <v>228</v>
      </c>
      <c r="B3109" t="s">
        <v>18</v>
      </c>
      <c r="C3109" t="s">
        <v>26</v>
      </c>
      <c r="D3109">
        <v>250.23</v>
      </c>
      <c r="E3109">
        <v>247.75</v>
      </c>
    </row>
    <row r="3110" spans="1:5" x14ac:dyDescent="0.25">
      <c r="A3110" t="s">
        <v>228</v>
      </c>
      <c r="B3110" t="s">
        <v>21</v>
      </c>
      <c r="C3110" t="s">
        <v>27</v>
      </c>
      <c r="D3110">
        <v>142906.72</v>
      </c>
      <c r="E3110">
        <v>140379.88</v>
      </c>
    </row>
    <row r="3111" spans="1:5" x14ac:dyDescent="0.25">
      <c r="A3111" t="s">
        <v>228</v>
      </c>
      <c r="B3111" t="s">
        <v>23</v>
      </c>
      <c r="C3111" t="s">
        <v>27</v>
      </c>
      <c r="D3111">
        <v>0</v>
      </c>
      <c r="E3111">
        <v>0</v>
      </c>
    </row>
    <row r="3112" spans="1:5" x14ac:dyDescent="0.25">
      <c r="A3112" t="s">
        <v>228</v>
      </c>
      <c r="B3112" t="s">
        <v>20</v>
      </c>
      <c r="C3112" t="s">
        <v>27</v>
      </c>
      <c r="D3112">
        <v>22566.93</v>
      </c>
      <c r="E3112">
        <v>21782.1</v>
      </c>
    </row>
    <row r="3113" spans="1:5" x14ac:dyDescent="0.25">
      <c r="A3113" t="s">
        <v>228</v>
      </c>
      <c r="B3113" t="s">
        <v>18</v>
      </c>
      <c r="C3113" t="s">
        <v>27</v>
      </c>
      <c r="D3113">
        <v>1461.4</v>
      </c>
      <c r="E3113">
        <v>1446.93</v>
      </c>
    </row>
    <row r="3114" spans="1:5" x14ac:dyDescent="0.25">
      <c r="A3114" t="s">
        <v>228</v>
      </c>
      <c r="B3114" t="s">
        <v>19</v>
      </c>
      <c r="C3114" t="s">
        <v>27</v>
      </c>
      <c r="D3114">
        <v>0</v>
      </c>
      <c r="E3114">
        <v>0</v>
      </c>
    </row>
    <row r="3115" spans="1:5" x14ac:dyDescent="0.25">
      <c r="A3115" t="s">
        <v>228</v>
      </c>
      <c r="B3115" t="s">
        <v>22</v>
      </c>
      <c r="C3115" t="s">
        <v>27</v>
      </c>
      <c r="D3115">
        <v>93053.42</v>
      </c>
      <c r="E3115">
        <v>92132.1</v>
      </c>
    </row>
    <row r="3116" spans="1:5" x14ac:dyDescent="0.25">
      <c r="A3116" t="s">
        <v>228</v>
      </c>
      <c r="B3116" t="s">
        <v>21</v>
      </c>
      <c r="C3116" t="s">
        <v>28</v>
      </c>
      <c r="D3116">
        <v>112484.88</v>
      </c>
      <c r="E3116">
        <v>110495.95</v>
      </c>
    </row>
    <row r="3117" spans="1:5" x14ac:dyDescent="0.25">
      <c r="A3117" t="s">
        <v>228</v>
      </c>
      <c r="B3117" t="s">
        <v>20</v>
      </c>
      <c r="C3117" t="s">
        <v>28</v>
      </c>
      <c r="D3117">
        <v>276</v>
      </c>
      <c r="E3117">
        <v>268</v>
      </c>
    </row>
    <row r="3118" spans="1:5" x14ac:dyDescent="0.25">
      <c r="A3118" t="s">
        <v>228</v>
      </c>
      <c r="B3118" t="s">
        <v>22</v>
      </c>
      <c r="C3118" t="s">
        <v>28</v>
      </c>
      <c r="D3118">
        <v>123558.53</v>
      </c>
      <c r="E3118">
        <v>122335.18</v>
      </c>
    </row>
    <row r="3119" spans="1:5" x14ac:dyDescent="0.25">
      <c r="A3119" t="s">
        <v>228</v>
      </c>
      <c r="B3119" t="s">
        <v>19</v>
      </c>
      <c r="C3119" t="s">
        <v>28</v>
      </c>
      <c r="D3119">
        <v>0</v>
      </c>
      <c r="E3119">
        <v>0</v>
      </c>
    </row>
    <row r="3120" spans="1:5" x14ac:dyDescent="0.25">
      <c r="A3120" t="s">
        <v>228</v>
      </c>
      <c r="B3120" t="s">
        <v>18</v>
      </c>
      <c r="C3120" t="s">
        <v>28</v>
      </c>
      <c r="D3120">
        <v>1314.4</v>
      </c>
      <c r="E3120">
        <v>1301.3900000000001</v>
      </c>
    </row>
    <row r="3121" spans="1:5" x14ac:dyDescent="0.25">
      <c r="A3121" t="s">
        <v>228</v>
      </c>
      <c r="B3121" t="s">
        <v>23</v>
      </c>
      <c r="C3121" t="s">
        <v>28</v>
      </c>
      <c r="D3121">
        <v>0</v>
      </c>
      <c r="E3121">
        <v>0</v>
      </c>
    </row>
    <row r="3122" spans="1:5" x14ac:dyDescent="0.25">
      <c r="A3122" t="s">
        <v>228</v>
      </c>
      <c r="B3122" t="s">
        <v>18</v>
      </c>
      <c r="C3122" t="s">
        <v>29</v>
      </c>
      <c r="D3122">
        <v>1231.31</v>
      </c>
      <c r="E3122">
        <v>1219.1199999999999</v>
      </c>
    </row>
    <row r="3123" spans="1:5" x14ac:dyDescent="0.25">
      <c r="A3123" t="s">
        <v>228</v>
      </c>
      <c r="B3123" t="s">
        <v>23</v>
      </c>
      <c r="C3123" t="s">
        <v>29</v>
      </c>
      <c r="D3123">
        <v>0</v>
      </c>
      <c r="E3123">
        <v>0</v>
      </c>
    </row>
    <row r="3124" spans="1:5" x14ac:dyDescent="0.25">
      <c r="A3124" t="s">
        <v>228</v>
      </c>
      <c r="B3124" t="s">
        <v>19</v>
      </c>
      <c r="C3124" t="s">
        <v>29</v>
      </c>
      <c r="D3124">
        <v>0</v>
      </c>
      <c r="E3124">
        <v>0</v>
      </c>
    </row>
    <row r="3125" spans="1:5" x14ac:dyDescent="0.25">
      <c r="A3125" t="s">
        <v>228</v>
      </c>
      <c r="B3125" t="s">
        <v>20</v>
      </c>
      <c r="C3125" t="s">
        <v>29</v>
      </c>
      <c r="D3125">
        <v>30124.31</v>
      </c>
      <c r="E3125">
        <v>29011.1</v>
      </c>
    </row>
    <row r="3126" spans="1:5" x14ac:dyDescent="0.25">
      <c r="A3126" t="s">
        <v>228</v>
      </c>
      <c r="B3126" t="s">
        <v>22</v>
      </c>
      <c r="C3126" t="s">
        <v>29</v>
      </c>
      <c r="D3126">
        <v>144630.66</v>
      </c>
      <c r="E3126">
        <v>143198.67000000001</v>
      </c>
    </row>
    <row r="3127" spans="1:5" x14ac:dyDescent="0.25">
      <c r="A3127" t="s">
        <v>228</v>
      </c>
      <c r="B3127" t="s">
        <v>21</v>
      </c>
      <c r="C3127" t="s">
        <v>29</v>
      </c>
      <c r="D3127">
        <v>83316.98</v>
      </c>
      <c r="E3127">
        <v>81843.789999999994</v>
      </c>
    </row>
    <row r="3128" spans="1:5" x14ac:dyDescent="0.25">
      <c r="A3128" t="s">
        <v>228</v>
      </c>
      <c r="B3128" t="s">
        <v>23</v>
      </c>
      <c r="C3128" t="s">
        <v>30</v>
      </c>
      <c r="D3128">
        <v>0</v>
      </c>
      <c r="E3128">
        <v>0</v>
      </c>
    </row>
    <row r="3129" spans="1:5" x14ac:dyDescent="0.25">
      <c r="A3129" t="s">
        <v>228</v>
      </c>
      <c r="B3129" t="s">
        <v>21</v>
      </c>
      <c r="C3129" t="s">
        <v>30</v>
      </c>
      <c r="D3129">
        <v>0</v>
      </c>
      <c r="E3129">
        <v>0</v>
      </c>
    </row>
    <row r="3130" spans="1:5" x14ac:dyDescent="0.25">
      <c r="A3130" t="s">
        <v>228</v>
      </c>
      <c r="B3130" t="s">
        <v>20</v>
      </c>
      <c r="C3130" t="s">
        <v>30</v>
      </c>
      <c r="D3130">
        <v>0</v>
      </c>
      <c r="E3130">
        <v>0</v>
      </c>
    </row>
    <row r="3131" spans="1:5" x14ac:dyDescent="0.25">
      <c r="A3131" t="s">
        <v>228</v>
      </c>
      <c r="B3131" t="s">
        <v>19</v>
      </c>
      <c r="C3131" t="s">
        <v>30</v>
      </c>
      <c r="D3131">
        <v>0</v>
      </c>
      <c r="E3131">
        <v>0</v>
      </c>
    </row>
    <row r="3132" spans="1:5" x14ac:dyDescent="0.25">
      <c r="A3132" t="s">
        <v>228</v>
      </c>
      <c r="B3132" t="s">
        <v>22</v>
      </c>
      <c r="C3132" t="s">
        <v>30</v>
      </c>
      <c r="D3132">
        <v>0</v>
      </c>
      <c r="E3132">
        <v>0</v>
      </c>
    </row>
    <row r="3133" spans="1:5" x14ac:dyDescent="0.25">
      <c r="A3133" t="s">
        <v>228</v>
      </c>
      <c r="B3133" t="s">
        <v>18</v>
      </c>
      <c r="C3133" t="s">
        <v>30</v>
      </c>
      <c r="D3133">
        <v>0</v>
      </c>
      <c r="E3133">
        <v>0</v>
      </c>
    </row>
    <row r="3134" spans="1:5" x14ac:dyDescent="0.25">
      <c r="A3134" t="s">
        <v>228</v>
      </c>
      <c r="B3134" t="s">
        <v>23</v>
      </c>
      <c r="C3134" t="s">
        <v>31</v>
      </c>
      <c r="D3134">
        <v>0</v>
      </c>
      <c r="E3134">
        <v>0</v>
      </c>
    </row>
    <row r="3135" spans="1:5" x14ac:dyDescent="0.25">
      <c r="A3135" t="s">
        <v>228</v>
      </c>
      <c r="B3135" t="s">
        <v>21</v>
      </c>
      <c r="C3135" t="s">
        <v>31</v>
      </c>
      <c r="D3135">
        <v>0</v>
      </c>
      <c r="E3135">
        <v>0</v>
      </c>
    </row>
    <row r="3136" spans="1:5" x14ac:dyDescent="0.25">
      <c r="A3136" t="s">
        <v>228</v>
      </c>
      <c r="B3136" t="s">
        <v>22</v>
      </c>
      <c r="C3136" t="s">
        <v>31</v>
      </c>
      <c r="D3136">
        <v>0</v>
      </c>
      <c r="E3136">
        <v>0</v>
      </c>
    </row>
    <row r="3137" spans="1:5" x14ac:dyDescent="0.25">
      <c r="A3137" t="s">
        <v>228</v>
      </c>
      <c r="B3137" t="s">
        <v>19</v>
      </c>
      <c r="C3137" t="s">
        <v>31</v>
      </c>
      <c r="D3137">
        <v>0</v>
      </c>
      <c r="E3137">
        <v>0</v>
      </c>
    </row>
    <row r="3138" spans="1:5" x14ac:dyDescent="0.25">
      <c r="A3138" t="s">
        <v>228</v>
      </c>
      <c r="B3138" t="s">
        <v>20</v>
      </c>
      <c r="C3138" t="s">
        <v>31</v>
      </c>
      <c r="D3138">
        <v>0</v>
      </c>
      <c r="E3138">
        <v>0</v>
      </c>
    </row>
    <row r="3139" spans="1:5" x14ac:dyDescent="0.25">
      <c r="A3139" t="s">
        <v>228</v>
      </c>
      <c r="B3139" t="s">
        <v>18</v>
      </c>
      <c r="C3139" t="s">
        <v>31</v>
      </c>
      <c r="D3139">
        <v>0</v>
      </c>
      <c r="E3139">
        <v>0</v>
      </c>
    </row>
    <row r="3140" spans="1:5" x14ac:dyDescent="0.25">
      <c r="A3140" t="s">
        <v>228</v>
      </c>
      <c r="B3140" t="s">
        <v>23</v>
      </c>
      <c r="C3140" t="s">
        <v>32</v>
      </c>
      <c r="D3140">
        <v>0</v>
      </c>
      <c r="E3140">
        <v>0</v>
      </c>
    </row>
    <row r="3141" spans="1:5" x14ac:dyDescent="0.25">
      <c r="A3141" t="s">
        <v>228</v>
      </c>
      <c r="B3141" t="s">
        <v>18</v>
      </c>
      <c r="C3141" t="s">
        <v>32</v>
      </c>
      <c r="D3141">
        <v>0</v>
      </c>
      <c r="E3141">
        <v>0</v>
      </c>
    </row>
    <row r="3142" spans="1:5" x14ac:dyDescent="0.25">
      <c r="A3142" t="s">
        <v>228</v>
      </c>
      <c r="B3142" t="s">
        <v>20</v>
      </c>
      <c r="C3142" t="s">
        <v>32</v>
      </c>
      <c r="D3142">
        <v>0</v>
      </c>
      <c r="E3142">
        <v>0</v>
      </c>
    </row>
    <row r="3143" spans="1:5" x14ac:dyDescent="0.25">
      <c r="A3143" t="s">
        <v>228</v>
      </c>
      <c r="B3143" t="s">
        <v>21</v>
      </c>
      <c r="C3143" t="s">
        <v>32</v>
      </c>
      <c r="D3143">
        <v>0</v>
      </c>
      <c r="E3143">
        <v>0</v>
      </c>
    </row>
    <row r="3144" spans="1:5" x14ac:dyDescent="0.25">
      <c r="A3144" t="s">
        <v>228</v>
      </c>
      <c r="B3144" t="s">
        <v>22</v>
      </c>
      <c r="C3144" t="s">
        <v>32</v>
      </c>
      <c r="D3144">
        <v>0</v>
      </c>
      <c r="E3144">
        <v>0</v>
      </c>
    </row>
    <row r="3145" spans="1:5" x14ac:dyDescent="0.25">
      <c r="A3145" t="s">
        <v>228</v>
      </c>
      <c r="B3145" t="s">
        <v>19</v>
      </c>
      <c r="C3145" t="s">
        <v>32</v>
      </c>
      <c r="D3145">
        <v>0</v>
      </c>
      <c r="E3145">
        <v>0</v>
      </c>
    </row>
    <row r="3146" spans="1:5" x14ac:dyDescent="0.25">
      <c r="A3146" t="s">
        <v>228</v>
      </c>
      <c r="B3146" t="s">
        <v>18</v>
      </c>
      <c r="C3146" t="s">
        <v>33</v>
      </c>
      <c r="D3146">
        <v>0</v>
      </c>
      <c r="E3146">
        <v>0</v>
      </c>
    </row>
    <row r="3147" spans="1:5" x14ac:dyDescent="0.25">
      <c r="A3147" t="s">
        <v>228</v>
      </c>
      <c r="B3147" t="s">
        <v>23</v>
      </c>
      <c r="C3147" t="s">
        <v>33</v>
      </c>
      <c r="D3147">
        <v>0</v>
      </c>
      <c r="E3147">
        <v>0</v>
      </c>
    </row>
    <row r="3148" spans="1:5" x14ac:dyDescent="0.25">
      <c r="A3148" t="s">
        <v>228</v>
      </c>
      <c r="B3148" t="s">
        <v>22</v>
      </c>
      <c r="C3148" t="s">
        <v>33</v>
      </c>
      <c r="D3148">
        <v>0</v>
      </c>
      <c r="E3148">
        <v>0</v>
      </c>
    </row>
    <row r="3149" spans="1:5" x14ac:dyDescent="0.25">
      <c r="A3149" t="s">
        <v>228</v>
      </c>
      <c r="B3149" t="s">
        <v>19</v>
      </c>
      <c r="C3149" t="s">
        <v>33</v>
      </c>
      <c r="D3149">
        <v>0</v>
      </c>
      <c r="E3149">
        <v>0</v>
      </c>
    </row>
    <row r="3150" spans="1:5" x14ac:dyDescent="0.25">
      <c r="A3150" t="s">
        <v>228</v>
      </c>
      <c r="B3150" t="s">
        <v>21</v>
      </c>
      <c r="C3150" t="s">
        <v>33</v>
      </c>
      <c r="D3150">
        <v>0</v>
      </c>
      <c r="E3150">
        <v>0</v>
      </c>
    </row>
    <row r="3151" spans="1:5" x14ac:dyDescent="0.25">
      <c r="A3151" t="s">
        <v>228</v>
      </c>
      <c r="B3151" t="s">
        <v>20</v>
      </c>
      <c r="C3151" t="s">
        <v>33</v>
      </c>
      <c r="D3151">
        <v>0</v>
      </c>
      <c r="E3151">
        <v>0</v>
      </c>
    </row>
    <row r="3152" spans="1:5" x14ac:dyDescent="0.25">
      <c r="A3152" t="s">
        <v>228</v>
      </c>
      <c r="B3152" t="s">
        <v>21</v>
      </c>
      <c r="C3152" t="s">
        <v>34</v>
      </c>
      <c r="D3152">
        <v>0</v>
      </c>
      <c r="E3152">
        <v>0</v>
      </c>
    </row>
    <row r="3153" spans="1:5" x14ac:dyDescent="0.25">
      <c r="A3153" t="s">
        <v>228</v>
      </c>
      <c r="B3153" t="s">
        <v>22</v>
      </c>
      <c r="C3153" t="s">
        <v>34</v>
      </c>
      <c r="D3153">
        <v>0</v>
      </c>
      <c r="E3153">
        <v>0</v>
      </c>
    </row>
    <row r="3154" spans="1:5" x14ac:dyDescent="0.25">
      <c r="A3154" t="s">
        <v>228</v>
      </c>
      <c r="B3154" t="s">
        <v>23</v>
      </c>
      <c r="C3154" t="s">
        <v>34</v>
      </c>
      <c r="D3154">
        <v>0</v>
      </c>
      <c r="E3154">
        <v>0</v>
      </c>
    </row>
    <row r="3155" spans="1:5" x14ac:dyDescent="0.25">
      <c r="A3155" t="s">
        <v>228</v>
      </c>
      <c r="B3155" t="s">
        <v>18</v>
      </c>
      <c r="C3155" t="s">
        <v>34</v>
      </c>
      <c r="D3155">
        <v>0</v>
      </c>
      <c r="E3155">
        <v>0</v>
      </c>
    </row>
    <row r="3156" spans="1:5" x14ac:dyDescent="0.25">
      <c r="A3156" t="s">
        <v>228</v>
      </c>
      <c r="B3156" t="s">
        <v>20</v>
      </c>
      <c r="C3156" t="s">
        <v>34</v>
      </c>
      <c r="D3156">
        <v>0</v>
      </c>
      <c r="E3156">
        <v>0</v>
      </c>
    </row>
    <row r="3157" spans="1:5" x14ac:dyDescent="0.25">
      <c r="A3157" t="s">
        <v>228</v>
      </c>
      <c r="B3157" t="s">
        <v>19</v>
      </c>
      <c r="C3157" t="s">
        <v>34</v>
      </c>
      <c r="D3157">
        <v>0</v>
      </c>
      <c r="E3157">
        <v>0</v>
      </c>
    </row>
    <row r="3158" spans="1:5" x14ac:dyDescent="0.25">
      <c r="A3158" t="s">
        <v>228</v>
      </c>
      <c r="B3158" t="s">
        <v>19</v>
      </c>
      <c r="C3158" t="s">
        <v>35</v>
      </c>
      <c r="D3158">
        <v>0</v>
      </c>
      <c r="E3158">
        <v>0</v>
      </c>
    </row>
    <row r="3159" spans="1:5" x14ac:dyDescent="0.25">
      <c r="A3159" t="s">
        <v>228</v>
      </c>
      <c r="B3159" t="s">
        <v>23</v>
      </c>
      <c r="C3159" t="s">
        <v>35</v>
      </c>
      <c r="D3159">
        <v>0</v>
      </c>
      <c r="E3159">
        <v>0</v>
      </c>
    </row>
    <row r="3160" spans="1:5" x14ac:dyDescent="0.25">
      <c r="A3160" t="s">
        <v>228</v>
      </c>
      <c r="B3160" t="s">
        <v>21</v>
      </c>
      <c r="C3160" t="s">
        <v>35</v>
      </c>
      <c r="D3160">
        <v>0</v>
      </c>
      <c r="E3160">
        <v>0</v>
      </c>
    </row>
    <row r="3161" spans="1:5" x14ac:dyDescent="0.25">
      <c r="A3161" t="s">
        <v>228</v>
      </c>
      <c r="B3161" t="s">
        <v>22</v>
      </c>
      <c r="C3161" t="s">
        <v>35</v>
      </c>
      <c r="D3161">
        <v>0</v>
      </c>
      <c r="E3161">
        <v>0</v>
      </c>
    </row>
    <row r="3162" spans="1:5" x14ac:dyDescent="0.25">
      <c r="A3162" t="s">
        <v>228</v>
      </c>
      <c r="B3162" t="s">
        <v>18</v>
      </c>
      <c r="C3162" t="s">
        <v>35</v>
      </c>
      <c r="D3162">
        <v>0</v>
      </c>
      <c r="E3162">
        <v>0</v>
      </c>
    </row>
    <row r="3163" spans="1:5" x14ac:dyDescent="0.25">
      <c r="A3163" t="s">
        <v>228</v>
      </c>
      <c r="B3163" t="s">
        <v>20</v>
      </c>
      <c r="C3163" t="s">
        <v>35</v>
      </c>
      <c r="D3163">
        <v>0</v>
      </c>
      <c r="E3163">
        <v>0</v>
      </c>
    </row>
    <row r="3164" spans="1:5" x14ac:dyDescent="0.25">
      <c r="A3164" t="s">
        <v>228</v>
      </c>
      <c r="B3164" t="s">
        <v>20</v>
      </c>
      <c r="C3164" t="s">
        <v>36</v>
      </c>
      <c r="D3164">
        <v>0</v>
      </c>
      <c r="E3164">
        <v>0</v>
      </c>
    </row>
    <row r="3165" spans="1:5" x14ac:dyDescent="0.25">
      <c r="A3165" t="s">
        <v>228</v>
      </c>
      <c r="B3165" t="s">
        <v>23</v>
      </c>
      <c r="C3165" t="s">
        <v>36</v>
      </c>
      <c r="D3165">
        <v>0</v>
      </c>
      <c r="E3165">
        <v>0</v>
      </c>
    </row>
    <row r="3166" spans="1:5" x14ac:dyDescent="0.25">
      <c r="A3166" t="s">
        <v>228</v>
      </c>
      <c r="B3166" t="s">
        <v>18</v>
      </c>
      <c r="C3166" t="s">
        <v>36</v>
      </c>
      <c r="D3166">
        <v>0</v>
      </c>
      <c r="E3166">
        <v>0</v>
      </c>
    </row>
    <row r="3167" spans="1:5" x14ac:dyDescent="0.25">
      <c r="A3167" t="s">
        <v>228</v>
      </c>
      <c r="B3167" t="s">
        <v>22</v>
      </c>
      <c r="C3167" t="s">
        <v>36</v>
      </c>
      <c r="D3167">
        <v>0</v>
      </c>
      <c r="E3167">
        <v>0</v>
      </c>
    </row>
    <row r="3168" spans="1:5" x14ac:dyDescent="0.25">
      <c r="A3168" t="s">
        <v>228</v>
      </c>
      <c r="B3168" t="s">
        <v>19</v>
      </c>
      <c r="C3168" t="s">
        <v>36</v>
      </c>
      <c r="D3168">
        <v>0</v>
      </c>
      <c r="E3168">
        <v>0</v>
      </c>
    </row>
    <row r="3169" spans="1:5" x14ac:dyDescent="0.25">
      <c r="A3169" t="s">
        <v>228</v>
      </c>
      <c r="B3169" t="s">
        <v>21</v>
      </c>
      <c r="C3169" t="s">
        <v>36</v>
      </c>
      <c r="D3169">
        <v>0</v>
      </c>
      <c r="E3169">
        <v>0</v>
      </c>
    </row>
    <row r="3170" spans="1:5" x14ac:dyDescent="0.25">
      <c r="A3170" t="s">
        <v>229</v>
      </c>
      <c r="B3170" t="s">
        <v>20</v>
      </c>
      <c r="C3170" t="s">
        <v>25</v>
      </c>
      <c r="D3170">
        <v>150793.72</v>
      </c>
      <c r="E3170">
        <v>146448.95999999999</v>
      </c>
    </row>
    <row r="3171" spans="1:5" x14ac:dyDescent="0.25">
      <c r="A3171" t="s">
        <v>229</v>
      </c>
      <c r="B3171" t="s">
        <v>22</v>
      </c>
      <c r="C3171" t="s">
        <v>25</v>
      </c>
      <c r="D3171">
        <v>66761.149999999994</v>
      </c>
      <c r="E3171">
        <v>66100.149999999994</v>
      </c>
    </row>
    <row r="3172" spans="1:5" x14ac:dyDescent="0.25">
      <c r="A3172" t="s">
        <v>229</v>
      </c>
      <c r="B3172" t="s">
        <v>19</v>
      </c>
      <c r="C3172" t="s">
        <v>25</v>
      </c>
      <c r="D3172">
        <v>0</v>
      </c>
      <c r="E3172">
        <v>0</v>
      </c>
    </row>
    <row r="3173" spans="1:5" x14ac:dyDescent="0.25">
      <c r="A3173" t="s">
        <v>229</v>
      </c>
      <c r="B3173" t="s">
        <v>23</v>
      </c>
      <c r="C3173" t="s">
        <v>25</v>
      </c>
      <c r="D3173">
        <v>0</v>
      </c>
      <c r="E3173">
        <v>0</v>
      </c>
    </row>
    <row r="3174" spans="1:5" x14ac:dyDescent="0.25">
      <c r="A3174" t="s">
        <v>229</v>
      </c>
      <c r="B3174" t="s">
        <v>21</v>
      </c>
      <c r="C3174" t="s">
        <v>25</v>
      </c>
      <c r="D3174">
        <v>15744.47</v>
      </c>
      <c r="E3174">
        <v>15466.08</v>
      </c>
    </row>
    <row r="3175" spans="1:5" x14ac:dyDescent="0.25">
      <c r="A3175" t="s">
        <v>229</v>
      </c>
      <c r="B3175" t="s">
        <v>18</v>
      </c>
      <c r="C3175" t="s">
        <v>25</v>
      </c>
      <c r="D3175">
        <v>31613.91</v>
      </c>
      <c r="E3175">
        <v>31300.9</v>
      </c>
    </row>
    <row r="3176" spans="1:5" x14ac:dyDescent="0.25">
      <c r="A3176" t="s">
        <v>229</v>
      </c>
      <c r="B3176" t="s">
        <v>21</v>
      </c>
      <c r="C3176" t="s">
        <v>26</v>
      </c>
      <c r="D3176">
        <v>8326.49</v>
      </c>
      <c r="E3176">
        <v>8179.26</v>
      </c>
    </row>
    <row r="3177" spans="1:5" x14ac:dyDescent="0.25">
      <c r="A3177" t="s">
        <v>229</v>
      </c>
      <c r="B3177" t="s">
        <v>23</v>
      </c>
      <c r="C3177" t="s">
        <v>26</v>
      </c>
      <c r="D3177">
        <v>0</v>
      </c>
      <c r="E3177">
        <v>0</v>
      </c>
    </row>
    <row r="3178" spans="1:5" x14ac:dyDescent="0.25">
      <c r="A3178" t="s">
        <v>229</v>
      </c>
      <c r="B3178" t="s">
        <v>20</v>
      </c>
      <c r="C3178" t="s">
        <v>26</v>
      </c>
      <c r="D3178">
        <v>151482.45000000001</v>
      </c>
      <c r="E3178">
        <v>145460.74</v>
      </c>
    </row>
    <row r="3179" spans="1:5" x14ac:dyDescent="0.25">
      <c r="A3179" t="s">
        <v>229</v>
      </c>
      <c r="B3179" t="s">
        <v>18</v>
      </c>
      <c r="C3179" t="s">
        <v>26</v>
      </c>
      <c r="D3179">
        <v>75289.740000000005</v>
      </c>
      <c r="E3179">
        <v>74544.3</v>
      </c>
    </row>
    <row r="3180" spans="1:5" x14ac:dyDescent="0.25">
      <c r="A3180" t="s">
        <v>229</v>
      </c>
      <c r="B3180" t="s">
        <v>19</v>
      </c>
      <c r="C3180" t="s">
        <v>26</v>
      </c>
      <c r="D3180">
        <v>0</v>
      </c>
      <c r="E3180">
        <v>0</v>
      </c>
    </row>
    <row r="3181" spans="1:5" x14ac:dyDescent="0.25">
      <c r="A3181" t="s">
        <v>229</v>
      </c>
      <c r="B3181" t="s">
        <v>22</v>
      </c>
      <c r="C3181" t="s">
        <v>26</v>
      </c>
      <c r="D3181">
        <v>69956.7</v>
      </c>
      <c r="E3181">
        <v>69264.06</v>
      </c>
    </row>
    <row r="3182" spans="1:5" x14ac:dyDescent="0.25">
      <c r="A3182" t="s">
        <v>229</v>
      </c>
      <c r="B3182" t="s">
        <v>22</v>
      </c>
      <c r="C3182" t="s">
        <v>27</v>
      </c>
      <c r="D3182">
        <v>91123.82</v>
      </c>
      <c r="E3182">
        <v>90221.6</v>
      </c>
    </row>
    <row r="3183" spans="1:5" x14ac:dyDescent="0.25">
      <c r="A3183" t="s">
        <v>229</v>
      </c>
      <c r="B3183" t="s">
        <v>21</v>
      </c>
      <c r="C3183" t="s">
        <v>27</v>
      </c>
      <c r="D3183">
        <v>11845.13</v>
      </c>
      <c r="E3183">
        <v>11635.69</v>
      </c>
    </row>
    <row r="3184" spans="1:5" x14ac:dyDescent="0.25">
      <c r="A3184" t="s">
        <v>229</v>
      </c>
      <c r="B3184" t="s">
        <v>20</v>
      </c>
      <c r="C3184" t="s">
        <v>27</v>
      </c>
      <c r="D3184">
        <v>236180.65000000002</v>
      </c>
      <c r="E3184">
        <v>227234.21000000002</v>
      </c>
    </row>
    <row r="3185" spans="1:5" x14ac:dyDescent="0.25">
      <c r="A3185" t="s">
        <v>229</v>
      </c>
      <c r="B3185" t="s">
        <v>19</v>
      </c>
      <c r="C3185" t="s">
        <v>27</v>
      </c>
      <c r="D3185">
        <v>0</v>
      </c>
      <c r="E3185">
        <v>0</v>
      </c>
    </row>
    <row r="3186" spans="1:5" x14ac:dyDescent="0.25">
      <c r="A3186" t="s">
        <v>229</v>
      </c>
      <c r="B3186" t="s">
        <v>23</v>
      </c>
      <c r="C3186" t="s">
        <v>27</v>
      </c>
      <c r="D3186">
        <v>0</v>
      </c>
      <c r="E3186">
        <v>0</v>
      </c>
    </row>
    <row r="3187" spans="1:5" x14ac:dyDescent="0.25">
      <c r="A3187" t="s">
        <v>229</v>
      </c>
      <c r="B3187" t="s">
        <v>18</v>
      </c>
      <c r="C3187" t="s">
        <v>27</v>
      </c>
      <c r="D3187">
        <v>49488.25</v>
      </c>
      <c r="E3187">
        <v>48998.27</v>
      </c>
    </row>
    <row r="3188" spans="1:5" x14ac:dyDescent="0.25">
      <c r="A3188" t="s">
        <v>229</v>
      </c>
      <c r="B3188" t="s">
        <v>22</v>
      </c>
      <c r="C3188" t="s">
        <v>28</v>
      </c>
      <c r="D3188">
        <v>126246.61</v>
      </c>
      <c r="E3188">
        <v>124996.64</v>
      </c>
    </row>
    <row r="3189" spans="1:5" x14ac:dyDescent="0.25">
      <c r="A3189" t="s">
        <v>229</v>
      </c>
      <c r="B3189" t="s">
        <v>23</v>
      </c>
      <c r="C3189" t="s">
        <v>28</v>
      </c>
      <c r="D3189">
        <v>0</v>
      </c>
      <c r="E3189">
        <v>0</v>
      </c>
    </row>
    <row r="3190" spans="1:5" x14ac:dyDescent="0.25">
      <c r="A3190" t="s">
        <v>229</v>
      </c>
      <c r="B3190" t="s">
        <v>20</v>
      </c>
      <c r="C3190" t="s">
        <v>28</v>
      </c>
      <c r="D3190">
        <v>229847.81</v>
      </c>
      <c r="E3190">
        <v>221676.97999999998</v>
      </c>
    </row>
    <row r="3191" spans="1:5" x14ac:dyDescent="0.25">
      <c r="A3191" t="s">
        <v>229</v>
      </c>
      <c r="B3191" t="s">
        <v>21</v>
      </c>
      <c r="C3191" t="s">
        <v>28</v>
      </c>
      <c r="D3191">
        <v>8898.44</v>
      </c>
      <c r="E3191">
        <v>8741.1</v>
      </c>
    </row>
    <row r="3192" spans="1:5" x14ac:dyDescent="0.25">
      <c r="A3192" t="s">
        <v>229</v>
      </c>
      <c r="B3192" t="s">
        <v>19</v>
      </c>
      <c r="C3192" t="s">
        <v>28</v>
      </c>
      <c r="D3192">
        <v>0</v>
      </c>
      <c r="E3192">
        <v>0</v>
      </c>
    </row>
    <row r="3193" spans="1:5" x14ac:dyDescent="0.25">
      <c r="A3193" t="s">
        <v>229</v>
      </c>
      <c r="B3193" t="s">
        <v>18</v>
      </c>
      <c r="C3193" t="s">
        <v>28</v>
      </c>
      <c r="D3193">
        <v>25593.5</v>
      </c>
      <c r="E3193">
        <v>25340.1</v>
      </c>
    </row>
    <row r="3194" spans="1:5" x14ac:dyDescent="0.25">
      <c r="A3194" t="s">
        <v>229</v>
      </c>
      <c r="B3194" t="s">
        <v>19</v>
      </c>
      <c r="C3194" t="s">
        <v>29</v>
      </c>
      <c r="D3194">
        <v>0</v>
      </c>
      <c r="E3194">
        <v>0</v>
      </c>
    </row>
    <row r="3195" spans="1:5" x14ac:dyDescent="0.25">
      <c r="A3195" t="s">
        <v>229</v>
      </c>
      <c r="B3195" t="s">
        <v>20</v>
      </c>
      <c r="C3195" t="s">
        <v>29</v>
      </c>
      <c r="D3195">
        <v>138652.43</v>
      </c>
      <c r="E3195">
        <v>134042.23000000001</v>
      </c>
    </row>
    <row r="3196" spans="1:5" x14ac:dyDescent="0.25">
      <c r="A3196" t="s">
        <v>229</v>
      </c>
      <c r="B3196" t="s">
        <v>22</v>
      </c>
      <c r="C3196" t="s">
        <v>29</v>
      </c>
      <c r="D3196">
        <v>164734.99</v>
      </c>
      <c r="E3196">
        <v>163103.95000000001</v>
      </c>
    </row>
    <row r="3197" spans="1:5" x14ac:dyDescent="0.25">
      <c r="A3197" t="s">
        <v>229</v>
      </c>
      <c r="B3197" t="s">
        <v>21</v>
      </c>
      <c r="C3197" t="s">
        <v>29</v>
      </c>
      <c r="D3197">
        <v>10136.040000000001</v>
      </c>
      <c r="E3197">
        <v>9956.82</v>
      </c>
    </row>
    <row r="3198" spans="1:5" x14ac:dyDescent="0.25">
      <c r="A3198" t="s">
        <v>229</v>
      </c>
      <c r="B3198" t="s">
        <v>18</v>
      </c>
      <c r="C3198" t="s">
        <v>29</v>
      </c>
      <c r="D3198">
        <v>23648.3</v>
      </c>
      <c r="E3198">
        <v>23414.16</v>
      </c>
    </row>
    <row r="3199" spans="1:5" x14ac:dyDescent="0.25">
      <c r="A3199" t="s">
        <v>229</v>
      </c>
      <c r="B3199" t="s">
        <v>23</v>
      </c>
      <c r="C3199" t="s">
        <v>29</v>
      </c>
      <c r="D3199">
        <v>0</v>
      </c>
      <c r="E3199">
        <v>0</v>
      </c>
    </row>
    <row r="3200" spans="1:5" x14ac:dyDescent="0.25">
      <c r="A3200" t="s">
        <v>229</v>
      </c>
      <c r="B3200" t="s">
        <v>21</v>
      </c>
      <c r="C3200" t="s">
        <v>30</v>
      </c>
      <c r="D3200">
        <v>0</v>
      </c>
      <c r="E3200">
        <v>0</v>
      </c>
    </row>
    <row r="3201" spans="1:5" x14ac:dyDescent="0.25">
      <c r="A3201" t="s">
        <v>229</v>
      </c>
      <c r="B3201" t="s">
        <v>23</v>
      </c>
      <c r="C3201" t="s">
        <v>30</v>
      </c>
      <c r="D3201">
        <v>0</v>
      </c>
      <c r="E3201">
        <v>0</v>
      </c>
    </row>
    <row r="3202" spans="1:5" x14ac:dyDescent="0.25">
      <c r="A3202" t="s">
        <v>229</v>
      </c>
      <c r="B3202" t="s">
        <v>22</v>
      </c>
      <c r="C3202" t="s">
        <v>30</v>
      </c>
      <c r="D3202">
        <v>0</v>
      </c>
      <c r="E3202">
        <v>0</v>
      </c>
    </row>
    <row r="3203" spans="1:5" x14ac:dyDescent="0.25">
      <c r="A3203" t="s">
        <v>229</v>
      </c>
      <c r="B3203" t="s">
        <v>20</v>
      </c>
      <c r="C3203" t="s">
        <v>30</v>
      </c>
      <c r="D3203">
        <v>0</v>
      </c>
      <c r="E3203">
        <v>0</v>
      </c>
    </row>
    <row r="3204" spans="1:5" x14ac:dyDescent="0.25">
      <c r="A3204" t="s">
        <v>229</v>
      </c>
      <c r="B3204" t="s">
        <v>18</v>
      </c>
      <c r="C3204" t="s">
        <v>30</v>
      </c>
      <c r="D3204">
        <v>0</v>
      </c>
      <c r="E3204">
        <v>0</v>
      </c>
    </row>
    <row r="3205" spans="1:5" x14ac:dyDescent="0.25">
      <c r="A3205" t="s">
        <v>229</v>
      </c>
      <c r="B3205" t="s">
        <v>19</v>
      </c>
      <c r="C3205" t="s">
        <v>30</v>
      </c>
      <c r="D3205">
        <v>0</v>
      </c>
      <c r="E3205">
        <v>0</v>
      </c>
    </row>
    <row r="3206" spans="1:5" x14ac:dyDescent="0.25">
      <c r="A3206" t="s">
        <v>229</v>
      </c>
      <c r="B3206" t="s">
        <v>18</v>
      </c>
      <c r="C3206" t="s">
        <v>31</v>
      </c>
      <c r="D3206">
        <v>0</v>
      </c>
      <c r="E3206">
        <v>0</v>
      </c>
    </row>
    <row r="3207" spans="1:5" x14ac:dyDescent="0.25">
      <c r="A3207" t="s">
        <v>229</v>
      </c>
      <c r="B3207" t="s">
        <v>22</v>
      </c>
      <c r="C3207" t="s">
        <v>31</v>
      </c>
      <c r="D3207">
        <v>0</v>
      </c>
      <c r="E3207">
        <v>0</v>
      </c>
    </row>
    <row r="3208" spans="1:5" x14ac:dyDescent="0.25">
      <c r="A3208" t="s">
        <v>229</v>
      </c>
      <c r="B3208" t="s">
        <v>19</v>
      </c>
      <c r="C3208" t="s">
        <v>31</v>
      </c>
      <c r="D3208">
        <v>0</v>
      </c>
      <c r="E3208">
        <v>0</v>
      </c>
    </row>
    <row r="3209" spans="1:5" x14ac:dyDescent="0.25">
      <c r="A3209" t="s">
        <v>229</v>
      </c>
      <c r="B3209" t="s">
        <v>21</v>
      </c>
      <c r="C3209" t="s">
        <v>31</v>
      </c>
      <c r="D3209">
        <v>0</v>
      </c>
      <c r="E3209">
        <v>0</v>
      </c>
    </row>
    <row r="3210" spans="1:5" x14ac:dyDescent="0.25">
      <c r="A3210" t="s">
        <v>229</v>
      </c>
      <c r="B3210" t="s">
        <v>23</v>
      </c>
      <c r="C3210" t="s">
        <v>31</v>
      </c>
      <c r="D3210">
        <v>0</v>
      </c>
      <c r="E3210">
        <v>0</v>
      </c>
    </row>
    <row r="3211" spans="1:5" x14ac:dyDescent="0.25">
      <c r="A3211" t="s">
        <v>229</v>
      </c>
      <c r="B3211" t="s">
        <v>20</v>
      </c>
      <c r="C3211" t="s">
        <v>31</v>
      </c>
      <c r="D3211">
        <v>0</v>
      </c>
      <c r="E3211">
        <v>0</v>
      </c>
    </row>
    <row r="3212" spans="1:5" x14ac:dyDescent="0.25">
      <c r="A3212" t="s">
        <v>229</v>
      </c>
      <c r="B3212" t="s">
        <v>18</v>
      </c>
      <c r="C3212" t="s">
        <v>32</v>
      </c>
      <c r="D3212">
        <v>0</v>
      </c>
      <c r="E3212">
        <v>0</v>
      </c>
    </row>
    <row r="3213" spans="1:5" x14ac:dyDescent="0.25">
      <c r="A3213" t="s">
        <v>229</v>
      </c>
      <c r="B3213" t="s">
        <v>21</v>
      </c>
      <c r="C3213" t="s">
        <v>32</v>
      </c>
      <c r="D3213">
        <v>0</v>
      </c>
      <c r="E3213">
        <v>0</v>
      </c>
    </row>
    <row r="3214" spans="1:5" x14ac:dyDescent="0.25">
      <c r="A3214" t="s">
        <v>229</v>
      </c>
      <c r="B3214" t="s">
        <v>23</v>
      </c>
      <c r="C3214" t="s">
        <v>32</v>
      </c>
      <c r="D3214">
        <v>0</v>
      </c>
      <c r="E3214">
        <v>0</v>
      </c>
    </row>
    <row r="3215" spans="1:5" x14ac:dyDescent="0.25">
      <c r="A3215" t="s">
        <v>229</v>
      </c>
      <c r="B3215" t="s">
        <v>19</v>
      </c>
      <c r="C3215" t="s">
        <v>32</v>
      </c>
      <c r="D3215">
        <v>0</v>
      </c>
      <c r="E3215">
        <v>0</v>
      </c>
    </row>
    <row r="3216" spans="1:5" x14ac:dyDescent="0.25">
      <c r="A3216" t="s">
        <v>229</v>
      </c>
      <c r="B3216" t="s">
        <v>20</v>
      </c>
      <c r="C3216" t="s">
        <v>32</v>
      </c>
      <c r="D3216">
        <v>0</v>
      </c>
      <c r="E3216">
        <v>0</v>
      </c>
    </row>
    <row r="3217" spans="1:5" x14ac:dyDescent="0.25">
      <c r="A3217" t="s">
        <v>229</v>
      </c>
      <c r="B3217" t="s">
        <v>22</v>
      </c>
      <c r="C3217" t="s">
        <v>32</v>
      </c>
      <c r="D3217">
        <v>0</v>
      </c>
      <c r="E3217">
        <v>0</v>
      </c>
    </row>
    <row r="3218" spans="1:5" x14ac:dyDescent="0.25">
      <c r="A3218" t="s">
        <v>229</v>
      </c>
      <c r="B3218" t="s">
        <v>21</v>
      </c>
      <c r="C3218" t="s">
        <v>33</v>
      </c>
      <c r="D3218">
        <v>0</v>
      </c>
      <c r="E3218">
        <v>0</v>
      </c>
    </row>
    <row r="3219" spans="1:5" x14ac:dyDescent="0.25">
      <c r="A3219" t="s">
        <v>229</v>
      </c>
      <c r="B3219" t="s">
        <v>18</v>
      </c>
      <c r="C3219" t="s">
        <v>33</v>
      </c>
      <c r="D3219">
        <v>0</v>
      </c>
      <c r="E3219">
        <v>0</v>
      </c>
    </row>
    <row r="3220" spans="1:5" x14ac:dyDescent="0.25">
      <c r="A3220" t="s">
        <v>229</v>
      </c>
      <c r="B3220" t="s">
        <v>19</v>
      </c>
      <c r="C3220" t="s">
        <v>33</v>
      </c>
      <c r="D3220">
        <v>0</v>
      </c>
      <c r="E3220">
        <v>0</v>
      </c>
    </row>
    <row r="3221" spans="1:5" x14ac:dyDescent="0.25">
      <c r="A3221" t="s">
        <v>229</v>
      </c>
      <c r="B3221" t="s">
        <v>23</v>
      </c>
      <c r="C3221" t="s">
        <v>33</v>
      </c>
      <c r="D3221">
        <v>0</v>
      </c>
      <c r="E3221">
        <v>0</v>
      </c>
    </row>
    <row r="3222" spans="1:5" x14ac:dyDescent="0.25">
      <c r="A3222" t="s">
        <v>229</v>
      </c>
      <c r="B3222" t="s">
        <v>20</v>
      </c>
      <c r="C3222" t="s">
        <v>33</v>
      </c>
      <c r="D3222">
        <v>0</v>
      </c>
      <c r="E3222">
        <v>0</v>
      </c>
    </row>
    <row r="3223" spans="1:5" x14ac:dyDescent="0.25">
      <c r="A3223" t="s">
        <v>229</v>
      </c>
      <c r="B3223" t="s">
        <v>22</v>
      </c>
      <c r="C3223" t="s">
        <v>33</v>
      </c>
      <c r="D3223">
        <v>0</v>
      </c>
      <c r="E3223">
        <v>0</v>
      </c>
    </row>
    <row r="3224" spans="1:5" x14ac:dyDescent="0.25">
      <c r="A3224" t="s">
        <v>229</v>
      </c>
      <c r="B3224" t="s">
        <v>22</v>
      </c>
      <c r="C3224" t="s">
        <v>34</v>
      </c>
      <c r="D3224">
        <v>0</v>
      </c>
      <c r="E3224">
        <v>0</v>
      </c>
    </row>
    <row r="3225" spans="1:5" x14ac:dyDescent="0.25">
      <c r="A3225" t="s">
        <v>229</v>
      </c>
      <c r="B3225" t="s">
        <v>19</v>
      </c>
      <c r="C3225" t="s">
        <v>34</v>
      </c>
      <c r="D3225">
        <v>0</v>
      </c>
      <c r="E3225">
        <v>0</v>
      </c>
    </row>
    <row r="3226" spans="1:5" x14ac:dyDescent="0.25">
      <c r="A3226" t="s">
        <v>229</v>
      </c>
      <c r="B3226" t="s">
        <v>20</v>
      </c>
      <c r="C3226" t="s">
        <v>34</v>
      </c>
      <c r="D3226">
        <v>0</v>
      </c>
      <c r="E3226">
        <v>0</v>
      </c>
    </row>
    <row r="3227" spans="1:5" x14ac:dyDescent="0.25">
      <c r="A3227" t="s">
        <v>229</v>
      </c>
      <c r="B3227" t="s">
        <v>21</v>
      </c>
      <c r="C3227" t="s">
        <v>34</v>
      </c>
      <c r="D3227">
        <v>0</v>
      </c>
      <c r="E3227">
        <v>0</v>
      </c>
    </row>
    <row r="3228" spans="1:5" x14ac:dyDescent="0.25">
      <c r="A3228" t="s">
        <v>229</v>
      </c>
      <c r="B3228" t="s">
        <v>23</v>
      </c>
      <c r="C3228" t="s">
        <v>34</v>
      </c>
      <c r="D3228">
        <v>0</v>
      </c>
      <c r="E3228">
        <v>0</v>
      </c>
    </row>
    <row r="3229" spans="1:5" x14ac:dyDescent="0.25">
      <c r="A3229" t="s">
        <v>229</v>
      </c>
      <c r="B3229" t="s">
        <v>18</v>
      </c>
      <c r="C3229" t="s">
        <v>34</v>
      </c>
      <c r="D3229">
        <v>0</v>
      </c>
      <c r="E3229">
        <v>0</v>
      </c>
    </row>
    <row r="3230" spans="1:5" x14ac:dyDescent="0.25">
      <c r="A3230" t="s">
        <v>229</v>
      </c>
      <c r="B3230" t="s">
        <v>23</v>
      </c>
      <c r="C3230" t="s">
        <v>35</v>
      </c>
      <c r="D3230">
        <v>0</v>
      </c>
      <c r="E3230">
        <v>0</v>
      </c>
    </row>
    <row r="3231" spans="1:5" x14ac:dyDescent="0.25">
      <c r="A3231" t="s">
        <v>229</v>
      </c>
      <c r="B3231" t="s">
        <v>20</v>
      </c>
      <c r="C3231" t="s">
        <v>35</v>
      </c>
      <c r="D3231">
        <v>0</v>
      </c>
      <c r="E3231">
        <v>0</v>
      </c>
    </row>
    <row r="3232" spans="1:5" x14ac:dyDescent="0.25">
      <c r="A3232" t="s">
        <v>229</v>
      </c>
      <c r="B3232" t="s">
        <v>22</v>
      </c>
      <c r="C3232" t="s">
        <v>35</v>
      </c>
      <c r="D3232">
        <v>0</v>
      </c>
      <c r="E3232">
        <v>0</v>
      </c>
    </row>
    <row r="3233" spans="1:5" x14ac:dyDescent="0.25">
      <c r="A3233" t="s">
        <v>229</v>
      </c>
      <c r="B3233" t="s">
        <v>18</v>
      </c>
      <c r="C3233" t="s">
        <v>35</v>
      </c>
      <c r="D3233">
        <v>0</v>
      </c>
      <c r="E3233">
        <v>0</v>
      </c>
    </row>
    <row r="3234" spans="1:5" x14ac:dyDescent="0.25">
      <c r="A3234" t="s">
        <v>229</v>
      </c>
      <c r="B3234" t="s">
        <v>21</v>
      </c>
      <c r="C3234" t="s">
        <v>35</v>
      </c>
      <c r="D3234">
        <v>0</v>
      </c>
      <c r="E3234">
        <v>0</v>
      </c>
    </row>
    <row r="3235" spans="1:5" x14ac:dyDescent="0.25">
      <c r="A3235" t="s">
        <v>229</v>
      </c>
      <c r="B3235" t="s">
        <v>19</v>
      </c>
      <c r="C3235" t="s">
        <v>35</v>
      </c>
      <c r="D3235">
        <v>0</v>
      </c>
      <c r="E3235">
        <v>0</v>
      </c>
    </row>
    <row r="3236" spans="1:5" x14ac:dyDescent="0.25">
      <c r="A3236" t="s">
        <v>229</v>
      </c>
      <c r="B3236" t="s">
        <v>18</v>
      </c>
      <c r="C3236" t="s">
        <v>36</v>
      </c>
      <c r="D3236">
        <v>0</v>
      </c>
      <c r="E3236">
        <v>0</v>
      </c>
    </row>
    <row r="3237" spans="1:5" x14ac:dyDescent="0.25">
      <c r="A3237" t="s">
        <v>229</v>
      </c>
      <c r="B3237" t="s">
        <v>21</v>
      </c>
      <c r="C3237" t="s">
        <v>36</v>
      </c>
      <c r="D3237">
        <v>0</v>
      </c>
      <c r="E3237">
        <v>0</v>
      </c>
    </row>
    <row r="3238" spans="1:5" x14ac:dyDescent="0.25">
      <c r="A3238" t="s">
        <v>229</v>
      </c>
      <c r="B3238" t="s">
        <v>19</v>
      </c>
      <c r="C3238" t="s">
        <v>36</v>
      </c>
      <c r="D3238">
        <v>0</v>
      </c>
      <c r="E3238">
        <v>0</v>
      </c>
    </row>
    <row r="3239" spans="1:5" x14ac:dyDescent="0.25">
      <c r="A3239" t="s">
        <v>229</v>
      </c>
      <c r="B3239" t="s">
        <v>20</v>
      </c>
      <c r="C3239" t="s">
        <v>36</v>
      </c>
      <c r="D3239">
        <v>0</v>
      </c>
      <c r="E3239">
        <v>0</v>
      </c>
    </row>
    <row r="3240" spans="1:5" x14ac:dyDescent="0.25">
      <c r="A3240" t="s">
        <v>229</v>
      </c>
      <c r="B3240" t="s">
        <v>23</v>
      </c>
      <c r="C3240" t="s">
        <v>36</v>
      </c>
      <c r="D3240">
        <v>0</v>
      </c>
      <c r="E3240">
        <v>0</v>
      </c>
    </row>
    <row r="3241" spans="1:5" x14ac:dyDescent="0.25">
      <c r="A3241" t="s">
        <v>229</v>
      </c>
      <c r="B3241" t="s">
        <v>22</v>
      </c>
      <c r="C3241" t="s">
        <v>36</v>
      </c>
      <c r="D3241">
        <v>0</v>
      </c>
      <c r="E3241">
        <v>0</v>
      </c>
    </row>
    <row r="3242" spans="1:5" x14ac:dyDescent="0.25">
      <c r="A3242" t="s">
        <v>230</v>
      </c>
      <c r="B3242" t="s">
        <v>21</v>
      </c>
      <c r="C3242" t="s">
        <v>25</v>
      </c>
      <c r="D3242">
        <v>192598.14</v>
      </c>
      <c r="E3242">
        <v>189192.67</v>
      </c>
    </row>
    <row r="3243" spans="1:5" x14ac:dyDescent="0.25">
      <c r="A3243" t="s">
        <v>230</v>
      </c>
      <c r="B3243" t="s">
        <v>19</v>
      </c>
      <c r="C3243" t="s">
        <v>25</v>
      </c>
      <c r="D3243">
        <v>766221</v>
      </c>
      <c r="E3243">
        <v>736577</v>
      </c>
    </row>
    <row r="3244" spans="1:5" x14ac:dyDescent="0.25">
      <c r="A3244" t="s">
        <v>230</v>
      </c>
      <c r="B3244" t="s">
        <v>22</v>
      </c>
      <c r="C3244" t="s">
        <v>25</v>
      </c>
      <c r="D3244">
        <v>17597.12</v>
      </c>
      <c r="E3244">
        <v>17422.89</v>
      </c>
    </row>
    <row r="3245" spans="1:5" x14ac:dyDescent="0.25">
      <c r="A3245" t="s">
        <v>230</v>
      </c>
      <c r="B3245" t="s">
        <v>23</v>
      </c>
      <c r="C3245" t="s">
        <v>25</v>
      </c>
      <c r="D3245">
        <v>0.84</v>
      </c>
      <c r="E3245">
        <v>0.76</v>
      </c>
    </row>
    <row r="3246" spans="1:5" x14ac:dyDescent="0.25">
      <c r="A3246" t="s">
        <v>230</v>
      </c>
      <c r="B3246" t="s">
        <v>18</v>
      </c>
      <c r="C3246" t="s">
        <v>25</v>
      </c>
      <c r="D3246">
        <v>221786.23999999999</v>
      </c>
      <c r="E3246">
        <v>219590.34</v>
      </c>
    </row>
    <row r="3247" spans="1:5" x14ac:dyDescent="0.25">
      <c r="A3247" t="s">
        <v>230</v>
      </c>
      <c r="B3247" t="s">
        <v>20</v>
      </c>
      <c r="C3247" t="s">
        <v>25</v>
      </c>
      <c r="D3247">
        <v>186887.79</v>
      </c>
      <c r="E3247">
        <v>181751.38999999998</v>
      </c>
    </row>
    <row r="3248" spans="1:5" x14ac:dyDescent="0.25">
      <c r="A3248" t="s">
        <v>230</v>
      </c>
      <c r="B3248" t="s">
        <v>22</v>
      </c>
      <c r="C3248" t="s">
        <v>26</v>
      </c>
      <c r="D3248">
        <v>23523.5</v>
      </c>
      <c r="E3248">
        <v>23290.59</v>
      </c>
    </row>
    <row r="3249" spans="1:5" x14ac:dyDescent="0.25">
      <c r="A3249" t="s">
        <v>230</v>
      </c>
      <c r="B3249" t="s">
        <v>18</v>
      </c>
      <c r="C3249" t="s">
        <v>26</v>
      </c>
      <c r="D3249">
        <v>266074.34999999998</v>
      </c>
      <c r="E3249">
        <v>263439.95</v>
      </c>
    </row>
    <row r="3250" spans="1:5" x14ac:dyDescent="0.25">
      <c r="A3250" t="s">
        <v>230</v>
      </c>
      <c r="B3250" t="s">
        <v>19</v>
      </c>
      <c r="C3250" t="s">
        <v>26</v>
      </c>
      <c r="D3250">
        <v>714962</v>
      </c>
      <c r="E3250">
        <v>688179</v>
      </c>
    </row>
    <row r="3251" spans="1:5" x14ac:dyDescent="0.25">
      <c r="A3251" t="s">
        <v>230</v>
      </c>
      <c r="B3251" t="s">
        <v>21</v>
      </c>
      <c r="C3251" t="s">
        <v>26</v>
      </c>
      <c r="D3251">
        <v>145328.14000000001</v>
      </c>
      <c r="E3251">
        <v>142758.49</v>
      </c>
    </row>
    <row r="3252" spans="1:5" x14ac:dyDescent="0.25">
      <c r="A3252" t="s">
        <v>230</v>
      </c>
      <c r="B3252" t="s">
        <v>20</v>
      </c>
      <c r="C3252" t="s">
        <v>26</v>
      </c>
      <c r="D3252">
        <v>152343.40999999997</v>
      </c>
      <c r="E3252">
        <v>147170.78</v>
      </c>
    </row>
    <row r="3253" spans="1:5" x14ac:dyDescent="0.25">
      <c r="A3253" t="s">
        <v>230</v>
      </c>
      <c r="B3253" t="s">
        <v>23</v>
      </c>
      <c r="C3253" t="s">
        <v>26</v>
      </c>
      <c r="D3253">
        <v>9.69</v>
      </c>
      <c r="E3253">
        <v>8.81</v>
      </c>
    </row>
    <row r="3254" spans="1:5" x14ac:dyDescent="0.25">
      <c r="A3254" t="s">
        <v>230</v>
      </c>
      <c r="B3254" t="s">
        <v>22</v>
      </c>
      <c r="C3254" t="s">
        <v>27</v>
      </c>
      <c r="D3254">
        <v>22062.46</v>
      </c>
      <c r="E3254">
        <v>21844.02</v>
      </c>
    </row>
    <row r="3255" spans="1:5" x14ac:dyDescent="0.25">
      <c r="A3255" t="s">
        <v>230</v>
      </c>
      <c r="B3255" t="s">
        <v>21</v>
      </c>
      <c r="C3255" t="s">
        <v>27</v>
      </c>
      <c r="D3255">
        <v>83456.820000000007</v>
      </c>
      <c r="E3255">
        <v>81981.16</v>
      </c>
    </row>
    <row r="3256" spans="1:5" x14ac:dyDescent="0.25">
      <c r="A3256" t="s">
        <v>230</v>
      </c>
      <c r="B3256" t="s">
        <v>23</v>
      </c>
      <c r="C3256" t="s">
        <v>27</v>
      </c>
      <c r="D3256">
        <v>0.54</v>
      </c>
      <c r="E3256">
        <v>0.49</v>
      </c>
    </row>
    <row r="3257" spans="1:5" x14ac:dyDescent="0.25">
      <c r="A3257" t="s">
        <v>230</v>
      </c>
      <c r="B3257" t="s">
        <v>19</v>
      </c>
      <c r="C3257" t="s">
        <v>27</v>
      </c>
      <c r="D3257">
        <v>813911</v>
      </c>
      <c r="E3257">
        <v>783763</v>
      </c>
    </row>
    <row r="3258" spans="1:5" x14ac:dyDescent="0.25">
      <c r="A3258" t="s">
        <v>230</v>
      </c>
      <c r="B3258" t="s">
        <v>20</v>
      </c>
      <c r="C3258" t="s">
        <v>27</v>
      </c>
      <c r="D3258">
        <v>167037.04999999999</v>
      </c>
      <c r="E3258">
        <v>161373.59999999998</v>
      </c>
    </row>
    <row r="3259" spans="1:5" x14ac:dyDescent="0.25">
      <c r="A3259" t="s">
        <v>230</v>
      </c>
      <c r="B3259" t="s">
        <v>18</v>
      </c>
      <c r="C3259" t="s">
        <v>27</v>
      </c>
      <c r="D3259">
        <v>293499.59000000003</v>
      </c>
      <c r="E3259">
        <v>290593.65000000002</v>
      </c>
    </row>
    <row r="3260" spans="1:5" x14ac:dyDescent="0.25">
      <c r="A3260" t="s">
        <v>230</v>
      </c>
      <c r="B3260" t="s">
        <v>22</v>
      </c>
      <c r="C3260" t="s">
        <v>28</v>
      </c>
      <c r="D3260">
        <v>39746.92</v>
      </c>
      <c r="E3260">
        <v>39353.39</v>
      </c>
    </row>
    <row r="3261" spans="1:5" x14ac:dyDescent="0.25">
      <c r="A3261" t="s">
        <v>230</v>
      </c>
      <c r="B3261" t="s">
        <v>21</v>
      </c>
      <c r="C3261" t="s">
        <v>28</v>
      </c>
      <c r="D3261">
        <v>52127.87</v>
      </c>
      <c r="E3261">
        <v>51206.16</v>
      </c>
    </row>
    <row r="3262" spans="1:5" x14ac:dyDescent="0.25">
      <c r="A3262" t="s">
        <v>230</v>
      </c>
      <c r="B3262" t="s">
        <v>23</v>
      </c>
      <c r="C3262" t="s">
        <v>28</v>
      </c>
      <c r="D3262">
        <v>16.79</v>
      </c>
      <c r="E3262">
        <v>15.26</v>
      </c>
    </row>
    <row r="3263" spans="1:5" x14ac:dyDescent="0.25">
      <c r="A3263" t="s">
        <v>230</v>
      </c>
      <c r="B3263" t="s">
        <v>20</v>
      </c>
      <c r="C3263" t="s">
        <v>28</v>
      </c>
      <c r="D3263">
        <v>140476.74</v>
      </c>
      <c r="E3263">
        <v>135979.76</v>
      </c>
    </row>
    <row r="3264" spans="1:5" x14ac:dyDescent="0.25">
      <c r="A3264" t="s">
        <v>230</v>
      </c>
      <c r="B3264" t="s">
        <v>18</v>
      </c>
      <c r="C3264" t="s">
        <v>28</v>
      </c>
      <c r="D3264">
        <v>307559.21999999997</v>
      </c>
      <c r="E3264">
        <v>304514.08</v>
      </c>
    </row>
    <row r="3265" spans="1:5" x14ac:dyDescent="0.25">
      <c r="A3265" t="s">
        <v>230</v>
      </c>
      <c r="B3265" t="s">
        <v>19</v>
      </c>
      <c r="C3265" t="s">
        <v>28</v>
      </c>
      <c r="D3265">
        <v>719058</v>
      </c>
      <c r="E3265">
        <v>690957</v>
      </c>
    </row>
    <row r="3266" spans="1:5" x14ac:dyDescent="0.25">
      <c r="A3266" t="s">
        <v>230</v>
      </c>
      <c r="B3266" t="s">
        <v>22</v>
      </c>
      <c r="C3266" t="s">
        <v>29</v>
      </c>
      <c r="D3266">
        <v>41478.51</v>
      </c>
      <c r="E3266">
        <v>41067.83</v>
      </c>
    </row>
    <row r="3267" spans="1:5" x14ac:dyDescent="0.25">
      <c r="A3267" t="s">
        <v>230</v>
      </c>
      <c r="B3267" t="s">
        <v>23</v>
      </c>
      <c r="C3267" t="s">
        <v>29</v>
      </c>
      <c r="D3267">
        <v>15.33</v>
      </c>
      <c r="E3267">
        <v>13.94</v>
      </c>
    </row>
    <row r="3268" spans="1:5" x14ac:dyDescent="0.25">
      <c r="A3268" t="s">
        <v>230</v>
      </c>
      <c r="B3268" t="s">
        <v>20</v>
      </c>
      <c r="C3268" t="s">
        <v>29</v>
      </c>
      <c r="D3268">
        <v>257379.28</v>
      </c>
      <c r="E3268">
        <v>250095.49</v>
      </c>
    </row>
    <row r="3269" spans="1:5" x14ac:dyDescent="0.25">
      <c r="A3269" t="s">
        <v>230</v>
      </c>
      <c r="B3269" t="s">
        <v>18</v>
      </c>
      <c r="C3269" t="s">
        <v>29</v>
      </c>
      <c r="D3269">
        <v>328644.78999999998</v>
      </c>
      <c r="E3269">
        <v>325390.88</v>
      </c>
    </row>
    <row r="3270" spans="1:5" x14ac:dyDescent="0.25">
      <c r="A3270" t="s">
        <v>230</v>
      </c>
      <c r="B3270" t="s">
        <v>21</v>
      </c>
      <c r="C3270" t="s">
        <v>29</v>
      </c>
      <c r="D3270">
        <v>52013.4</v>
      </c>
      <c r="E3270">
        <v>51093.71</v>
      </c>
    </row>
    <row r="3271" spans="1:5" x14ac:dyDescent="0.25">
      <c r="A3271" t="s">
        <v>230</v>
      </c>
      <c r="B3271" t="s">
        <v>19</v>
      </c>
      <c r="C3271" t="s">
        <v>29</v>
      </c>
      <c r="D3271">
        <v>353950</v>
      </c>
      <c r="E3271">
        <v>335073</v>
      </c>
    </row>
    <row r="3272" spans="1:5" x14ac:dyDescent="0.25">
      <c r="A3272" t="s">
        <v>230</v>
      </c>
      <c r="B3272" t="s">
        <v>21</v>
      </c>
      <c r="C3272" t="s">
        <v>30</v>
      </c>
      <c r="D3272">
        <v>0</v>
      </c>
      <c r="E3272">
        <v>0</v>
      </c>
    </row>
    <row r="3273" spans="1:5" x14ac:dyDescent="0.25">
      <c r="A3273" t="s">
        <v>230</v>
      </c>
      <c r="B3273" t="s">
        <v>22</v>
      </c>
      <c r="C3273" t="s">
        <v>30</v>
      </c>
      <c r="D3273">
        <v>0</v>
      </c>
      <c r="E3273">
        <v>0</v>
      </c>
    </row>
    <row r="3274" spans="1:5" x14ac:dyDescent="0.25">
      <c r="A3274" t="s">
        <v>230</v>
      </c>
      <c r="B3274" t="s">
        <v>23</v>
      </c>
      <c r="C3274" t="s">
        <v>30</v>
      </c>
      <c r="D3274">
        <v>0</v>
      </c>
      <c r="E3274">
        <v>0</v>
      </c>
    </row>
    <row r="3275" spans="1:5" x14ac:dyDescent="0.25">
      <c r="A3275" t="s">
        <v>230</v>
      </c>
      <c r="B3275" t="s">
        <v>18</v>
      </c>
      <c r="C3275" t="s">
        <v>30</v>
      </c>
      <c r="D3275">
        <v>0</v>
      </c>
      <c r="E3275">
        <v>0</v>
      </c>
    </row>
    <row r="3276" spans="1:5" x14ac:dyDescent="0.25">
      <c r="A3276" t="s">
        <v>230</v>
      </c>
      <c r="B3276" t="s">
        <v>19</v>
      </c>
      <c r="C3276" t="s">
        <v>30</v>
      </c>
      <c r="D3276">
        <v>0</v>
      </c>
      <c r="E3276">
        <v>0</v>
      </c>
    </row>
    <row r="3277" spans="1:5" x14ac:dyDescent="0.25">
      <c r="A3277" t="s">
        <v>230</v>
      </c>
      <c r="B3277" t="s">
        <v>20</v>
      </c>
      <c r="C3277" t="s">
        <v>30</v>
      </c>
      <c r="D3277">
        <v>0</v>
      </c>
      <c r="E3277">
        <v>0</v>
      </c>
    </row>
    <row r="3278" spans="1:5" x14ac:dyDescent="0.25">
      <c r="A3278" t="s">
        <v>230</v>
      </c>
      <c r="B3278" t="s">
        <v>19</v>
      </c>
      <c r="C3278" t="s">
        <v>31</v>
      </c>
      <c r="D3278">
        <v>0</v>
      </c>
      <c r="E3278">
        <v>0</v>
      </c>
    </row>
    <row r="3279" spans="1:5" x14ac:dyDescent="0.25">
      <c r="A3279" t="s">
        <v>230</v>
      </c>
      <c r="B3279" t="s">
        <v>18</v>
      </c>
      <c r="C3279" t="s">
        <v>31</v>
      </c>
      <c r="D3279">
        <v>0</v>
      </c>
      <c r="E3279">
        <v>0</v>
      </c>
    </row>
    <row r="3280" spans="1:5" x14ac:dyDescent="0.25">
      <c r="A3280" t="s">
        <v>230</v>
      </c>
      <c r="B3280" t="s">
        <v>21</v>
      </c>
      <c r="C3280" t="s">
        <v>31</v>
      </c>
      <c r="D3280">
        <v>0</v>
      </c>
      <c r="E3280">
        <v>0</v>
      </c>
    </row>
    <row r="3281" spans="1:5" x14ac:dyDescent="0.25">
      <c r="A3281" t="s">
        <v>230</v>
      </c>
      <c r="B3281" t="s">
        <v>20</v>
      </c>
      <c r="C3281" t="s">
        <v>31</v>
      </c>
      <c r="D3281">
        <v>0</v>
      </c>
      <c r="E3281">
        <v>0</v>
      </c>
    </row>
    <row r="3282" spans="1:5" x14ac:dyDescent="0.25">
      <c r="A3282" t="s">
        <v>230</v>
      </c>
      <c r="B3282" t="s">
        <v>22</v>
      </c>
      <c r="C3282" t="s">
        <v>31</v>
      </c>
      <c r="D3282">
        <v>0</v>
      </c>
      <c r="E3282">
        <v>0</v>
      </c>
    </row>
    <row r="3283" spans="1:5" x14ac:dyDescent="0.25">
      <c r="A3283" t="s">
        <v>230</v>
      </c>
      <c r="B3283" t="s">
        <v>23</v>
      </c>
      <c r="C3283" t="s">
        <v>31</v>
      </c>
      <c r="D3283">
        <v>0</v>
      </c>
      <c r="E3283">
        <v>0</v>
      </c>
    </row>
    <row r="3284" spans="1:5" x14ac:dyDescent="0.25">
      <c r="A3284" t="s">
        <v>230</v>
      </c>
      <c r="B3284" t="s">
        <v>23</v>
      </c>
      <c r="C3284" t="s">
        <v>32</v>
      </c>
      <c r="D3284">
        <v>0</v>
      </c>
      <c r="E3284">
        <v>0</v>
      </c>
    </row>
    <row r="3285" spans="1:5" x14ac:dyDescent="0.25">
      <c r="A3285" t="s">
        <v>230</v>
      </c>
      <c r="B3285" t="s">
        <v>20</v>
      </c>
      <c r="C3285" t="s">
        <v>32</v>
      </c>
      <c r="D3285">
        <v>0</v>
      </c>
      <c r="E3285">
        <v>0</v>
      </c>
    </row>
    <row r="3286" spans="1:5" x14ac:dyDescent="0.25">
      <c r="A3286" t="s">
        <v>230</v>
      </c>
      <c r="B3286" t="s">
        <v>21</v>
      </c>
      <c r="C3286" t="s">
        <v>32</v>
      </c>
      <c r="D3286">
        <v>0</v>
      </c>
      <c r="E3286">
        <v>0</v>
      </c>
    </row>
    <row r="3287" spans="1:5" x14ac:dyDescent="0.25">
      <c r="A3287" t="s">
        <v>230</v>
      </c>
      <c r="B3287" t="s">
        <v>22</v>
      </c>
      <c r="C3287" t="s">
        <v>32</v>
      </c>
      <c r="D3287">
        <v>0</v>
      </c>
      <c r="E3287">
        <v>0</v>
      </c>
    </row>
    <row r="3288" spans="1:5" x14ac:dyDescent="0.25">
      <c r="A3288" t="s">
        <v>230</v>
      </c>
      <c r="B3288" t="s">
        <v>18</v>
      </c>
      <c r="C3288" t="s">
        <v>32</v>
      </c>
      <c r="D3288">
        <v>0</v>
      </c>
      <c r="E3288">
        <v>0</v>
      </c>
    </row>
    <row r="3289" spans="1:5" x14ac:dyDescent="0.25">
      <c r="A3289" t="s">
        <v>230</v>
      </c>
      <c r="B3289" t="s">
        <v>19</v>
      </c>
      <c r="C3289" t="s">
        <v>32</v>
      </c>
      <c r="D3289">
        <v>0</v>
      </c>
      <c r="E3289">
        <v>0</v>
      </c>
    </row>
    <row r="3290" spans="1:5" x14ac:dyDescent="0.25">
      <c r="A3290" t="s">
        <v>230</v>
      </c>
      <c r="B3290" t="s">
        <v>19</v>
      </c>
      <c r="C3290" t="s">
        <v>33</v>
      </c>
      <c r="D3290">
        <v>0</v>
      </c>
      <c r="E3290">
        <v>0</v>
      </c>
    </row>
    <row r="3291" spans="1:5" x14ac:dyDescent="0.25">
      <c r="A3291" t="s">
        <v>230</v>
      </c>
      <c r="B3291" t="s">
        <v>20</v>
      </c>
      <c r="C3291" t="s">
        <v>33</v>
      </c>
      <c r="D3291">
        <v>0</v>
      </c>
      <c r="E3291">
        <v>0</v>
      </c>
    </row>
    <row r="3292" spans="1:5" x14ac:dyDescent="0.25">
      <c r="A3292" t="s">
        <v>230</v>
      </c>
      <c r="B3292" t="s">
        <v>22</v>
      </c>
      <c r="C3292" t="s">
        <v>33</v>
      </c>
      <c r="D3292">
        <v>0</v>
      </c>
      <c r="E3292">
        <v>0</v>
      </c>
    </row>
    <row r="3293" spans="1:5" x14ac:dyDescent="0.25">
      <c r="A3293" t="s">
        <v>230</v>
      </c>
      <c r="B3293" t="s">
        <v>18</v>
      </c>
      <c r="C3293" t="s">
        <v>33</v>
      </c>
      <c r="D3293">
        <v>0</v>
      </c>
      <c r="E3293">
        <v>0</v>
      </c>
    </row>
    <row r="3294" spans="1:5" x14ac:dyDescent="0.25">
      <c r="A3294" t="s">
        <v>230</v>
      </c>
      <c r="B3294" t="s">
        <v>23</v>
      </c>
      <c r="C3294" t="s">
        <v>33</v>
      </c>
      <c r="D3294">
        <v>0</v>
      </c>
      <c r="E3294">
        <v>0</v>
      </c>
    </row>
    <row r="3295" spans="1:5" x14ac:dyDescent="0.25">
      <c r="A3295" t="s">
        <v>230</v>
      </c>
      <c r="B3295" t="s">
        <v>21</v>
      </c>
      <c r="C3295" t="s">
        <v>33</v>
      </c>
      <c r="D3295">
        <v>0</v>
      </c>
      <c r="E3295">
        <v>0</v>
      </c>
    </row>
    <row r="3296" spans="1:5" x14ac:dyDescent="0.25">
      <c r="A3296" t="s">
        <v>230</v>
      </c>
      <c r="B3296" t="s">
        <v>19</v>
      </c>
      <c r="C3296" t="s">
        <v>34</v>
      </c>
      <c r="D3296">
        <v>0</v>
      </c>
      <c r="E3296">
        <v>0</v>
      </c>
    </row>
    <row r="3297" spans="1:5" x14ac:dyDescent="0.25">
      <c r="A3297" t="s">
        <v>230</v>
      </c>
      <c r="B3297" t="s">
        <v>23</v>
      </c>
      <c r="C3297" t="s">
        <v>34</v>
      </c>
      <c r="D3297">
        <v>0</v>
      </c>
      <c r="E3297">
        <v>0</v>
      </c>
    </row>
    <row r="3298" spans="1:5" x14ac:dyDescent="0.25">
      <c r="A3298" t="s">
        <v>230</v>
      </c>
      <c r="B3298" t="s">
        <v>20</v>
      </c>
      <c r="C3298" t="s">
        <v>34</v>
      </c>
      <c r="D3298">
        <v>0</v>
      </c>
      <c r="E3298">
        <v>0</v>
      </c>
    </row>
    <row r="3299" spans="1:5" x14ac:dyDescent="0.25">
      <c r="A3299" t="s">
        <v>230</v>
      </c>
      <c r="B3299" t="s">
        <v>21</v>
      </c>
      <c r="C3299" t="s">
        <v>34</v>
      </c>
      <c r="D3299">
        <v>0</v>
      </c>
      <c r="E3299">
        <v>0</v>
      </c>
    </row>
    <row r="3300" spans="1:5" x14ac:dyDescent="0.25">
      <c r="A3300" t="s">
        <v>230</v>
      </c>
      <c r="B3300" t="s">
        <v>18</v>
      </c>
      <c r="C3300" t="s">
        <v>34</v>
      </c>
      <c r="D3300">
        <v>0</v>
      </c>
      <c r="E3300">
        <v>0</v>
      </c>
    </row>
    <row r="3301" spans="1:5" x14ac:dyDescent="0.25">
      <c r="A3301" t="s">
        <v>230</v>
      </c>
      <c r="B3301" t="s">
        <v>22</v>
      </c>
      <c r="C3301" t="s">
        <v>34</v>
      </c>
      <c r="D3301">
        <v>0</v>
      </c>
      <c r="E3301">
        <v>0</v>
      </c>
    </row>
    <row r="3302" spans="1:5" x14ac:dyDescent="0.25">
      <c r="A3302" t="s">
        <v>230</v>
      </c>
      <c r="B3302" t="s">
        <v>23</v>
      </c>
      <c r="C3302" t="s">
        <v>35</v>
      </c>
      <c r="D3302">
        <v>0</v>
      </c>
      <c r="E3302">
        <v>0</v>
      </c>
    </row>
    <row r="3303" spans="1:5" x14ac:dyDescent="0.25">
      <c r="A3303" t="s">
        <v>230</v>
      </c>
      <c r="B3303" t="s">
        <v>19</v>
      </c>
      <c r="C3303" t="s">
        <v>35</v>
      </c>
      <c r="D3303">
        <v>0</v>
      </c>
      <c r="E3303">
        <v>0</v>
      </c>
    </row>
    <row r="3304" spans="1:5" x14ac:dyDescent="0.25">
      <c r="A3304" t="s">
        <v>230</v>
      </c>
      <c r="B3304" t="s">
        <v>22</v>
      </c>
      <c r="C3304" t="s">
        <v>35</v>
      </c>
      <c r="D3304">
        <v>0</v>
      </c>
      <c r="E3304">
        <v>0</v>
      </c>
    </row>
    <row r="3305" spans="1:5" x14ac:dyDescent="0.25">
      <c r="A3305" t="s">
        <v>230</v>
      </c>
      <c r="B3305" t="s">
        <v>21</v>
      </c>
      <c r="C3305" t="s">
        <v>35</v>
      </c>
      <c r="D3305">
        <v>0</v>
      </c>
      <c r="E3305">
        <v>0</v>
      </c>
    </row>
    <row r="3306" spans="1:5" x14ac:dyDescent="0.25">
      <c r="A3306" t="s">
        <v>230</v>
      </c>
      <c r="B3306" t="s">
        <v>18</v>
      </c>
      <c r="C3306" t="s">
        <v>35</v>
      </c>
      <c r="D3306">
        <v>0</v>
      </c>
      <c r="E3306">
        <v>0</v>
      </c>
    </row>
    <row r="3307" spans="1:5" x14ac:dyDescent="0.25">
      <c r="A3307" t="s">
        <v>230</v>
      </c>
      <c r="B3307" t="s">
        <v>20</v>
      </c>
      <c r="C3307" t="s">
        <v>35</v>
      </c>
      <c r="D3307">
        <v>0</v>
      </c>
      <c r="E3307">
        <v>0</v>
      </c>
    </row>
    <row r="3308" spans="1:5" x14ac:dyDescent="0.25">
      <c r="A3308" t="s">
        <v>230</v>
      </c>
      <c r="B3308" t="s">
        <v>21</v>
      </c>
      <c r="C3308" t="s">
        <v>36</v>
      </c>
      <c r="D3308">
        <v>0</v>
      </c>
      <c r="E3308">
        <v>0</v>
      </c>
    </row>
    <row r="3309" spans="1:5" x14ac:dyDescent="0.25">
      <c r="A3309" t="s">
        <v>230</v>
      </c>
      <c r="B3309" t="s">
        <v>18</v>
      </c>
      <c r="C3309" t="s">
        <v>36</v>
      </c>
      <c r="D3309">
        <v>0</v>
      </c>
      <c r="E3309">
        <v>0</v>
      </c>
    </row>
    <row r="3310" spans="1:5" x14ac:dyDescent="0.25">
      <c r="A3310" t="s">
        <v>230</v>
      </c>
      <c r="B3310" t="s">
        <v>20</v>
      </c>
      <c r="C3310" t="s">
        <v>36</v>
      </c>
      <c r="D3310">
        <v>0</v>
      </c>
      <c r="E3310">
        <v>0</v>
      </c>
    </row>
    <row r="3311" spans="1:5" x14ac:dyDescent="0.25">
      <c r="A3311" t="s">
        <v>230</v>
      </c>
      <c r="B3311" t="s">
        <v>19</v>
      </c>
      <c r="C3311" t="s">
        <v>36</v>
      </c>
      <c r="D3311">
        <v>0</v>
      </c>
      <c r="E3311">
        <v>0</v>
      </c>
    </row>
    <row r="3312" spans="1:5" x14ac:dyDescent="0.25">
      <c r="A3312" t="s">
        <v>230</v>
      </c>
      <c r="B3312" t="s">
        <v>23</v>
      </c>
      <c r="C3312" t="s">
        <v>36</v>
      </c>
      <c r="D3312">
        <v>0</v>
      </c>
      <c r="E3312">
        <v>0</v>
      </c>
    </row>
    <row r="3313" spans="1:5" x14ac:dyDescent="0.25">
      <c r="A3313" t="s">
        <v>230</v>
      </c>
      <c r="B3313" t="s">
        <v>22</v>
      </c>
      <c r="C3313" t="s">
        <v>36</v>
      </c>
      <c r="D3313">
        <v>0</v>
      </c>
      <c r="E3313">
        <v>0</v>
      </c>
    </row>
    <row r="3314" spans="1:5" x14ac:dyDescent="0.25">
      <c r="A3314" t="s">
        <v>231</v>
      </c>
      <c r="B3314" t="s">
        <v>21</v>
      </c>
      <c r="C3314" t="s">
        <v>25</v>
      </c>
      <c r="D3314">
        <v>326201.7</v>
      </c>
      <c r="E3314">
        <v>320433.89</v>
      </c>
    </row>
    <row r="3315" spans="1:5" x14ac:dyDescent="0.25">
      <c r="A3315" t="s">
        <v>231</v>
      </c>
      <c r="B3315" t="s">
        <v>19</v>
      </c>
      <c r="C3315" t="s">
        <v>25</v>
      </c>
      <c r="D3315">
        <v>0</v>
      </c>
      <c r="E3315">
        <v>0</v>
      </c>
    </row>
    <row r="3316" spans="1:5" x14ac:dyDescent="0.25">
      <c r="A3316" t="s">
        <v>231</v>
      </c>
      <c r="B3316" t="s">
        <v>22</v>
      </c>
      <c r="C3316" t="s">
        <v>25</v>
      </c>
      <c r="D3316">
        <v>37796.300000000003</v>
      </c>
      <c r="E3316">
        <v>37422.080000000002</v>
      </c>
    </row>
    <row r="3317" spans="1:5" x14ac:dyDescent="0.25">
      <c r="A3317" t="s">
        <v>231</v>
      </c>
      <c r="B3317" t="s">
        <v>23</v>
      </c>
      <c r="C3317" t="s">
        <v>25</v>
      </c>
      <c r="D3317">
        <v>0</v>
      </c>
      <c r="E3317">
        <v>0</v>
      </c>
    </row>
    <row r="3318" spans="1:5" x14ac:dyDescent="0.25">
      <c r="A3318" t="s">
        <v>231</v>
      </c>
      <c r="B3318" t="s">
        <v>20</v>
      </c>
      <c r="C3318" t="s">
        <v>25</v>
      </c>
      <c r="D3318">
        <v>53563.47</v>
      </c>
      <c r="E3318">
        <v>51599.59</v>
      </c>
    </row>
    <row r="3319" spans="1:5" x14ac:dyDescent="0.25">
      <c r="A3319" t="s">
        <v>231</v>
      </c>
      <c r="B3319" t="s">
        <v>18</v>
      </c>
      <c r="C3319" t="s">
        <v>25</v>
      </c>
      <c r="D3319">
        <v>10066.75</v>
      </c>
      <c r="E3319">
        <v>9967.08</v>
      </c>
    </row>
    <row r="3320" spans="1:5" x14ac:dyDescent="0.25">
      <c r="A3320" t="s">
        <v>231</v>
      </c>
      <c r="B3320" t="s">
        <v>22</v>
      </c>
      <c r="C3320" t="s">
        <v>26</v>
      </c>
      <c r="D3320">
        <v>61238.58</v>
      </c>
      <c r="E3320">
        <v>60632.26</v>
      </c>
    </row>
    <row r="3321" spans="1:5" x14ac:dyDescent="0.25">
      <c r="A3321" t="s">
        <v>231</v>
      </c>
      <c r="B3321" t="s">
        <v>18</v>
      </c>
      <c r="C3321" t="s">
        <v>26</v>
      </c>
      <c r="D3321">
        <v>3107.37</v>
      </c>
      <c r="E3321">
        <v>3076.6</v>
      </c>
    </row>
    <row r="3322" spans="1:5" x14ac:dyDescent="0.25">
      <c r="A3322" t="s">
        <v>231</v>
      </c>
      <c r="B3322" t="s">
        <v>19</v>
      </c>
      <c r="C3322" t="s">
        <v>26</v>
      </c>
      <c r="D3322">
        <v>0</v>
      </c>
      <c r="E3322">
        <v>0</v>
      </c>
    </row>
    <row r="3323" spans="1:5" x14ac:dyDescent="0.25">
      <c r="A3323" t="s">
        <v>231</v>
      </c>
      <c r="B3323" t="s">
        <v>21</v>
      </c>
      <c r="C3323" t="s">
        <v>26</v>
      </c>
      <c r="D3323">
        <v>271995.27</v>
      </c>
      <c r="E3323">
        <v>267185.91999999998</v>
      </c>
    </row>
    <row r="3324" spans="1:5" x14ac:dyDescent="0.25">
      <c r="A3324" t="s">
        <v>231</v>
      </c>
      <c r="B3324" t="s">
        <v>20</v>
      </c>
      <c r="C3324" t="s">
        <v>26</v>
      </c>
      <c r="D3324">
        <v>12170.92</v>
      </c>
      <c r="E3324">
        <v>11447.83</v>
      </c>
    </row>
    <row r="3325" spans="1:5" x14ac:dyDescent="0.25">
      <c r="A3325" t="s">
        <v>231</v>
      </c>
      <c r="B3325" t="s">
        <v>23</v>
      </c>
      <c r="C3325" t="s">
        <v>26</v>
      </c>
      <c r="D3325">
        <v>0</v>
      </c>
      <c r="E3325">
        <v>0</v>
      </c>
    </row>
    <row r="3326" spans="1:5" x14ac:dyDescent="0.25">
      <c r="A3326" t="s">
        <v>231</v>
      </c>
      <c r="B3326" t="s">
        <v>18</v>
      </c>
      <c r="C3326" t="s">
        <v>27</v>
      </c>
      <c r="D3326">
        <v>11768.28</v>
      </c>
      <c r="E3326">
        <v>11651.76</v>
      </c>
    </row>
    <row r="3327" spans="1:5" x14ac:dyDescent="0.25">
      <c r="A3327" t="s">
        <v>231</v>
      </c>
      <c r="B3327" t="s">
        <v>22</v>
      </c>
      <c r="C3327" t="s">
        <v>27</v>
      </c>
      <c r="D3327">
        <v>106422.62</v>
      </c>
      <c r="E3327">
        <v>105368.93</v>
      </c>
    </row>
    <row r="3328" spans="1:5" x14ac:dyDescent="0.25">
      <c r="A3328" t="s">
        <v>231</v>
      </c>
      <c r="B3328" t="s">
        <v>19</v>
      </c>
      <c r="C3328" t="s">
        <v>27</v>
      </c>
      <c r="D3328">
        <v>0</v>
      </c>
      <c r="E3328">
        <v>0</v>
      </c>
    </row>
    <row r="3329" spans="1:5" x14ac:dyDescent="0.25">
      <c r="A3329" t="s">
        <v>231</v>
      </c>
      <c r="B3329" t="s">
        <v>21</v>
      </c>
      <c r="C3329" t="s">
        <v>27</v>
      </c>
      <c r="D3329">
        <v>160355.82</v>
      </c>
      <c r="E3329">
        <v>157520.45000000001</v>
      </c>
    </row>
    <row r="3330" spans="1:5" x14ac:dyDescent="0.25">
      <c r="A3330" t="s">
        <v>231</v>
      </c>
      <c r="B3330" t="s">
        <v>20</v>
      </c>
      <c r="C3330" t="s">
        <v>27</v>
      </c>
      <c r="D3330">
        <v>14715.53</v>
      </c>
      <c r="E3330">
        <v>14001.63</v>
      </c>
    </row>
    <row r="3331" spans="1:5" x14ac:dyDescent="0.25">
      <c r="A3331" t="s">
        <v>231</v>
      </c>
      <c r="B3331" t="s">
        <v>23</v>
      </c>
      <c r="C3331" t="s">
        <v>27</v>
      </c>
      <c r="D3331">
        <v>0</v>
      </c>
      <c r="E3331">
        <v>0</v>
      </c>
    </row>
    <row r="3332" spans="1:5" x14ac:dyDescent="0.25">
      <c r="A3332" t="s">
        <v>231</v>
      </c>
      <c r="B3332" t="s">
        <v>23</v>
      </c>
      <c r="C3332" t="s">
        <v>28</v>
      </c>
      <c r="D3332">
        <v>0</v>
      </c>
      <c r="E3332">
        <v>0</v>
      </c>
    </row>
    <row r="3333" spans="1:5" x14ac:dyDescent="0.25">
      <c r="A3333" t="s">
        <v>231</v>
      </c>
      <c r="B3333" t="s">
        <v>22</v>
      </c>
      <c r="C3333" t="s">
        <v>28</v>
      </c>
      <c r="D3333">
        <v>128461.27</v>
      </c>
      <c r="E3333">
        <v>127189.38</v>
      </c>
    </row>
    <row r="3334" spans="1:5" x14ac:dyDescent="0.25">
      <c r="A3334" t="s">
        <v>231</v>
      </c>
      <c r="B3334" t="s">
        <v>21</v>
      </c>
      <c r="C3334" t="s">
        <v>28</v>
      </c>
      <c r="D3334">
        <v>103972.97</v>
      </c>
      <c r="E3334">
        <v>102134.55</v>
      </c>
    </row>
    <row r="3335" spans="1:5" x14ac:dyDescent="0.25">
      <c r="A3335" t="s">
        <v>231</v>
      </c>
      <c r="B3335" t="s">
        <v>20</v>
      </c>
      <c r="C3335" t="s">
        <v>28</v>
      </c>
      <c r="D3335">
        <v>35669.1</v>
      </c>
      <c r="E3335">
        <v>34202.1</v>
      </c>
    </row>
    <row r="3336" spans="1:5" x14ac:dyDescent="0.25">
      <c r="A3336" t="s">
        <v>231</v>
      </c>
      <c r="B3336" t="s">
        <v>18</v>
      </c>
      <c r="C3336" t="s">
        <v>28</v>
      </c>
      <c r="D3336">
        <v>10419.709999999999</v>
      </c>
      <c r="E3336">
        <v>10316.540000000001</v>
      </c>
    </row>
    <row r="3337" spans="1:5" x14ac:dyDescent="0.25">
      <c r="A3337" t="s">
        <v>231</v>
      </c>
      <c r="B3337" t="s">
        <v>19</v>
      </c>
      <c r="C3337" t="s">
        <v>28</v>
      </c>
      <c r="D3337">
        <v>0</v>
      </c>
      <c r="E3337">
        <v>0</v>
      </c>
    </row>
    <row r="3338" spans="1:5" x14ac:dyDescent="0.25">
      <c r="A3338" t="s">
        <v>231</v>
      </c>
      <c r="B3338" t="s">
        <v>18</v>
      </c>
      <c r="C3338" t="s">
        <v>29</v>
      </c>
      <c r="D3338">
        <v>11403</v>
      </c>
      <c r="E3338">
        <v>11290.1</v>
      </c>
    </row>
    <row r="3339" spans="1:5" x14ac:dyDescent="0.25">
      <c r="A3339" t="s">
        <v>231</v>
      </c>
      <c r="B3339" t="s">
        <v>22</v>
      </c>
      <c r="C3339" t="s">
        <v>29</v>
      </c>
      <c r="D3339">
        <v>187006.02</v>
      </c>
      <c r="E3339">
        <v>185154.48</v>
      </c>
    </row>
    <row r="3340" spans="1:5" x14ac:dyDescent="0.25">
      <c r="A3340" t="s">
        <v>231</v>
      </c>
      <c r="B3340" t="s">
        <v>23</v>
      </c>
      <c r="C3340" t="s">
        <v>29</v>
      </c>
      <c r="D3340">
        <v>0</v>
      </c>
      <c r="E3340">
        <v>0</v>
      </c>
    </row>
    <row r="3341" spans="1:5" x14ac:dyDescent="0.25">
      <c r="A3341" t="s">
        <v>231</v>
      </c>
      <c r="B3341" t="s">
        <v>20</v>
      </c>
      <c r="C3341" t="s">
        <v>29</v>
      </c>
      <c r="D3341">
        <v>36049.589999999997</v>
      </c>
      <c r="E3341">
        <v>34420.949999999997</v>
      </c>
    </row>
    <row r="3342" spans="1:5" x14ac:dyDescent="0.25">
      <c r="A3342" t="s">
        <v>231</v>
      </c>
      <c r="B3342" t="s">
        <v>21</v>
      </c>
      <c r="C3342" t="s">
        <v>29</v>
      </c>
      <c r="D3342">
        <v>101537.31</v>
      </c>
      <c r="E3342">
        <v>99741.95</v>
      </c>
    </row>
    <row r="3343" spans="1:5" x14ac:dyDescent="0.25">
      <c r="A3343" t="s">
        <v>231</v>
      </c>
      <c r="B3343" t="s">
        <v>19</v>
      </c>
      <c r="C3343" t="s">
        <v>29</v>
      </c>
      <c r="D3343">
        <v>0</v>
      </c>
      <c r="E3343">
        <v>0</v>
      </c>
    </row>
    <row r="3344" spans="1:5" x14ac:dyDescent="0.25">
      <c r="A3344" t="s">
        <v>231</v>
      </c>
      <c r="B3344" t="s">
        <v>22</v>
      </c>
      <c r="C3344" t="s">
        <v>30</v>
      </c>
      <c r="D3344">
        <v>0</v>
      </c>
      <c r="E3344">
        <v>0</v>
      </c>
    </row>
    <row r="3345" spans="1:5" x14ac:dyDescent="0.25">
      <c r="A3345" t="s">
        <v>231</v>
      </c>
      <c r="B3345" t="s">
        <v>23</v>
      </c>
      <c r="C3345" t="s">
        <v>30</v>
      </c>
      <c r="D3345">
        <v>0</v>
      </c>
      <c r="E3345">
        <v>0</v>
      </c>
    </row>
    <row r="3346" spans="1:5" x14ac:dyDescent="0.25">
      <c r="A3346" t="s">
        <v>231</v>
      </c>
      <c r="B3346" t="s">
        <v>18</v>
      </c>
      <c r="C3346" t="s">
        <v>30</v>
      </c>
      <c r="D3346">
        <v>0</v>
      </c>
      <c r="E3346">
        <v>0</v>
      </c>
    </row>
    <row r="3347" spans="1:5" x14ac:dyDescent="0.25">
      <c r="A3347" t="s">
        <v>231</v>
      </c>
      <c r="B3347" t="s">
        <v>19</v>
      </c>
      <c r="C3347" t="s">
        <v>30</v>
      </c>
      <c r="D3347">
        <v>0</v>
      </c>
      <c r="E3347">
        <v>0</v>
      </c>
    </row>
    <row r="3348" spans="1:5" x14ac:dyDescent="0.25">
      <c r="A3348" t="s">
        <v>231</v>
      </c>
      <c r="B3348" t="s">
        <v>21</v>
      </c>
      <c r="C3348" t="s">
        <v>30</v>
      </c>
      <c r="D3348">
        <v>0</v>
      </c>
      <c r="E3348">
        <v>0</v>
      </c>
    </row>
    <row r="3349" spans="1:5" x14ac:dyDescent="0.25">
      <c r="A3349" t="s">
        <v>231</v>
      </c>
      <c r="B3349" t="s">
        <v>20</v>
      </c>
      <c r="C3349" t="s">
        <v>30</v>
      </c>
      <c r="D3349">
        <v>0</v>
      </c>
      <c r="E3349">
        <v>0</v>
      </c>
    </row>
    <row r="3350" spans="1:5" x14ac:dyDescent="0.25">
      <c r="A3350" t="s">
        <v>231</v>
      </c>
      <c r="B3350" t="s">
        <v>19</v>
      </c>
      <c r="C3350" t="s">
        <v>31</v>
      </c>
      <c r="D3350">
        <v>0</v>
      </c>
      <c r="E3350">
        <v>0</v>
      </c>
    </row>
    <row r="3351" spans="1:5" x14ac:dyDescent="0.25">
      <c r="A3351" t="s">
        <v>231</v>
      </c>
      <c r="B3351" t="s">
        <v>22</v>
      </c>
      <c r="C3351" t="s">
        <v>31</v>
      </c>
      <c r="D3351">
        <v>0</v>
      </c>
      <c r="E3351">
        <v>0</v>
      </c>
    </row>
    <row r="3352" spans="1:5" x14ac:dyDescent="0.25">
      <c r="A3352" t="s">
        <v>231</v>
      </c>
      <c r="B3352" t="s">
        <v>21</v>
      </c>
      <c r="C3352" t="s">
        <v>31</v>
      </c>
      <c r="D3352">
        <v>0</v>
      </c>
      <c r="E3352">
        <v>0</v>
      </c>
    </row>
    <row r="3353" spans="1:5" x14ac:dyDescent="0.25">
      <c r="A3353" t="s">
        <v>231</v>
      </c>
      <c r="B3353" t="s">
        <v>20</v>
      </c>
      <c r="C3353" t="s">
        <v>31</v>
      </c>
      <c r="D3353">
        <v>0</v>
      </c>
      <c r="E3353">
        <v>0</v>
      </c>
    </row>
    <row r="3354" spans="1:5" x14ac:dyDescent="0.25">
      <c r="A3354" t="s">
        <v>231</v>
      </c>
      <c r="B3354" t="s">
        <v>18</v>
      </c>
      <c r="C3354" t="s">
        <v>31</v>
      </c>
      <c r="D3354">
        <v>0</v>
      </c>
      <c r="E3354">
        <v>0</v>
      </c>
    </row>
    <row r="3355" spans="1:5" x14ac:dyDescent="0.25">
      <c r="A3355" t="s">
        <v>231</v>
      </c>
      <c r="B3355" t="s">
        <v>23</v>
      </c>
      <c r="C3355" t="s">
        <v>31</v>
      </c>
      <c r="D3355">
        <v>0</v>
      </c>
      <c r="E3355">
        <v>0</v>
      </c>
    </row>
    <row r="3356" spans="1:5" x14ac:dyDescent="0.25">
      <c r="A3356" t="s">
        <v>231</v>
      </c>
      <c r="B3356" t="s">
        <v>20</v>
      </c>
      <c r="C3356" t="s">
        <v>32</v>
      </c>
      <c r="D3356">
        <v>0</v>
      </c>
      <c r="E3356">
        <v>0</v>
      </c>
    </row>
    <row r="3357" spans="1:5" x14ac:dyDescent="0.25">
      <c r="A3357" t="s">
        <v>231</v>
      </c>
      <c r="B3357" t="s">
        <v>22</v>
      </c>
      <c r="C3357" t="s">
        <v>32</v>
      </c>
      <c r="D3357">
        <v>0</v>
      </c>
      <c r="E3357">
        <v>0</v>
      </c>
    </row>
    <row r="3358" spans="1:5" x14ac:dyDescent="0.25">
      <c r="A3358" t="s">
        <v>231</v>
      </c>
      <c r="B3358" t="s">
        <v>19</v>
      </c>
      <c r="C3358" t="s">
        <v>32</v>
      </c>
      <c r="D3358">
        <v>0</v>
      </c>
      <c r="E3358">
        <v>0</v>
      </c>
    </row>
    <row r="3359" spans="1:5" x14ac:dyDescent="0.25">
      <c r="A3359" t="s">
        <v>231</v>
      </c>
      <c r="B3359" t="s">
        <v>18</v>
      </c>
      <c r="C3359" t="s">
        <v>32</v>
      </c>
      <c r="D3359">
        <v>0</v>
      </c>
      <c r="E3359">
        <v>0</v>
      </c>
    </row>
    <row r="3360" spans="1:5" x14ac:dyDescent="0.25">
      <c r="A3360" t="s">
        <v>231</v>
      </c>
      <c r="B3360" t="s">
        <v>23</v>
      </c>
      <c r="C3360" t="s">
        <v>32</v>
      </c>
      <c r="D3360">
        <v>0</v>
      </c>
      <c r="E3360">
        <v>0</v>
      </c>
    </row>
    <row r="3361" spans="1:5" x14ac:dyDescent="0.25">
      <c r="A3361" t="s">
        <v>231</v>
      </c>
      <c r="B3361" t="s">
        <v>21</v>
      </c>
      <c r="C3361" t="s">
        <v>32</v>
      </c>
      <c r="D3361">
        <v>0</v>
      </c>
      <c r="E3361">
        <v>0</v>
      </c>
    </row>
    <row r="3362" spans="1:5" x14ac:dyDescent="0.25">
      <c r="A3362" t="s">
        <v>231</v>
      </c>
      <c r="B3362" t="s">
        <v>23</v>
      </c>
      <c r="C3362" t="s">
        <v>33</v>
      </c>
      <c r="D3362">
        <v>0</v>
      </c>
      <c r="E3362">
        <v>0</v>
      </c>
    </row>
    <row r="3363" spans="1:5" x14ac:dyDescent="0.25">
      <c r="A3363" t="s">
        <v>231</v>
      </c>
      <c r="B3363" t="s">
        <v>21</v>
      </c>
      <c r="C3363" t="s">
        <v>33</v>
      </c>
      <c r="D3363">
        <v>0</v>
      </c>
      <c r="E3363">
        <v>0</v>
      </c>
    </row>
    <row r="3364" spans="1:5" x14ac:dyDescent="0.25">
      <c r="A3364" t="s">
        <v>231</v>
      </c>
      <c r="B3364" t="s">
        <v>19</v>
      </c>
      <c r="C3364" t="s">
        <v>33</v>
      </c>
      <c r="D3364">
        <v>0</v>
      </c>
      <c r="E3364">
        <v>0</v>
      </c>
    </row>
    <row r="3365" spans="1:5" x14ac:dyDescent="0.25">
      <c r="A3365" t="s">
        <v>231</v>
      </c>
      <c r="B3365" t="s">
        <v>20</v>
      </c>
      <c r="C3365" t="s">
        <v>33</v>
      </c>
      <c r="D3365">
        <v>0</v>
      </c>
      <c r="E3365">
        <v>0</v>
      </c>
    </row>
    <row r="3366" spans="1:5" x14ac:dyDescent="0.25">
      <c r="A3366" t="s">
        <v>231</v>
      </c>
      <c r="B3366" t="s">
        <v>22</v>
      </c>
      <c r="C3366" t="s">
        <v>33</v>
      </c>
      <c r="D3366">
        <v>0</v>
      </c>
      <c r="E3366">
        <v>0</v>
      </c>
    </row>
    <row r="3367" spans="1:5" x14ac:dyDescent="0.25">
      <c r="A3367" t="s">
        <v>231</v>
      </c>
      <c r="B3367" t="s">
        <v>18</v>
      </c>
      <c r="C3367" t="s">
        <v>33</v>
      </c>
      <c r="D3367">
        <v>0</v>
      </c>
      <c r="E3367">
        <v>0</v>
      </c>
    </row>
    <row r="3368" spans="1:5" x14ac:dyDescent="0.25">
      <c r="A3368" t="s">
        <v>231</v>
      </c>
      <c r="B3368" t="s">
        <v>19</v>
      </c>
      <c r="C3368" t="s">
        <v>34</v>
      </c>
      <c r="D3368">
        <v>0</v>
      </c>
      <c r="E3368">
        <v>0</v>
      </c>
    </row>
    <row r="3369" spans="1:5" x14ac:dyDescent="0.25">
      <c r="A3369" t="s">
        <v>231</v>
      </c>
      <c r="B3369" t="s">
        <v>18</v>
      </c>
      <c r="C3369" t="s">
        <v>34</v>
      </c>
      <c r="D3369">
        <v>0</v>
      </c>
      <c r="E3369">
        <v>0</v>
      </c>
    </row>
    <row r="3370" spans="1:5" x14ac:dyDescent="0.25">
      <c r="A3370" t="s">
        <v>231</v>
      </c>
      <c r="B3370" t="s">
        <v>21</v>
      </c>
      <c r="C3370" t="s">
        <v>34</v>
      </c>
      <c r="D3370">
        <v>0</v>
      </c>
      <c r="E3370">
        <v>0</v>
      </c>
    </row>
    <row r="3371" spans="1:5" x14ac:dyDescent="0.25">
      <c r="A3371" t="s">
        <v>231</v>
      </c>
      <c r="B3371" t="s">
        <v>20</v>
      </c>
      <c r="C3371" t="s">
        <v>34</v>
      </c>
      <c r="D3371">
        <v>0</v>
      </c>
      <c r="E3371">
        <v>0</v>
      </c>
    </row>
    <row r="3372" spans="1:5" x14ac:dyDescent="0.25">
      <c r="A3372" t="s">
        <v>231</v>
      </c>
      <c r="B3372" t="s">
        <v>22</v>
      </c>
      <c r="C3372" t="s">
        <v>34</v>
      </c>
      <c r="D3372">
        <v>0</v>
      </c>
      <c r="E3372">
        <v>0</v>
      </c>
    </row>
    <row r="3373" spans="1:5" x14ac:dyDescent="0.25">
      <c r="A3373" t="s">
        <v>231</v>
      </c>
      <c r="B3373" t="s">
        <v>23</v>
      </c>
      <c r="C3373" t="s">
        <v>34</v>
      </c>
      <c r="D3373">
        <v>0</v>
      </c>
      <c r="E3373">
        <v>0</v>
      </c>
    </row>
    <row r="3374" spans="1:5" x14ac:dyDescent="0.25">
      <c r="A3374" t="s">
        <v>231</v>
      </c>
      <c r="B3374" t="s">
        <v>23</v>
      </c>
      <c r="C3374" t="s">
        <v>35</v>
      </c>
      <c r="D3374">
        <v>0</v>
      </c>
      <c r="E3374">
        <v>0</v>
      </c>
    </row>
    <row r="3375" spans="1:5" x14ac:dyDescent="0.25">
      <c r="A3375" t="s">
        <v>231</v>
      </c>
      <c r="B3375" t="s">
        <v>19</v>
      </c>
      <c r="C3375" t="s">
        <v>35</v>
      </c>
      <c r="D3375">
        <v>0</v>
      </c>
      <c r="E3375">
        <v>0</v>
      </c>
    </row>
    <row r="3376" spans="1:5" x14ac:dyDescent="0.25">
      <c r="A3376" t="s">
        <v>231</v>
      </c>
      <c r="B3376" t="s">
        <v>22</v>
      </c>
      <c r="C3376" t="s">
        <v>35</v>
      </c>
      <c r="D3376">
        <v>0</v>
      </c>
      <c r="E3376">
        <v>0</v>
      </c>
    </row>
    <row r="3377" spans="1:5" x14ac:dyDescent="0.25">
      <c r="A3377" t="s">
        <v>231</v>
      </c>
      <c r="B3377" t="s">
        <v>18</v>
      </c>
      <c r="C3377" t="s">
        <v>35</v>
      </c>
      <c r="D3377">
        <v>0</v>
      </c>
      <c r="E3377">
        <v>0</v>
      </c>
    </row>
    <row r="3378" spans="1:5" x14ac:dyDescent="0.25">
      <c r="A3378" t="s">
        <v>231</v>
      </c>
      <c r="B3378" t="s">
        <v>21</v>
      </c>
      <c r="C3378" t="s">
        <v>35</v>
      </c>
      <c r="D3378">
        <v>0</v>
      </c>
      <c r="E3378">
        <v>0</v>
      </c>
    </row>
    <row r="3379" spans="1:5" x14ac:dyDescent="0.25">
      <c r="A3379" t="s">
        <v>231</v>
      </c>
      <c r="B3379" t="s">
        <v>20</v>
      </c>
      <c r="C3379" t="s">
        <v>35</v>
      </c>
      <c r="D3379">
        <v>0</v>
      </c>
      <c r="E3379">
        <v>0</v>
      </c>
    </row>
    <row r="3380" spans="1:5" x14ac:dyDescent="0.25">
      <c r="A3380" t="s">
        <v>231</v>
      </c>
      <c r="B3380" t="s">
        <v>21</v>
      </c>
      <c r="C3380" t="s">
        <v>36</v>
      </c>
      <c r="D3380">
        <v>0</v>
      </c>
      <c r="E3380">
        <v>0</v>
      </c>
    </row>
    <row r="3381" spans="1:5" x14ac:dyDescent="0.25">
      <c r="A3381" t="s">
        <v>231</v>
      </c>
      <c r="B3381" t="s">
        <v>18</v>
      </c>
      <c r="C3381" t="s">
        <v>36</v>
      </c>
      <c r="D3381">
        <v>0</v>
      </c>
      <c r="E3381">
        <v>0</v>
      </c>
    </row>
    <row r="3382" spans="1:5" x14ac:dyDescent="0.25">
      <c r="A3382" t="s">
        <v>231</v>
      </c>
      <c r="B3382" t="s">
        <v>20</v>
      </c>
      <c r="C3382" t="s">
        <v>36</v>
      </c>
      <c r="D3382">
        <v>0</v>
      </c>
      <c r="E3382">
        <v>0</v>
      </c>
    </row>
    <row r="3383" spans="1:5" x14ac:dyDescent="0.25">
      <c r="A3383" t="s">
        <v>231</v>
      </c>
      <c r="B3383" t="s">
        <v>19</v>
      </c>
      <c r="C3383" t="s">
        <v>36</v>
      </c>
      <c r="D3383">
        <v>0</v>
      </c>
      <c r="E3383">
        <v>0</v>
      </c>
    </row>
    <row r="3384" spans="1:5" x14ac:dyDescent="0.25">
      <c r="A3384" t="s">
        <v>231</v>
      </c>
      <c r="B3384" t="s">
        <v>23</v>
      </c>
      <c r="C3384" t="s">
        <v>36</v>
      </c>
      <c r="D3384">
        <v>0</v>
      </c>
      <c r="E3384">
        <v>0</v>
      </c>
    </row>
    <row r="3385" spans="1:5" x14ac:dyDescent="0.25">
      <c r="A3385" t="s">
        <v>231</v>
      </c>
      <c r="B3385" t="s">
        <v>22</v>
      </c>
      <c r="C3385" t="s">
        <v>36</v>
      </c>
      <c r="D3385">
        <v>0</v>
      </c>
      <c r="E3385">
        <v>0</v>
      </c>
    </row>
    <row r="3386" spans="1:5" x14ac:dyDescent="0.25">
      <c r="A3386" t="s">
        <v>191</v>
      </c>
      <c r="B3386" t="s">
        <v>20</v>
      </c>
      <c r="C3386" t="s">
        <v>25</v>
      </c>
      <c r="D3386">
        <v>408294.03</v>
      </c>
      <c r="E3386">
        <v>396613.76</v>
      </c>
    </row>
    <row r="3387" spans="1:5" x14ac:dyDescent="0.25">
      <c r="A3387" t="s">
        <v>191</v>
      </c>
      <c r="B3387" t="s">
        <v>22</v>
      </c>
      <c r="C3387" t="s">
        <v>25</v>
      </c>
      <c r="D3387">
        <v>185.97</v>
      </c>
      <c r="E3387">
        <v>184.13</v>
      </c>
    </row>
    <row r="3388" spans="1:5" x14ac:dyDescent="0.25">
      <c r="A3388" t="s">
        <v>191</v>
      </c>
      <c r="B3388" t="s">
        <v>19</v>
      </c>
      <c r="C3388" t="s">
        <v>25</v>
      </c>
      <c r="D3388">
        <v>0</v>
      </c>
      <c r="E3388">
        <v>0</v>
      </c>
    </row>
    <row r="3389" spans="1:5" x14ac:dyDescent="0.25">
      <c r="A3389" t="s">
        <v>191</v>
      </c>
      <c r="B3389" t="s">
        <v>23</v>
      </c>
      <c r="C3389" t="s">
        <v>25</v>
      </c>
      <c r="D3389">
        <v>0</v>
      </c>
      <c r="E3389">
        <v>0</v>
      </c>
    </row>
    <row r="3390" spans="1:5" x14ac:dyDescent="0.25">
      <c r="A3390" t="s">
        <v>191</v>
      </c>
      <c r="B3390" t="s">
        <v>21</v>
      </c>
      <c r="C3390" t="s">
        <v>25</v>
      </c>
      <c r="D3390">
        <v>9142.89</v>
      </c>
      <c r="E3390">
        <v>8981.23</v>
      </c>
    </row>
    <row r="3391" spans="1:5" x14ac:dyDescent="0.25">
      <c r="A3391" t="s">
        <v>191</v>
      </c>
      <c r="B3391" t="s">
        <v>18</v>
      </c>
      <c r="C3391" t="s">
        <v>25</v>
      </c>
      <c r="D3391">
        <v>7290.46</v>
      </c>
      <c r="E3391">
        <v>7218.28</v>
      </c>
    </row>
    <row r="3392" spans="1:5" x14ac:dyDescent="0.25">
      <c r="A3392" t="s">
        <v>191</v>
      </c>
      <c r="B3392" t="s">
        <v>23</v>
      </c>
      <c r="C3392" t="s">
        <v>26</v>
      </c>
      <c r="D3392">
        <v>0</v>
      </c>
      <c r="E3392">
        <v>0</v>
      </c>
    </row>
    <row r="3393" spans="1:5" x14ac:dyDescent="0.25">
      <c r="A3393" t="s">
        <v>191</v>
      </c>
      <c r="B3393" t="s">
        <v>20</v>
      </c>
      <c r="C3393" t="s">
        <v>26</v>
      </c>
      <c r="D3393">
        <v>244496.27</v>
      </c>
      <c r="E3393">
        <v>236622.36</v>
      </c>
    </row>
    <row r="3394" spans="1:5" x14ac:dyDescent="0.25">
      <c r="A3394" t="s">
        <v>191</v>
      </c>
      <c r="B3394" t="s">
        <v>18</v>
      </c>
      <c r="C3394" t="s">
        <v>26</v>
      </c>
      <c r="D3394">
        <v>28641.34</v>
      </c>
      <c r="E3394">
        <v>28357.759999999998</v>
      </c>
    </row>
    <row r="3395" spans="1:5" x14ac:dyDescent="0.25">
      <c r="A3395" t="s">
        <v>191</v>
      </c>
      <c r="B3395" t="s">
        <v>19</v>
      </c>
      <c r="C3395" t="s">
        <v>26</v>
      </c>
      <c r="D3395">
        <v>0</v>
      </c>
      <c r="E3395">
        <v>0</v>
      </c>
    </row>
    <row r="3396" spans="1:5" x14ac:dyDescent="0.25">
      <c r="A3396" t="s">
        <v>191</v>
      </c>
      <c r="B3396" t="s">
        <v>21</v>
      </c>
      <c r="C3396" t="s">
        <v>26</v>
      </c>
      <c r="D3396">
        <v>4500.8500000000004</v>
      </c>
      <c r="E3396">
        <v>4421.2700000000004</v>
      </c>
    </row>
    <row r="3397" spans="1:5" x14ac:dyDescent="0.25">
      <c r="A3397" t="s">
        <v>191</v>
      </c>
      <c r="B3397" t="s">
        <v>22</v>
      </c>
      <c r="C3397" t="s">
        <v>26</v>
      </c>
      <c r="D3397">
        <v>271.91000000000003</v>
      </c>
      <c r="E3397">
        <v>269.22000000000003</v>
      </c>
    </row>
    <row r="3398" spans="1:5" x14ac:dyDescent="0.25">
      <c r="A3398" t="s">
        <v>191</v>
      </c>
      <c r="B3398" t="s">
        <v>20</v>
      </c>
      <c r="C3398" t="s">
        <v>27</v>
      </c>
      <c r="D3398">
        <v>266110.69</v>
      </c>
      <c r="E3398">
        <v>257826.06999999998</v>
      </c>
    </row>
    <row r="3399" spans="1:5" x14ac:dyDescent="0.25">
      <c r="A3399" t="s">
        <v>191</v>
      </c>
      <c r="B3399" t="s">
        <v>23</v>
      </c>
      <c r="C3399" t="s">
        <v>27</v>
      </c>
      <c r="D3399">
        <v>0</v>
      </c>
      <c r="E3399">
        <v>0</v>
      </c>
    </row>
    <row r="3400" spans="1:5" x14ac:dyDescent="0.25">
      <c r="A3400" t="s">
        <v>191</v>
      </c>
      <c r="B3400" t="s">
        <v>18</v>
      </c>
      <c r="C3400" t="s">
        <v>27</v>
      </c>
      <c r="D3400">
        <v>20791.810000000001</v>
      </c>
      <c r="E3400">
        <v>20585.95</v>
      </c>
    </row>
    <row r="3401" spans="1:5" x14ac:dyDescent="0.25">
      <c r="A3401" t="s">
        <v>191</v>
      </c>
      <c r="B3401" t="s">
        <v>19</v>
      </c>
      <c r="C3401" t="s">
        <v>27</v>
      </c>
      <c r="D3401">
        <v>0</v>
      </c>
      <c r="E3401">
        <v>0</v>
      </c>
    </row>
    <row r="3402" spans="1:5" x14ac:dyDescent="0.25">
      <c r="A3402" t="s">
        <v>191</v>
      </c>
      <c r="B3402" t="s">
        <v>21</v>
      </c>
      <c r="C3402" t="s">
        <v>27</v>
      </c>
      <c r="D3402">
        <v>5026.25</v>
      </c>
      <c r="E3402">
        <v>4937.38</v>
      </c>
    </row>
    <row r="3403" spans="1:5" x14ac:dyDescent="0.25">
      <c r="A3403" t="s">
        <v>191</v>
      </c>
      <c r="B3403" t="s">
        <v>22</v>
      </c>
      <c r="C3403" t="s">
        <v>27</v>
      </c>
      <c r="D3403">
        <v>340.22</v>
      </c>
      <c r="E3403">
        <v>336.85</v>
      </c>
    </row>
    <row r="3404" spans="1:5" x14ac:dyDescent="0.25">
      <c r="A3404" t="s">
        <v>191</v>
      </c>
      <c r="B3404" t="s">
        <v>22</v>
      </c>
      <c r="C3404" t="s">
        <v>28</v>
      </c>
      <c r="D3404">
        <v>612.94000000000005</v>
      </c>
      <c r="E3404">
        <v>606.87</v>
      </c>
    </row>
    <row r="3405" spans="1:5" x14ac:dyDescent="0.25">
      <c r="A3405" t="s">
        <v>191</v>
      </c>
      <c r="B3405" t="s">
        <v>20</v>
      </c>
      <c r="C3405" t="s">
        <v>28</v>
      </c>
      <c r="D3405">
        <v>233393.7</v>
      </c>
      <c r="E3405">
        <v>224473.54</v>
      </c>
    </row>
    <row r="3406" spans="1:5" x14ac:dyDescent="0.25">
      <c r="A3406" t="s">
        <v>191</v>
      </c>
      <c r="B3406" t="s">
        <v>21</v>
      </c>
      <c r="C3406" t="s">
        <v>28</v>
      </c>
      <c r="D3406">
        <v>2874.32</v>
      </c>
      <c r="E3406">
        <v>2823.5</v>
      </c>
    </row>
    <row r="3407" spans="1:5" x14ac:dyDescent="0.25">
      <c r="A3407" t="s">
        <v>191</v>
      </c>
      <c r="B3407" t="s">
        <v>19</v>
      </c>
      <c r="C3407" t="s">
        <v>28</v>
      </c>
      <c r="D3407">
        <v>0</v>
      </c>
      <c r="E3407">
        <v>0</v>
      </c>
    </row>
    <row r="3408" spans="1:5" x14ac:dyDescent="0.25">
      <c r="A3408" t="s">
        <v>191</v>
      </c>
      <c r="B3408" t="s">
        <v>18</v>
      </c>
      <c r="C3408" t="s">
        <v>28</v>
      </c>
      <c r="D3408">
        <v>14388.48</v>
      </c>
      <c r="E3408">
        <v>14246.02</v>
      </c>
    </row>
    <row r="3409" spans="1:5" x14ac:dyDescent="0.25">
      <c r="A3409" t="s">
        <v>191</v>
      </c>
      <c r="B3409" t="s">
        <v>23</v>
      </c>
      <c r="C3409" t="s">
        <v>28</v>
      </c>
      <c r="D3409">
        <v>0</v>
      </c>
      <c r="E3409">
        <v>0</v>
      </c>
    </row>
    <row r="3410" spans="1:5" x14ac:dyDescent="0.25">
      <c r="A3410" t="s">
        <v>191</v>
      </c>
      <c r="B3410" t="s">
        <v>20</v>
      </c>
      <c r="C3410" t="s">
        <v>29</v>
      </c>
      <c r="D3410">
        <v>279358.87</v>
      </c>
      <c r="E3410">
        <v>271858.96999999997</v>
      </c>
    </row>
    <row r="3411" spans="1:5" x14ac:dyDescent="0.25">
      <c r="A3411" t="s">
        <v>191</v>
      </c>
      <c r="B3411" t="s">
        <v>19</v>
      </c>
      <c r="C3411" t="s">
        <v>29</v>
      </c>
      <c r="D3411">
        <v>0</v>
      </c>
      <c r="E3411">
        <v>0</v>
      </c>
    </row>
    <row r="3412" spans="1:5" x14ac:dyDescent="0.25">
      <c r="A3412" t="s">
        <v>191</v>
      </c>
      <c r="B3412" t="s">
        <v>21</v>
      </c>
      <c r="C3412" t="s">
        <v>29</v>
      </c>
      <c r="D3412">
        <v>4681.83</v>
      </c>
      <c r="E3412">
        <v>4599.05</v>
      </c>
    </row>
    <row r="3413" spans="1:5" x14ac:dyDescent="0.25">
      <c r="A3413" t="s">
        <v>191</v>
      </c>
      <c r="B3413" t="s">
        <v>23</v>
      </c>
      <c r="C3413" t="s">
        <v>29</v>
      </c>
      <c r="D3413">
        <v>0</v>
      </c>
      <c r="E3413">
        <v>0</v>
      </c>
    </row>
    <row r="3414" spans="1:5" x14ac:dyDescent="0.25">
      <c r="A3414" t="s">
        <v>191</v>
      </c>
      <c r="B3414" t="s">
        <v>18</v>
      </c>
      <c r="C3414" t="s">
        <v>29</v>
      </c>
      <c r="D3414">
        <v>8227.4</v>
      </c>
      <c r="E3414">
        <v>8145.94</v>
      </c>
    </row>
    <row r="3415" spans="1:5" x14ac:dyDescent="0.25">
      <c r="A3415" t="s">
        <v>191</v>
      </c>
      <c r="B3415" t="s">
        <v>22</v>
      </c>
      <c r="C3415" t="s">
        <v>29</v>
      </c>
      <c r="D3415">
        <v>654.95000000000005</v>
      </c>
      <c r="E3415">
        <v>648.47</v>
      </c>
    </row>
    <row r="3416" spans="1:5" x14ac:dyDescent="0.25">
      <c r="A3416" t="s">
        <v>191</v>
      </c>
      <c r="B3416" t="s">
        <v>23</v>
      </c>
      <c r="C3416" t="s">
        <v>30</v>
      </c>
      <c r="D3416">
        <v>0</v>
      </c>
      <c r="E3416">
        <v>0</v>
      </c>
    </row>
    <row r="3417" spans="1:5" x14ac:dyDescent="0.25">
      <c r="A3417" t="s">
        <v>191</v>
      </c>
      <c r="B3417" t="s">
        <v>21</v>
      </c>
      <c r="C3417" t="s">
        <v>30</v>
      </c>
      <c r="D3417">
        <v>0</v>
      </c>
      <c r="E3417">
        <v>0</v>
      </c>
    </row>
    <row r="3418" spans="1:5" x14ac:dyDescent="0.25">
      <c r="A3418" t="s">
        <v>191</v>
      </c>
      <c r="B3418" t="s">
        <v>22</v>
      </c>
      <c r="C3418" t="s">
        <v>30</v>
      </c>
      <c r="D3418">
        <v>0</v>
      </c>
      <c r="E3418">
        <v>0</v>
      </c>
    </row>
    <row r="3419" spans="1:5" x14ac:dyDescent="0.25">
      <c r="A3419" t="s">
        <v>191</v>
      </c>
      <c r="B3419" t="s">
        <v>18</v>
      </c>
      <c r="C3419" t="s">
        <v>30</v>
      </c>
      <c r="D3419">
        <v>0</v>
      </c>
      <c r="E3419">
        <v>0</v>
      </c>
    </row>
    <row r="3420" spans="1:5" x14ac:dyDescent="0.25">
      <c r="A3420" t="s">
        <v>191</v>
      </c>
      <c r="B3420" t="s">
        <v>19</v>
      </c>
      <c r="C3420" t="s">
        <v>30</v>
      </c>
      <c r="D3420">
        <v>0</v>
      </c>
      <c r="E3420">
        <v>0</v>
      </c>
    </row>
    <row r="3421" spans="1:5" x14ac:dyDescent="0.25">
      <c r="A3421" t="s">
        <v>191</v>
      </c>
      <c r="B3421" t="s">
        <v>20</v>
      </c>
      <c r="C3421" t="s">
        <v>30</v>
      </c>
      <c r="D3421">
        <v>0</v>
      </c>
      <c r="E3421">
        <v>0</v>
      </c>
    </row>
    <row r="3422" spans="1:5" x14ac:dyDescent="0.25">
      <c r="A3422" t="s">
        <v>191</v>
      </c>
      <c r="B3422" t="s">
        <v>22</v>
      </c>
      <c r="C3422" t="s">
        <v>31</v>
      </c>
      <c r="D3422">
        <v>0</v>
      </c>
      <c r="E3422">
        <v>0</v>
      </c>
    </row>
    <row r="3423" spans="1:5" x14ac:dyDescent="0.25">
      <c r="A3423" t="s">
        <v>191</v>
      </c>
      <c r="B3423" t="s">
        <v>19</v>
      </c>
      <c r="C3423" t="s">
        <v>31</v>
      </c>
      <c r="D3423">
        <v>0</v>
      </c>
      <c r="E3423">
        <v>0</v>
      </c>
    </row>
    <row r="3424" spans="1:5" x14ac:dyDescent="0.25">
      <c r="A3424" t="s">
        <v>191</v>
      </c>
      <c r="B3424" t="s">
        <v>18</v>
      </c>
      <c r="C3424" t="s">
        <v>31</v>
      </c>
      <c r="D3424">
        <v>0</v>
      </c>
      <c r="E3424">
        <v>0</v>
      </c>
    </row>
    <row r="3425" spans="1:5" x14ac:dyDescent="0.25">
      <c r="A3425" t="s">
        <v>191</v>
      </c>
      <c r="B3425" t="s">
        <v>21</v>
      </c>
      <c r="C3425" t="s">
        <v>31</v>
      </c>
      <c r="D3425">
        <v>0</v>
      </c>
      <c r="E3425">
        <v>0</v>
      </c>
    </row>
    <row r="3426" spans="1:5" x14ac:dyDescent="0.25">
      <c r="A3426" t="s">
        <v>191</v>
      </c>
      <c r="B3426" t="s">
        <v>23</v>
      </c>
      <c r="C3426" t="s">
        <v>31</v>
      </c>
      <c r="D3426">
        <v>0</v>
      </c>
      <c r="E3426">
        <v>0</v>
      </c>
    </row>
    <row r="3427" spans="1:5" x14ac:dyDescent="0.25">
      <c r="A3427" t="s">
        <v>191</v>
      </c>
      <c r="B3427" t="s">
        <v>20</v>
      </c>
      <c r="C3427" t="s">
        <v>31</v>
      </c>
      <c r="D3427">
        <v>0</v>
      </c>
      <c r="E3427">
        <v>0</v>
      </c>
    </row>
    <row r="3428" spans="1:5" x14ac:dyDescent="0.25">
      <c r="A3428" t="s">
        <v>191</v>
      </c>
      <c r="B3428" t="s">
        <v>23</v>
      </c>
      <c r="C3428" t="s">
        <v>32</v>
      </c>
      <c r="D3428">
        <v>0</v>
      </c>
      <c r="E3428">
        <v>0</v>
      </c>
    </row>
    <row r="3429" spans="1:5" x14ac:dyDescent="0.25">
      <c r="A3429" t="s">
        <v>191</v>
      </c>
      <c r="B3429" t="s">
        <v>21</v>
      </c>
      <c r="C3429" t="s">
        <v>32</v>
      </c>
      <c r="D3429">
        <v>0</v>
      </c>
      <c r="E3429">
        <v>0</v>
      </c>
    </row>
    <row r="3430" spans="1:5" x14ac:dyDescent="0.25">
      <c r="A3430" t="s">
        <v>191</v>
      </c>
      <c r="B3430" t="s">
        <v>22</v>
      </c>
      <c r="C3430" t="s">
        <v>32</v>
      </c>
      <c r="D3430">
        <v>0</v>
      </c>
      <c r="E3430">
        <v>0</v>
      </c>
    </row>
    <row r="3431" spans="1:5" x14ac:dyDescent="0.25">
      <c r="A3431" t="s">
        <v>191</v>
      </c>
      <c r="B3431" t="s">
        <v>20</v>
      </c>
      <c r="C3431" t="s">
        <v>32</v>
      </c>
      <c r="D3431">
        <v>0</v>
      </c>
      <c r="E3431">
        <v>0</v>
      </c>
    </row>
    <row r="3432" spans="1:5" x14ac:dyDescent="0.25">
      <c r="A3432" t="s">
        <v>191</v>
      </c>
      <c r="B3432" t="s">
        <v>18</v>
      </c>
      <c r="C3432" t="s">
        <v>32</v>
      </c>
      <c r="D3432">
        <v>0</v>
      </c>
      <c r="E3432">
        <v>0</v>
      </c>
    </row>
    <row r="3433" spans="1:5" x14ac:dyDescent="0.25">
      <c r="A3433" t="s">
        <v>191</v>
      </c>
      <c r="B3433" t="s">
        <v>19</v>
      </c>
      <c r="C3433" t="s">
        <v>32</v>
      </c>
      <c r="D3433">
        <v>0</v>
      </c>
      <c r="E3433">
        <v>0</v>
      </c>
    </row>
    <row r="3434" spans="1:5" x14ac:dyDescent="0.25">
      <c r="A3434" t="s">
        <v>191</v>
      </c>
      <c r="B3434" t="s">
        <v>21</v>
      </c>
      <c r="C3434" t="s">
        <v>33</v>
      </c>
      <c r="D3434">
        <v>0</v>
      </c>
      <c r="E3434">
        <v>0</v>
      </c>
    </row>
    <row r="3435" spans="1:5" x14ac:dyDescent="0.25">
      <c r="A3435" t="s">
        <v>191</v>
      </c>
      <c r="B3435" t="s">
        <v>18</v>
      </c>
      <c r="C3435" t="s">
        <v>33</v>
      </c>
      <c r="D3435">
        <v>0</v>
      </c>
      <c r="E3435">
        <v>0</v>
      </c>
    </row>
    <row r="3436" spans="1:5" x14ac:dyDescent="0.25">
      <c r="A3436" t="s">
        <v>191</v>
      </c>
      <c r="B3436" t="s">
        <v>19</v>
      </c>
      <c r="C3436" t="s">
        <v>33</v>
      </c>
      <c r="D3436">
        <v>0</v>
      </c>
      <c r="E3436">
        <v>0</v>
      </c>
    </row>
    <row r="3437" spans="1:5" x14ac:dyDescent="0.25">
      <c r="A3437" t="s">
        <v>191</v>
      </c>
      <c r="B3437" t="s">
        <v>20</v>
      </c>
      <c r="C3437" t="s">
        <v>33</v>
      </c>
      <c r="D3437">
        <v>0</v>
      </c>
      <c r="E3437">
        <v>0</v>
      </c>
    </row>
    <row r="3438" spans="1:5" x14ac:dyDescent="0.25">
      <c r="A3438" t="s">
        <v>191</v>
      </c>
      <c r="B3438" t="s">
        <v>23</v>
      </c>
      <c r="C3438" t="s">
        <v>33</v>
      </c>
      <c r="D3438">
        <v>0</v>
      </c>
      <c r="E3438">
        <v>0</v>
      </c>
    </row>
    <row r="3439" spans="1:5" x14ac:dyDescent="0.25">
      <c r="A3439" t="s">
        <v>191</v>
      </c>
      <c r="B3439" t="s">
        <v>22</v>
      </c>
      <c r="C3439" t="s">
        <v>33</v>
      </c>
      <c r="D3439">
        <v>0</v>
      </c>
      <c r="E3439">
        <v>0</v>
      </c>
    </row>
    <row r="3440" spans="1:5" x14ac:dyDescent="0.25">
      <c r="A3440" t="s">
        <v>191</v>
      </c>
      <c r="B3440" t="s">
        <v>23</v>
      </c>
      <c r="C3440" t="s">
        <v>34</v>
      </c>
      <c r="D3440">
        <v>0</v>
      </c>
      <c r="E3440">
        <v>0</v>
      </c>
    </row>
    <row r="3441" spans="1:5" x14ac:dyDescent="0.25">
      <c r="A3441" t="s">
        <v>191</v>
      </c>
      <c r="B3441" t="s">
        <v>18</v>
      </c>
      <c r="C3441" t="s">
        <v>34</v>
      </c>
      <c r="D3441">
        <v>0</v>
      </c>
      <c r="E3441">
        <v>0</v>
      </c>
    </row>
    <row r="3442" spans="1:5" x14ac:dyDescent="0.25">
      <c r="A3442" t="s">
        <v>191</v>
      </c>
      <c r="B3442" t="s">
        <v>22</v>
      </c>
      <c r="C3442" t="s">
        <v>34</v>
      </c>
      <c r="D3442">
        <v>0</v>
      </c>
      <c r="E3442">
        <v>0</v>
      </c>
    </row>
    <row r="3443" spans="1:5" x14ac:dyDescent="0.25">
      <c r="A3443" t="s">
        <v>191</v>
      </c>
      <c r="B3443" t="s">
        <v>20</v>
      </c>
      <c r="C3443" t="s">
        <v>34</v>
      </c>
      <c r="D3443">
        <v>0</v>
      </c>
      <c r="E3443">
        <v>0</v>
      </c>
    </row>
    <row r="3444" spans="1:5" x14ac:dyDescent="0.25">
      <c r="A3444" t="s">
        <v>191</v>
      </c>
      <c r="B3444" t="s">
        <v>21</v>
      </c>
      <c r="C3444" t="s">
        <v>34</v>
      </c>
      <c r="D3444">
        <v>0</v>
      </c>
      <c r="E3444">
        <v>0</v>
      </c>
    </row>
    <row r="3445" spans="1:5" x14ac:dyDescent="0.25">
      <c r="A3445" t="s">
        <v>191</v>
      </c>
      <c r="B3445" t="s">
        <v>19</v>
      </c>
      <c r="C3445" t="s">
        <v>34</v>
      </c>
      <c r="D3445">
        <v>0</v>
      </c>
      <c r="E3445">
        <v>0</v>
      </c>
    </row>
    <row r="3446" spans="1:5" x14ac:dyDescent="0.25">
      <c r="A3446" t="s">
        <v>191</v>
      </c>
      <c r="B3446" t="s">
        <v>23</v>
      </c>
      <c r="C3446" t="s">
        <v>35</v>
      </c>
      <c r="D3446">
        <v>0</v>
      </c>
      <c r="E3446">
        <v>0</v>
      </c>
    </row>
    <row r="3447" spans="1:5" x14ac:dyDescent="0.25">
      <c r="A3447" t="s">
        <v>191</v>
      </c>
      <c r="B3447" t="s">
        <v>19</v>
      </c>
      <c r="C3447" t="s">
        <v>35</v>
      </c>
      <c r="D3447">
        <v>0</v>
      </c>
      <c r="E3447">
        <v>0</v>
      </c>
    </row>
    <row r="3448" spans="1:5" x14ac:dyDescent="0.25">
      <c r="A3448" t="s">
        <v>191</v>
      </c>
      <c r="B3448" t="s">
        <v>21</v>
      </c>
      <c r="C3448" t="s">
        <v>35</v>
      </c>
      <c r="D3448">
        <v>0</v>
      </c>
      <c r="E3448">
        <v>0</v>
      </c>
    </row>
    <row r="3449" spans="1:5" x14ac:dyDescent="0.25">
      <c r="A3449" t="s">
        <v>191</v>
      </c>
      <c r="B3449" t="s">
        <v>22</v>
      </c>
      <c r="C3449" t="s">
        <v>35</v>
      </c>
      <c r="D3449">
        <v>0</v>
      </c>
      <c r="E3449">
        <v>0</v>
      </c>
    </row>
    <row r="3450" spans="1:5" x14ac:dyDescent="0.25">
      <c r="A3450" t="s">
        <v>191</v>
      </c>
      <c r="B3450" t="s">
        <v>18</v>
      </c>
      <c r="C3450" t="s">
        <v>35</v>
      </c>
      <c r="D3450">
        <v>0</v>
      </c>
      <c r="E3450">
        <v>0</v>
      </c>
    </row>
    <row r="3451" spans="1:5" x14ac:dyDescent="0.25">
      <c r="A3451" t="s">
        <v>191</v>
      </c>
      <c r="B3451" t="s">
        <v>20</v>
      </c>
      <c r="C3451" t="s">
        <v>35</v>
      </c>
      <c r="D3451">
        <v>0</v>
      </c>
      <c r="E3451">
        <v>0</v>
      </c>
    </row>
    <row r="3452" spans="1:5" x14ac:dyDescent="0.25">
      <c r="A3452" t="s">
        <v>191</v>
      </c>
      <c r="B3452" t="s">
        <v>18</v>
      </c>
      <c r="C3452" t="s">
        <v>36</v>
      </c>
      <c r="D3452">
        <v>0</v>
      </c>
      <c r="E3452">
        <v>0</v>
      </c>
    </row>
    <row r="3453" spans="1:5" x14ac:dyDescent="0.25">
      <c r="A3453" t="s">
        <v>191</v>
      </c>
      <c r="B3453" t="s">
        <v>19</v>
      </c>
      <c r="C3453" t="s">
        <v>36</v>
      </c>
      <c r="D3453">
        <v>0</v>
      </c>
      <c r="E3453">
        <v>0</v>
      </c>
    </row>
    <row r="3454" spans="1:5" x14ac:dyDescent="0.25">
      <c r="A3454" t="s">
        <v>191</v>
      </c>
      <c r="B3454" t="s">
        <v>20</v>
      </c>
      <c r="C3454" t="s">
        <v>36</v>
      </c>
      <c r="D3454">
        <v>0</v>
      </c>
      <c r="E3454">
        <v>0</v>
      </c>
    </row>
    <row r="3455" spans="1:5" x14ac:dyDescent="0.25">
      <c r="A3455" t="s">
        <v>191</v>
      </c>
      <c r="B3455" t="s">
        <v>22</v>
      </c>
      <c r="C3455" t="s">
        <v>36</v>
      </c>
      <c r="D3455">
        <v>0</v>
      </c>
      <c r="E3455">
        <v>0</v>
      </c>
    </row>
    <row r="3456" spans="1:5" x14ac:dyDescent="0.25">
      <c r="A3456" t="s">
        <v>191</v>
      </c>
      <c r="B3456" t="s">
        <v>23</v>
      </c>
      <c r="C3456" t="s">
        <v>36</v>
      </c>
      <c r="D3456">
        <v>0</v>
      </c>
      <c r="E3456">
        <v>0</v>
      </c>
    </row>
    <row r="3457" spans="1:5" x14ac:dyDescent="0.25">
      <c r="A3457" t="s">
        <v>191</v>
      </c>
      <c r="B3457" t="s">
        <v>21</v>
      </c>
      <c r="C3457" t="s">
        <v>36</v>
      </c>
      <c r="D3457">
        <v>0</v>
      </c>
      <c r="E3457">
        <v>0</v>
      </c>
    </row>
    <row r="3458" spans="1:5" x14ac:dyDescent="0.25">
      <c r="A3458" t="s">
        <v>232</v>
      </c>
      <c r="B3458" t="s">
        <v>22</v>
      </c>
      <c r="C3458" t="s">
        <v>25</v>
      </c>
      <c r="D3458">
        <v>30577.03</v>
      </c>
      <c r="E3458">
        <v>30274.29</v>
      </c>
    </row>
    <row r="3459" spans="1:5" x14ac:dyDescent="0.25">
      <c r="A3459" t="s">
        <v>232</v>
      </c>
      <c r="B3459" t="s">
        <v>19</v>
      </c>
      <c r="C3459" t="s">
        <v>25</v>
      </c>
      <c r="D3459">
        <v>0</v>
      </c>
      <c r="E3459">
        <v>0</v>
      </c>
    </row>
    <row r="3460" spans="1:5" x14ac:dyDescent="0.25">
      <c r="A3460" t="s">
        <v>232</v>
      </c>
      <c r="B3460" t="s">
        <v>21</v>
      </c>
      <c r="C3460" t="s">
        <v>25</v>
      </c>
      <c r="D3460">
        <v>156374.59</v>
      </c>
      <c r="E3460">
        <v>153609.62</v>
      </c>
    </row>
    <row r="3461" spans="1:5" x14ac:dyDescent="0.25">
      <c r="A3461" t="s">
        <v>232</v>
      </c>
      <c r="B3461" t="s">
        <v>20</v>
      </c>
      <c r="C3461" t="s">
        <v>25</v>
      </c>
      <c r="D3461">
        <v>0</v>
      </c>
      <c r="E3461">
        <v>0</v>
      </c>
    </row>
    <row r="3462" spans="1:5" x14ac:dyDescent="0.25">
      <c r="A3462" t="s">
        <v>232</v>
      </c>
      <c r="B3462" t="s">
        <v>23</v>
      </c>
      <c r="C3462" t="s">
        <v>25</v>
      </c>
      <c r="D3462">
        <v>0</v>
      </c>
      <c r="E3462">
        <v>0</v>
      </c>
    </row>
    <row r="3463" spans="1:5" x14ac:dyDescent="0.25">
      <c r="A3463" t="s">
        <v>232</v>
      </c>
      <c r="B3463" t="s">
        <v>18</v>
      </c>
      <c r="C3463" t="s">
        <v>25</v>
      </c>
      <c r="D3463">
        <v>176337.39</v>
      </c>
      <c r="E3463">
        <v>174591.48</v>
      </c>
    </row>
    <row r="3464" spans="1:5" x14ac:dyDescent="0.25">
      <c r="A3464" t="s">
        <v>232</v>
      </c>
      <c r="B3464" t="s">
        <v>23</v>
      </c>
      <c r="C3464" t="s">
        <v>26</v>
      </c>
      <c r="D3464">
        <v>0</v>
      </c>
      <c r="E3464">
        <v>0</v>
      </c>
    </row>
    <row r="3465" spans="1:5" x14ac:dyDescent="0.25">
      <c r="A3465" t="s">
        <v>232</v>
      </c>
      <c r="B3465" t="s">
        <v>22</v>
      </c>
      <c r="C3465" t="s">
        <v>26</v>
      </c>
      <c r="D3465">
        <v>44278.78</v>
      </c>
      <c r="E3465">
        <v>43840.38</v>
      </c>
    </row>
    <row r="3466" spans="1:5" x14ac:dyDescent="0.25">
      <c r="A3466" t="s">
        <v>232</v>
      </c>
      <c r="B3466" t="s">
        <v>21</v>
      </c>
      <c r="C3466" t="s">
        <v>26</v>
      </c>
      <c r="D3466">
        <v>90928.79</v>
      </c>
      <c r="E3466">
        <v>89321.01</v>
      </c>
    </row>
    <row r="3467" spans="1:5" x14ac:dyDescent="0.25">
      <c r="A3467" t="s">
        <v>232</v>
      </c>
      <c r="B3467" t="s">
        <v>20</v>
      </c>
      <c r="C3467" t="s">
        <v>26</v>
      </c>
      <c r="D3467">
        <v>0</v>
      </c>
      <c r="E3467">
        <v>0</v>
      </c>
    </row>
    <row r="3468" spans="1:5" x14ac:dyDescent="0.25">
      <c r="A3468" t="s">
        <v>232</v>
      </c>
      <c r="B3468" t="s">
        <v>18</v>
      </c>
      <c r="C3468" t="s">
        <v>26</v>
      </c>
      <c r="D3468">
        <v>305704.87</v>
      </c>
      <c r="E3468">
        <v>302678.09000000003</v>
      </c>
    </row>
    <row r="3469" spans="1:5" x14ac:dyDescent="0.25">
      <c r="A3469" t="s">
        <v>232</v>
      </c>
      <c r="B3469" t="s">
        <v>19</v>
      </c>
      <c r="C3469" t="s">
        <v>26</v>
      </c>
      <c r="D3469">
        <v>0</v>
      </c>
      <c r="E3469">
        <v>0</v>
      </c>
    </row>
    <row r="3470" spans="1:5" x14ac:dyDescent="0.25">
      <c r="A3470" t="s">
        <v>232</v>
      </c>
      <c r="B3470" t="s">
        <v>22</v>
      </c>
      <c r="C3470" t="s">
        <v>27</v>
      </c>
      <c r="D3470">
        <v>80161.11</v>
      </c>
      <c r="E3470">
        <v>79367.44</v>
      </c>
    </row>
    <row r="3471" spans="1:5" x14ac:dyDescent="0.25">
      <c r="A3471" t="s">
        <v>232</v>
      </c>
      <c r="B3471" t="s">
        <v>21</v>
      </c>
      <c r="C3471" t="s">
        <v>27</v>
      </c>
      <c r="D3471">
        <v>85330.46</v>
      </c>
      <c r="E3471">
        <v>83821.67</v>
      </c>
    </row>
    <row r="3472" spans="1:5" x14ac:dyDescent="0.25">
      <c r="A3472" t="s">
        <v>232</v>
      </c>
      <c r="B3472" t="s">
        <v>20</v>
      </c>
      <c r="C3472" t="s">
        <v>27</v>
      </c>
      <c r="D3472">
        <v>4985.8</v>
      </c>
      <c r="E3472">
        <v>4834.74</v>
      </c>
    </row>
    <row r="3473" spans="1:5" x14ac:dyDescent="0.25">
      <c r="A3473" t="s">
        <v>232</v>
      </c>
      <c r="B3473" t="s">
        <v>19</v>
      </c>
      <c r="C3473" t="s">
        <v>27</v>
      </c>
      <c r="D3473">
        <v>0</v>
      </c>
      <c r="E3473">
        <v>0</v>
      </c>
    </row>
    <row r="3474" spans="1:5" x14ac:dyDescent="0.25">
      <c r="A3474" t="s">
        <v>232</v>
      </c>
      <c r="B3474" t="s">
        <v>18</v>
      </c>
      <c r="C3474" t="s">
        <v>27</v>
      </c>
      <c r="D3474">
        <v>364004.83</v>
      </c>
      <c r="E3474">
        <v>360400.82</v>
      </c>
    </row>
    <row r="3475" spans="1:5" x14ac:dyDescent="0.25">
      <c r="A3475" t="s">
        <v>232</v>
      </c>
      <c r="B3475" t="s">
        <v>23</v>
      </c>
      <c r="C3475" t="s">
        <v>27</v>
      </c>
      <c r="D3475">
        <v>0</v>
      </c>
      <c r="E3475">
        <v>0</v>
      </c>
    </row>
    <row r="3476" spans="1:5" x14ac:dyDescent="0.25">
      <c r="A3476" t="s">
        <v>232</v>
      </c>
      <c r="B3476" t="s">
        <v>20</v>
      </c>
      <c r="C3476" t="s">
        <v>28</v>
      </c>
      <c r="D3476">
        <v>7450.9</v>
      </c>
      <c r="E3476">
        <v>7220.31</v>
      </c>
    </row>
    <row r="3477" spans="1:5" x14ac:dyDescent="0.25">
      <c r="A3477" t="s">
        <v>232</v>
      </c>
      <c r="B3477" t="s">
        <v>23</v>
      </c>
      <c r="C3477" t="s">
        <v>28</v>
      </c>
      <c r="D3477">
        <v>0</v>
      </c>
      <c r="E3477">
        <v>0</v>
      </c>
    </row>
    <row r="3478" spans="1:5" x14ac:dyDescent="0.25">
      <c r="A3478" t="s">
        <v>232</v>
      </c>
      <c r="B3478" t="s">
        <v>18</v>
      </c>
      <c r="C3478" t="s">
        <v>28</v>
      </c>
      <c r="D3478">
        <v>158276.76</v>
      </c>
      <c r="E3478">
        <v>156709.66</v>
      </c>
    </row>
    <row r="3479" spans="1:5" x14ac:dyDescent="0.25">
      <c r="A3479" t="s">
        <v>232</v>
      </c>
      <c r="B3479" t="s">
        <v>19</v>
      </c>
      <c r="C3479" t="s">
        <v>28</v>
      </c>
      <c r="D3479">
        <v>0</v>
      </c>
      <c r="E3479">
        <v>0</v>
      </c>
    </row>
    <row r="3480" spans="1:5" x14ac:dyDescent="0.25">
      <c r="A3480" t="s">
        <v>232</v>
      </c>
      <c r="B3480" t="s">
        <v>22</v>
      </c>
      <c r="C3480" t="s">
        <v>28</v>
      </c>
      <c r="D3480">
        <v>90250.26</v>
      </c>
      <c r="E3480">
        <v>89356.69</v>
      </c>
    </row>
    <row r="3481" spans="1:5" x14ac:dyDescent="0.25">
      <c r="A3481" t="s">
        <v>232</v>
      </c>
      <c r="B3481" t="s">
        <v>21</v>
      </c>
      <c r="C3481" t="s">
        <v>28</v>
      </c>
      <c r="D3481">
        <v>67474.22</v>
      </c>
      <c r="E3481">
        <v>66281.16</v>
      </c>
    </row>
    <row r="3482" spans="1:5" x14ac:dyDescent="0.25">
      <c r="A3482" t="s">
        <v>232</v>
      </c>
      <c r="B3482" t="s">
        <v>23</v>
      </c>
      <c r="C3482" t="s">
        <v>29</v>
      </c>
      <c r="D3482">
        <v>0</v>
      </c>
      <c r="E3482">
        <v>0</v>
      </c>
    </row>
    <row r="3483" spans="1:5" x14ac:dyDescent="0.25">
      <c r="A3483" t="s">
        <v>232</v>
      </c>
      <c r="B3483" t="s">
        <v>18</v>
      </c>
      <c r="C3483" t="s">
        <v>29</v>
      </c>
      <c r="D3483">
        <v>198583.73</v>
      </c>
      <c r="E3483">
        <v>196617.55</v>
      </c>
    </row>
    <row r="3484" spans="1:5" x14ac:dyDescent="0.25">
      <c r="A3484" t="s">
        <v>232</v>
      </c>
      <c r="B3484" t="s">
        <v>21</v>
      </c>
      <c r="C3484" t="s">
        <v>29</v>
      </c>
      <c r="D3484">
        <v>70134.490000000005</v>
      </c>
      <c r="E3484">
        <v>68894.39</v>
      </c>
    </row>
    <row r="3485" spans="1:5" x14ac:dyDescent="0.25">
      <c r="A3485" t="s">
        <v>232</v>
      </c>
      <c r="B3485" t="s">
        <v>19</v>
      </c>
      <c r="C3485" t="s">
        <v>29</v>
      </c>
      <c r="D3485">
        <v>0</v>
      </c>
      <c r="E3485">
        <v>0</v>
      </c>
    </row>
    <row r="3486" spans="1:5" x14ac:dyDescent="0.25">
      <c r="A3486" t="s">
        <v>232</v>
      </c>
      <c r="B3486" t="s">
        <v>20</v>
      </c>
      <c r="C3486" t="s">
        <v>29</v>
      </c>
      <c r="D3486">
        <v>2797.1</v>
      </c>
      <c r="E3486">
        <v>2694.16</v>
      </c>
    </row>
    <row r="3487" spans="1:5" x14ac:dyDescent="0.25">
      <c r="A3487" t="s">
        <v>232</v>
      </c>
      <c r="B3487" t="s">
        <v>22</v>
      </c>
      <c r="C3487" t="s">
        <v>29</v>
      </c>
      <c r="D3487">
        <v>115433.21</v>
      </c>
      <c r="E3487">
        <v>114290.31</v>
      </c>
    </row>
    <row r="3488" spans="1:5" x14ac:dyDescent="0.25">
      <c r="A3488" t="s">
        <v>232</v>
      </c>
      <c r="B3488" t="s">
        <v>21</v>
      </c>
      <c r="C3488" t="s">
        <v>30</v>
      </c>
      <c r="D3488">
        <v>0</v>
      </c>
      <c r="E3488">
        <v>0</v>
      </c>
    </row>
    <row r="3489" spans="1:5" x14ac:dyDescent="0.25">
      <c r="A3489" t="s">
        <v>232</v>
      </c>
      <c r="B3489" t="s">
        <v>23</v>
      </c>
      <c r="C3489" t="s">
        <v>30</v>
      </c>
      <c r="D3489">
        <v>0</v>
      </c>
      <c r="E3489">
        <v>0</v>
      </c>
    </row>
    <row r="3490" spans="1:5" x14ac:dyDescent="0.25">
      <c r="A3490" t="s">
        <v>232</v>
      </c>
      <c r="B3490" t="s">
        <v>18</v>
      </c>
      <c r="C3490" t="s">
        <v>30</v>
      </c>
      <c r="D3490">
        <v>0</v>
      </c>
      <c r="E3490">
        <v>0</v>
      </c>
    </row>
    <row r="3491" spans="1:5" x14ac:dyDescent="0.25">
      <c r="A3491" t="s">
        <v>232</v>
      </c>
      <c r="B3491" t="s">
        <v>20</v>
      </c>
      <c r="C3491" t="s">
        <v>30</v>
      </c>
      <c r="D3491">
        <v>0</v>
      </c>
      <c r="E3491">
        <v>0</v>
      </c>
    </row>
    <row r="3492" spans="1:5" x14ac:dyDescent="0.25">
      <c r="A3492" t="s">
        <v>232</v>
      </c>
      <c r="B3492" t="s">
        <v>22</v>
      </c>
      <c r="C3492" t="s">
        <v>30</v>
      </c>
      <c r="D3492">
        <v>0</v>
      </c>
      <c r="E3492">
        <v>0</v>
      </c>
    </row>
    <row r="3493" spans="1:5" x14ac:dyDescent="0.25">
      <c r="A3493" t="s">
        <v>232</v>
      </c>
      <c r="B3493" t="s">
        <v>19</v>
      </c>
      <c r="C3493" t="s">
        <v>30</v>
      </c>
      <c r="D3493">
        <v>0</v>
      </c>
      <c r="E3493">
        <v>0</v>
      </c>
    </row>
    <row r="3494" spans="1:5" x14ac:dyDescent="0.25">
      <c r="A3494" t="s">
        <v>232</v>
      </c>
      <c r="B3494" t="s">
        <v>23</v>
      </c>
      <c r="C3494" t="s">
        <v>31</v>
      </c>
      <c r="D3494">
        <v>0</v>
      </c>
      <c r="E3494">
        <v>0</v>
      </c>
    </row>
    <row r="3495" spans="1:5" x14ac:dyDescent="0.25">
      <c r="A3495" t="s">
        <v>232</v>
      </c>
      <c r="B3495" t="s">
        <v>22</v>
      </c>
      <c r="C3495" t="s">
        <v>31</v>
      </c>
      <c r="D3495">
        <v>0</v>
      </c>
      <c r="E3495">
        <v>0</v>
      </c>
    </row>
    <row r="3496" spans="1:5" x14ac:dyDescent="0.25">
      <c r="A3496" t="s">
        <v>232</v>
      </c>
      <c r="B3496" t="s">
        <v>19</v>
      </c>
      <c r="C3496" t="s">
        <v>31</v>
      </c>
      <c r="D3496">
        <v>0</v>
      </c>
      <c r="E3496">
        <v>0</v>
      </c>
    </row>
    <row r="3497" spans="1:5" x14ac:dyDescent="0.25">
      <c r="A3497" t="s">
        <v>232</v>
      </c>
      <c r="B3497" t="s">
        <v>21</v>
      </c>
      <c r="C3497" t="s">
        <v>31</v>
      </c>
      <c r="D3497">
        <v>0</v>
      </c>
      <c r="E3497">
        <v>0</v>
      </c>
    </row>
    <row r="3498" spans="1:5" x14ac:dyDescent="0.25">
      <c r="A3498" t="s">
        <v>232</v>
      </c>
      <c r="B3498" t="s">
        <v>18</v>
      </c>
      <c r="C3498" t="s">
        <v>31</v>
      </c>
      <c r="D3498">
        <v>0</v>
      </c>
      <c r="E3498">
        <v>0</v>
      </c>
    </row>
    <row r="3499" spans="1:5" x14ac:dyDescent="0.25">
      <c r="A3499" t="s">
        <v>232</v>
      </c>
      <c r="B3499" t="s">
        <v>20</v>
      </c>
      <c r="C3499" t="s">
        <v>31</v>
      </c>
      <c r="D3499">
        <v>0</v>
      </c>
      <c r="E3499">
        <v>0</v>
      </c>
    </row>
    <row r="3500" spans="1:5" x14ac:dyDescent="0.25">
      <c r="A3500" t="s">
        <v>232</v>
      </c>
      <c r="B3500" t="s">
        <v>23</v>
      </c>
      <c r="C3500" t="s">
        <v>32</v>
      </c>
      <c r="D3500">
        <v>0</v>
      </c>
      <c r="E3500">
        <v>0</v>
      </c>
    </row>
    <row r="3501" spans="1:5" x14ac:dyDescent="0.25">
      <c r="A3501" t="s">
        <v>232</v>
      </c>
      <c r="B3501" t="s">
        <v>22</v>
      </c>
      <c r="C3501" t="s">
        <v>32</v>
      </c>
      <c r="D3501">
        <v>0</v>
      </c>
      <c r="E3501">
        <v>0</v>
      </c>
    </row>
    <row r="3502" spans="1:5" x14ac:dyDescent="0.25">
      <c r="A3502" t="s">
        <v>232</v>
      </c>
      <c r="B3502" t="s">
        <v>19</v>
      </c>
      <c r="C3502" t="s">
        <v>32</v>
      </c>
      <c r="D3502">
        <v>0</v>
      </c>
      <c r="E3502">
        <v>0</v>
      </c>
    </row>
    <row r="3503" spans="1:5" x14ac:dyDescent="0.25">
      <c r="A3503" t="s">
        <v>232</v>
      </c>
      <c r="B3503" t="s">
        <v>21</v>
      </c>
      <c r="C3503" t="s">
        <v>32</v>
      </c>
      <c r="D3503">
        <v>0</v>
      </c>
      <c r="E3503">
        <v>0</v>
      </c>
    </row>
    <row r="3504" spans="1:5" x14ac:dyDescent="0.25">
      <c r="A3504" t="s">
        <v>232</v>
      </c>
      <c r="B3504" t="s">
        <v>18</v>
      </c>
      <c r="C3504" t="s">
        <v>32</v>
      </c>
      <c r="D3504">
        <v>0</v>
      </c>
      <c r="E3504">
        <v>0</v>
      </c>
    </row>
    <row r="3505" spans="1:5" x14ac:dyDescent="0.25">
      <c r="A3505" t="s">
        <v>232</v>
      </c>
      <c r="B3505" t="s">
        <v>20</v>
      </c>
      <c r="C3505" t="s">
        <v>32</v>
      </c>
      <c r="D3505">
        <v>0</v>
      </c>
      <c r="E3505">
        <v>0</v>
      </c>
    </row>
    <row r="3506" spans="1:5" x14ac:dyDescent="0.25">
      <c r="A3506" t="s">
        <v>232</v>
      </c>
      <c r="B3506" t="s">
        <v>22</v>
      </c>
      <c r="C3506" t="s">
        <v>33</v>
      </c>
      <c r="D3506">
        <v>0</v>
      </c>
      <c r="E3506">
        <v>0</v>
      </c>
    </row>
    <row r="3507" spans="1:5" x14ac:dyDescent="0.25">
      <c r="A3507" t="s">
        <v>232</v>
      </c>
      <c r="B3507" t="s">
        <v>20</v>
      </c>
      <c r="C3507" t="s">
        <v>33</v>
      </c>
      <c r="D3507">
        <v>0</v>
      </c>
      <c r="E3507">
        <v>0</v>
      </c>
    </row>
    <row r="3508" spans="1:5" x14ac:dyDescent="0.25">
      <c r="A3508" t="s">
        <v>232</v>
      </c>
      <c r="B3508" t="s">
        <v>21</v>
      </c>
      <c r="C3508" t="s">
        <v>33</v>
      </c>
      <c r="D3508">
        <v>0</v>
      </c>
      <c r="E3508">
        <v>0</v>
      </c>
    </row>
    <row r="3509" spans="1:5" x14ac:dyDescent="0.25">
      <c r="A3509" t="s">
        <v>232</v>
      </c>
      <c r="B3509" t="s">
        <v>19</v>
      </c>
      <c r="C3509" t="s">
        <v>33</v>
      </c>
      <c r="D3509">
        <v>0</v>
      </c>
      <c r="E3509">
        <v>0</v>
      </c>
    </row>
    <row r="3510" spans="1:5" x14ac:dyDescent="0.25">
      <c r="A3510" t="s">
        <v>232</v>
      </c>
      <c r="B3510" t="s">
        <v>18</v>
      </c>
      <c r="C3510" t="s">
        <v>33</v>
      </c>
      <c r="D3510">
        <v>0</v>
      </c>
      <c r="E3510">
        <v>0</v>
      </c>
    </row>
    <row r="3511" spans="1:5" x14ac:dyDescent="0.25">
      <c r="A3511" t="s">
        <v>232</v>
      </c>
      <c r="B3511" t="s">
        <v>23</v>
      </c>
      <c r="C3511" t="s">
        <v>33</v>
      </c>
      <c r="D3511">
        <v>0</v>
      </c>
      <c r="E3511">
        <v>0</v>
      </c>
    </row>
    <row r="3512" spans="1:5" x14ac:dyDescent="0.25">
      <c r="A3512" t="s">
        <v>232</v>
      </c>
      <c r="B3512" t="s">
        <v>21</v>
      </c>
      <c r="C3512" t="s">
        <v>34</v>
      </c>
      <c r="D3512">
        <v>0</v>
      </c>
      <c r="E3512">
        <v>0</v>
      </c>
    </row>
    <row r="3513" spans="1:5" x14ac:dyDescent="0.25">
      <c r="A3513" t="s">
        <v>232</v>
      </c>
      <c r="B3513" t="s">
        <v>20</v>
      </c>
      <c r="C3513" t="s">
        <v>34</v>
      </c>
      <c r="D3513">
        <v>0</v>
      </c>
      <c r="E3513">
        <v>0</v>
      </c>
    </row>
    <row r="3514" spans="1:5" x14ac:dyDescent="0.25">
      <c r="A3514" t="s">
        <v>232</v>
      </c>
      <c r="B3514" t="s">
        <v>19</v>
      </c>
      <c r="C3514" t="s">
        <v>34</v>
      </c>
      <c r="D3514">
        <v>0</v>
      </c>
      <c r="E3514">
        <v>0</v>
      </c>
    </row>
    <row r="3515" spans="1:5" x14ac:dyDescent="0.25">
      <c r="A3515" t="s">
        <v>232</v>
      </c>
      <c r="B3515" t="s">
        <v>23</v>
      </c>
      <c r="C3515" t="s">
        <v>34</v>
      </c>
      <c r="D3515">
        <v>0</v>
      </c>
      <c r="E3515">
        <v>0</v>
      </c>
    </row>
    <row r="3516" spans="1:5" x14ac:dyDescent="0.25">
      <c r="A3516" t="s">
        <v>232</v>
      </c>
      <c r="B3516" t="s">
        <v>18</v>
      </c>
      <c r="C3516" t="s">
        <v>34</v>
      </c>
      <c r="D3516">
        <v>0</v>
      </c>
      <c r="E3516">
        <v>0</v>
      </c>
    </row>
    <row r="3517" spans="1:5" x14ac:dyDescent="0.25">
      <c r="A3517" t="s">
        <v>232</v>
      </c>
      <c r="B3517" t="s">
        <v>22</v>
      </c>
      <c r="C3517" t="s">
        <v>34</v>
      </c>
      <c r="D3517">
        <v>0</v>
      </c>
      <c r="E3517">
        <v>0</v>
      </c>
    </row>
    <row r="3518" spans="1:5" x14ac:dyDescent="0.25">
      <c r="A3518" t="s">
        <v>232</v>
      </c>
      <c r="B3518" t="s">
        <v>23</v>
      </c>
      <c r="C3518" t="s">
        <v>35</v>
      </c>
      <c r="D3518">
        <v>0</v>
      </c>
      <c r="E3518">
        <v>0</v>
      </c>
    </row>
    <row r="3519" spans="1:5" x14ac:dyDescent="0.25">
      <c r="A3519" t="s">
        <v>232</v>
      </c>
      <c r="B3519" t="s">
        <v>21</v>
      </c>
      <c r="C3519" t="s">
        <v>35</v>
      </c>
      <c r="D3519">
        <v>0</v>
      </c>
      <c r="E3519">
        <v>0</v>
      </c>
    </row>
    <row r="3520" spans="1:5" x14ac:dyDescent="0.25">
      <c r="A3520" t="s">
        <v>232</v>
      </c>
      <c r="B3520" t="s">
        <v>22</v>
      </c>
      <c r="C3520" t="s">
        <v>35</v>
      </c>
      <c r="D3520">
        <v>0</v>
      </c>
      <c r="E3520">
        <v>0</v>
      </c>
    </row>
    <row r="3521" spans="1:5" x14ac:dyDescent="0.25">
      <c r="A3521" t="s">
        <v>232</v>
      </c>
      <c r="B3521" t="s">
        <v>20</v>
      </c>
      <c r="C3521" t="s">
        <v>35</v>
      </c>
      <c r="D3521">
        <v>0</v>
      </c>
      <c r="E3521">
        <v>0</v>
      </c>
    </row>
    <row r="3522" spans="1:5" x14ac:dyDescent="0.25">
      <c r="A3522" t="s">
        <v>232</v>
      </c>
      <c r="B3522" t="s">
        <v>19</v>
      </c>
      <c r="C3522" t="s">
        <v>35</v>
      </c>
      <c r="D3522">
        <v>0</v>
      </c>
      <c r="E3522">
        <v>0</v>
      </c>
    </row>
    <row r="3523" spans="1:5" x14ac:dyDescent="0.25">
      <c r="A3523" t="s">
        <v>232</v>
      </c>
      <c r="B3523" t="s">
        <v>18</v>
      </c>
      <c r="C3523" t="s">
        <v>35</v>
      </c>
      <c r="D3523">
        <v>0</v>
      </c>
      <c r="E3523">
        <v>0</v>
      </c>
    </row>
    <row r="3524" spans="1:5" x14ac:dyDescent="0.25">
      <c r="A3524" t="s">
        <v>232</v>
      </c>
      <c r="B3524" t="s">
        <v>21</v>
      </c>
      <c r="C3524" t="s">
        <v>36</v>
      </c>
      <c r="D3524">
        <v>0</v>
      </c>
      <c r="E3524">
        <v>0</v>
      </c>
    </row>
    <row r="3525" spans="1:5" x14ac:dyDescent="0.25">
      <c r="A3525" t="s">
        <v>232</v>
      </c>
      <c r="B3525" t="s">
        <v>20</v>
      </c>
      <c r="C3525" t="s">
        <v>36</v>
      </c>
      <c r="D3525">
        <v>0</v>
      </c>
      <c r="E3525">
        <v>0</v>
      </c>
    </row>
    <row r="3526" spans="1:5" x14ac:dyDescent="0.25">
      <c r="A3526" t="s">
        <v>232</v>
      </c>
      <c r="B3526" t="s">
        <v>19</v>
      </c>
      <c r="C3526" t="s">
        <v>36</v>
      </c>
      <c r="D3526">
        <v>0</v>
      </c>
      <c r="E3526">
        <v>0</v>
      </c>
    </row>
    <row r="3527" spans="1:5" x14ac:dyDescent="0.25">
      <c r="A3527" t="s">
        <v>232</v>
      </c>
      <c r="B3527" t="s">
        <v>18</v>
      </c>
      <c r="C3527" t="s">
        <v>36</v>
      </c>
      <c r="D3527">
        <v>0</v>
      </c>
      <c r="E3527">
        <v>0</v>
      </c>
    </row>
    <row r="3528" spans="1:5" x14ac:dyDescent="0.25">
      <c r="A3528" t="s">
        <v>232</v>
      </c>
      <c r="B3528" t="s">
        <v>22</v>
      </c>
      <c r="C3528" t="s">
        <v>36</v>
      </c>
      <c r="D3528">
        <v>0</v>
      </c>
      <c r="E3528">
        <v>0</v>
      </c>
    </row>
    <row r="3529" spans="1:5" x14ac:dyDescent="0.25">
      <c r="A3529" t="s">
        <v>232</v>
      </c>
      <c r="B3529" t="s">
        <v>23</v>
      </c>
      <c r="C3529" t="s">
        <v>36</v>
      </c>
      <c r="D3529">
        <v>0</v>
      </c>
      <c r="E3529">
        <v>0</v>
      </c>
    </row>
    <row r="3530" spans="1:5" x14ac:dyDescent="0.25">
      <c r="A3530" t="s">
        <v>233</v>
      </c>
      <c r="B3530" t="s">
        <v>19</v>
      </c>
      <c r="C3530" t="s">
        <v>25</v>
      </c>
      <c r="D3530">
        <v>0</v>
      </c>
      <c r="E3530">
        <v>0</v>
      </c>
    </row>
    <row r="3531" spans="1:5" x14ac:dyDescent="0.25">
      <c r="A3531" t="s">
        <v>233</v>
      </c>
      <c r="B3531" t="s">
        <v>21</v>
      </c>
      <c r="C3531" t="s">
        <v>25</v>
      </c>
      <c r="D3531">
        <v>1090331.28</v>
      </c>
      <c r="E3531">
        <v>1071052.3400000001</v>
      </c>
    </row>
    <row r="3532" spans="1:5" x14ac:dyDescent="0.25">
      <c r="A3532" t="s">
        <v>233</v>
      </c>
      <c r="B3532" t="s">
        <v>22</v>
      </c>
      <c r="C3532" t="s">
        <v>25</v>
      </c>
      <c r="D3532">
        <v>141663.15</v>
      </c>
      <c r="E3532">
        <v>140260.54</v>
      </c>
    </row>
    <row r="3533" spans="1:5" x14ac:dyDescent="0.25">
      <c r="A3533" t="s">
        <v>233</v>
      </c>
      <c r="B3533" t="s">
        <v>23</v>
      </c>
      <c r="C3533" t="s">
        <v>25</v>
      </c>
      <c r="D3533">
        <v>0</v>
      </c>
      <c r="E3533">
        <v>0</v>
      </c>
    </row>
    <row r="3534" spans="1:5" x14ac:dyDescent="0.25">
      <c r="A3534" t="s">
        <v>233</v>
      </c>
      <c r="B3534" t="s">
        <v>20</v>
      </c>
      <c r="C3534" t="s">
        <v>25</v>
      </c>
      <c r="D3534">
        <v>283725.07999999996</v>
      </c>
      <c r="E3534">
        <v>273523.64</v>
      </c>
    </row>
    <row r="3535" spans="1:5" x14ac:dyDescent="0.25">
      <c r="A3535" t="s">
        <v>233</v>
      </c>
      <c r="B3535" t="s">
        <v>18</v>
      </c>
      <c r="C3535" t="s">
        <v>25</v>
      </c>
      <c r="D3535">
        <v>45148.1</v>
      </c>
      <c r="E3535">
        <v>44701.09</v>
      </c>
    </row>
    <row r="3536" spans="1:5" x14ac:dyDescent="0.25">
      <c r="A3536" t="s">
        <v>233</v>
      </c>
      <c r="B3536" t="s">
        <v>22</v>
      </c>
      <c r="C3536" t="s">
        <v>26</v>
      </c>
      <c r="D3536">
        <v>177810.14</v>
      </c>
      <c r="E3536">
        <v>176049.64</v>
      </c>
    </row>
    <row r="3537" spans="1:5" x14ac:dyDescent="0.25">
      <c r="A3537" t="s">
        <v>233</v>
      </c>
      <c r="B3537" t="s">
        <v>19</v>
      </c>
      <c r="C3537" t="s">
        <v>26</v>
      </c>
      <c r="D3537">
        <v>0</v>
      </c>
      <c r="E3537">
        <v>0</v>
      </c>
    </row>
    <row r="3538" spans="1:5" x14ac:dyDescent="0.25">
      <c r="A3538" t="s">
        <v>233</v>
      </c>
      <c r="B3538" t="s">
        <v>21</v>
      </c>
      <c r="C3538" t="s">
        <v>26</v>
      </c>
      <c r="D3538">
        <v>865158.37</v>
      </c>
      <c r="E3538">
        <v>849860.87</v>
      </c>
    </row>
    <row r="3539" spans="1:5" x14ac:dyDescent="0.25">
      <c r="A3539" t="s">
        <v>233</v>
      </c>
      <c r="B3539" t="s">
        <v>18</v>
      </c>
      <c r="C3539" t="s">
        <v>26</v>
      </c>
      <c r="D3539">
        <v>115247.58</v>
      </c>
      <c r="E3539">
        <v>114106.51</v>
      </c>
    </row>
    <row r="3540" spans="1:5" x14ac:dyDescent="0.25">
      <c r="A3540" t="s">
        <v>233</v>
      </c>
      <c r="B3540" t="s">
        <v>20</v>
      </c>
      <c r="C3540" t="s">
        <v>26</v>
      </c>
      <c r="D3540">
        <v>167073.85</v>
      </c>
      <c r="E3540">
        <v>160909.22</v>
      </c>
    </row>
    <row r="3541" spans="1:5" x14ac:dyDescent="0.25">
      <c r="A3541" t="s">
        <v>233</v>
      </c>
      <c r="B3541" t="s">
        <v>23</v>
      </c>
      <c r="C3541" t="s">
        <v>26</v>
      </c>
      <c r="D3541">
        <v>0</v>
      </c>
      <c r="E3541">
        <v>0</v>
      </c>
    </row>
    <row r="3542" spans="1:5" x14ac:dyDescent="0.25">
      <c r="A3542" t="s">
        <v>233</v>
      </c>
      <c r="B3542" t="s">
        <v>21</v>
      </c>
      <c r="C3542" t="s">
        <v>27</v>
      </c>
      <c r="D3542">
        <v>769804.22</v>
      </c>
      <c r="E3542">
        <v>756192.75</v>
      </c>
    </row>
    <row r="3543" spans="1:5" x14ac:dyDescent="0.25">
      <c r="A3543" t="s">
        <v>233</v>
      </c>
      <c r="B3543" t="s">
        <v>20</v>
      </c>
      <c r="C3543" t="s">
        <v>27</v>
      </c>
      <c r="D3543">
        <v>173940.83</v>
      </c>
      <c r="E3543">
        <v>167250.76999999999</v>
      </c>
    </row>
    <row r="3544" spans="1:5" x14ac:dyDescent="0.25">
      <c r="A3544" t="s">
        <v>233</v>
      </c>
      <c r="B3544" t="s">
        <v>23</v>
      </c>
      <c r="C3544" t="s">
        <v>27</v>
      </c>
      <c r="D3544">
        <v>0</v>
      </c>
      <c r="E3544">
        <v>0</v>
      </c>
    </row>
    <row r="3545" spans="1:5" x14ac:dyDescent="0.25">
      <c r="A3545" t="s">
        <v>233</v>
      </c>
      <c r="B3545" t="s">
        <v>22</v>
      </c>
      <c r="C3545" t="s">
        <v>27</v>
      </c>
      <c r="D3545">
        <v>279249.42</v>
      </c>
      <c r="E3545">
        <v>276484.57</v>
      </c>
    </row>
    <row r="3546" spans="1:5" x14ac:dyDescent="0.25">
      <c r="A3546" t="s">
        <v>233</v>
      </c>
      <c r="B3546" t="s">
        <v>18</v>
      </c>
      <c r="C3546" t="s">
        <v>27</v>
      </c>
      <c r="D3546">
        <v>165020.28</v>
      </c>
      <c r="E3546">
        <v>163386.42000000001</v>
      </c>
    </row>
    <row r="3547" spans="1:5" x14ac:dyDescent="0.25">
      <c r="A3547" t="s">
        <v>233</v>
      </c>
      <c r="B3547" t="s">
        <v>19</v>
      </c>
      <c r="C3547" t="s">
        <v>27</v>
      </c>
      <c r="D3547">
        <v>0</v>
      </c>
      <c r="E3547">
        <v>0</v>
      </c>
    </row>
    <row r="3548" spans="1:5" x14ac:dyDescent="0.25">
      <c r="A3548" t="s">
        <v>233</v>
      </c>
      <c r="B3548" t="s">
        <v>23</v>
      </c>
      <c r="C3548" t="s">
        <v>28</v>
      </c>
      <c r="D3548">
        <v>0</v>
      </c>
      <c r="E3548">
        <v>0</v>
      </c>
    </row>
    <row r="3549" spans="1:5" x14ac:dyDescent="0.25">
      <c r="A3549" t="s">
        <v>233</v>
      </c>
      <c r="B3549" t="s">
        <v>19</v>
      </c>
      <c r="C3549" t="s">
        <v>28</v>
      </c>
      <c r="D3549">
        <v>0</v>
      </c>
      <c r="E3549">
        <v>0</v>
      </c>
    </row>
    <row r="3550" spans="1:5" x14ac:dyDescent="0.25">
      <c r="A3550" t="s">
        <v>233</v>
      </c>
      <c r="B3550" t="s">
        <v>18</v>
      </c>
      <c r="C3550" t="s">
        <v>28</v>
      </c>
      <c r="D3550">
        <v>82721</v>
      </c>
      <c r="E3550">
        <v>81901.98</v>
      </c>
    </row>
    <row r="3551" spans="1:5" x14ac:dyDescent="0.25">
      <c r="A3551" t="s">
        <v>233</v>
      </c>
      <c r="B3551" t="s">
        <v>22</v>
      </c>
      <c r="C3551" t="s">
        <v>28</v>
      </c>
      <c r="D3551">
        <v>371533.76</v>
      </c>
      <c r="E3551">
        <v>367855.21</v>
      </c>
    </row>
    <row r="3552" spans="1:5" x14ac:dyDescent="0.25">
      <c r="A3552" t="s">
        <v>233</v>
      </c>
      <c r="B3552" t="s">
        <v>21</v>
      </c>
      <c r="C3552" t="s">
        <v>28</v>
      </c>
      <c r="D3552">
        <v>645068.49</v>
      </c>
      <c r="E3552">
        <v>633662.56000000006</v>
      </c>
    </row>
    <row r="3553" spans="1:5" x14ac:dyDescent="0.25">
      <c r="A3553" t="s">
        <v>233</v>
      </c>
      <c r="B3553" t="s">
        <v>20</v>
      </c>
      <c r="C3553" t="s">
        <v>28</v>
      </c>
      <c r="D3553">
        <v>179010.65000000002</v>
      </c>
      <c r="E3553">
        <v>172154.99000000002</v>
      </c>
    </row>
    <row r="3554" spans="1:5" x14ac:dyDescent="0.25">
      <c r="A3554" t="s">
        <v>233</v>
      </c>
      <c r="B3554" t="s">
        <v>23</v>
      </c>
      <c r="C3554" t="s">
        <v>29</v>
      </c>
      <c r="D3554">
        <v>0</v>
      </c>
      <c r="E3554">
        <v>0</v>
      </c>
    </row>
    <row r="3555" spans="1:5" x14ac:dyDescent="0.25">
      <c r="A3555" t="s">
        <v>233</v>
      </c>
      <c r="B3555" t="s">
        <v>18</v>
      </c>
      <c r="C3555" t="s">
        <v>29</v>
      </c>
      <c r="D3555">
        <v>98758.77</v>
      </c>
      <c r="E3555">
        <v>97780.96</v>
      </c>
    </row>
    <row r="3556" spans="1:5" x14ac:dyDescent="0.25">
      <c r="A3556" t="s">
        <v>233</v>
      </c>
      <c r="B3556" t="s">
        <v>22</v>
      </c>
      <c r="C3556" t="s">
        <v>29</v>
      </c>
      <c r="D3556">
        <v>427153.67</v>
      </c>
      <c r="E3556">
        <v>422924.43</v>
      </c>
    </row>
    <row r="3557" spans="1:5" x14ac:dyDescent="0.25">
      <c r="A3557" t="s">
        <v>233</v>
      </c>
      <c r="B3557" t="s">
        <v>21</v>
      </c>
      <c r="C3557" t="s">
        <v>29</v>
      </c>
      <c r="D3557">
        <v>454801.84</v>
      </c>
      <c r="E3557">
        <v>446760.16</v>
      </c>
    </row>
    <row r="3558" spans="1:5" x14ac:dyDescent="0.25">
      <c r="A3558" t="s">
        <v>233</v>
      </c>
      <c r="B3558" t="s">
        <v>19</v>
      </c>
      <c r="C3558" t="s">
        <v>29</v>
      </c>
      <c r="D3558">
        <v>0</v>
      </c>
      <c r="E3558">
        <v>0</v>
      </c>
    </row>
    <row r="3559" spans="1:5" x14ac:dyDescent="0.25">
      <c r="A3559" t="s">
        <v>233</v>
      </c>
      <c r="B3559" t="s">
        <v>20</v>
      </c>
      <c r="C3559" t="s">
        <v>29</v>
      </c>
      <c r="D3559">
        <v>217192.01</v>
      </c>
      <c r="E3559">
        <v>208736.11</v>
      </c>
    </row>
    <row r="3560" spans="1:5" x14ac:dyDescent="0.25">
      <c r="A3560" t="s">
        <v>233</v>
      </c>
      <c r="B3560" t="s">
        <v>20</v>
      </c>
      <c r="C3560" t="s">
        <v>30</v>
      </c>
      <c r="D3560">
        <v>0</v>
      </c>
      <c r="E3560">
        <v>0</v>
      </c>
    </row>
    <row r="3561" spans="1:5" x14ac:dyDescent="0.25">
      <c r="A3561" t="s">
        <v>233</v>
      </c>
      <c r="B3561" t="s">
        <v>22</v>
      </c>
      <c r="C3561" t="s">
        <v>30</v>
      </c>
      <c r="D3561">
        <v>0</v>
      </c>
      <c r="E3561">
        <v>0</v>
      </c>
    </row>
    <row r="3562" spans="1:5" x14ac:dyDescent="0.25">
      <c r="A3562" t="s">
        <v>233</v>
      </c>
      <c r="B3562" t="s">
        <v>18</v>
      </c>
      <c r="C3562" t="s">
        <v>30</v>
      </c>
      <c r="D3562">
        <v>0</v>
      </c>
      <c r="E3562">
        <v>0</v>
      </c>
    </row>
    <row r="3563" spans="1:5" x14ac:dyDescent="0.25">
      <c r="A3563" t="s">
        <v>233</v>
      </c>
      <c r="B3563" t="s">
        <v>21</v>
      </c>
      <c r="C3563" t="s">
        <v>30</v>
      </c>
      <c r="D3563">
        <v>0</v>
      </c>
      <c r="E3563">
        <v>0</v>
      </c>
    </row>
    <row r="3564" spans="1:5" x14ac:dyDescent="0.25">
      <c r="A3564" t="s">
        <v>233</v>
      </c>
      <c r="B3564" t="s">
        <v>19</v>
      </c>
      <c r="C3564" t="s">
        <v>30</v>
      </c>
      <c r="D3564">
        <v>0</v>
      </c>
      <c r="E3564">
        <v>0</v>
      </c>
    </row>
    <row r="3565" spans="1:5" x14ac:dyDescent="0.25">
      <c r="A3565" t="s">
        <v>233</v>
      </c>
      <c r="B3565" t="s">
        <v>23</v>
      </c>
      <c r="C3565" t="s">
        <v>30</v>
      </c>
      <c r="D3565">
        <v>0</v>
      </c>
      <c r="E3565">
        <v>0</v>
      </c>
    </row>
    <row r="3566" spans="1:5" x14ac:dyDescent="0.25">
      <c r="A3566" t="s">
        <v>233</v>
      </c>
      <c r="B3566" t="s">
        <v>18</v>
      </c>
      <c r="C3566" t="s">
        <v>31</v>
      </c>
      <c r="D3566">
        <v>0</v>
      </c>
      <c r="E3566">
        <v>0</v>
      </c>
    </row>
    <row r="3567" spans="1:5" x14ac:dyDescent="0.25">
      <c r="A3567" t="s">
        <v>233</v>
      </c>
      <c r="B3567" t="s">
        <v>19</v>
      </c>
      <c r="C3567" t="s">
        <v>31</v>
      </c>
      <c r="D3567">
        <v>0</v>
      </c>
      <c r="E3567">
        <v>0</v>
      </c>
    </row>
    <row r="3568" spans="1:5" x14ac:dyDescent="0.25">
      <c r="A3568" t="s">
        <v>233</v>
      </c>
      <c r="B3568" t="s">
        <v>22</v>
      </c>
      <c r="C3568" t="s">
        <v>31</v>
      </c>
      <c r="D3568">
        <v>0</v>
      </c>
      <c r="E3568">
        <v>0</v>
      </c>
    </row>
    <row r="3569" spans="1:5" x14ac:dyDescent="0.25">
      <c r="A3569" t="s">
        <v>233</v>
      </c>
      <c r="B3569" t="s">
        <v>21</v>
      </c>
      <c r="C3569" t="s">
        <v>31</v>
      </c>
      <c r="D3569">
        <v>0</v>
      </c>
      <c r="E3569">
        <v>0</v>
      </c>
    </row>
    <row r="3570" spans="1:5" x14ac:dyDescent="0.25">
      <c r="A3570" t="s">
        <v>233</v>
      </c>
      <c r="B3570" t="s">
        <v>23</v>
      </c>
      <c r="C3570" t="s">
        <v>31</v>
      </c>
      <c r="D3570">
        <v>0</v>
      </c>
      <c r="E3570">
        <v>0</v>
      </c>
    </row>
    <row r="3571" spans="1:5" x14ac:dyDescent="0.25">
      <c r="A3571" t="s">
        <v>233</v>
      </c>
      <c r="B3571" t="s">
        <v>20</v>
      </c>
      <c r="C3571" t="s">
        <v>31</v>
      </c>
      <c r="D3571">
        <v>0</v>
      </c>
      <c r="E3571">
        <v>0</v>
      </c>
    </row>
    <row r="3572" spans="1:5" x14ac:dyDescent="0.25">
      <c r="A3572" t="s">
        <v>233</v>
      </c>
      <c r="B3572" t="s">
        <v>23</v>
      </c>
      <c r="C3572" t="s">
        <v>32</v>
      </c>
      <c r="D3572">
        <v>0</v>
      </c>
      <c r="E3572">
        <v>0</v>
      </c>
    </row>
    <row r="3573" spans="1:5" x14ac:dyDescent="0.25">
      <c r="A3573" t="s">
        <v>233</v>
      </c>
      <c r="B3573" t="s">
        <v>21</v>
      </c>
      <c r="C3573" t="s">
        <v>32</v>
      </c>
      <c r="D3573">
        <v>0</v>
      </c>
      <c r="E3573">
        <v>0</v>
      </c>
    </row>
    <row r="3574" spans="1:5" x14ac:dyDescent="0.25">
      <c r="A3574" t="s">
        <v>233</v>
      </c>
      <c r="B3574" t="s">
        <v>19</v>
      </c>
      <c r="C3574" t="s">
        <v>32</v>
      </c>
      <c r="D3574">
        <v>0</v>
      </c>
      <c r="E3574">
        <v>0</v>
      </c>
    </row>
    <row r="3575" spans="1:5" x14ac:dyDescent="0.25">
      <c r="A3575" t="s">
        <v>233</v>
      </c>
      <c r="B3575" t="s">
        <v>20</v>
      </c>
      <c r="C3575" t="s">
        <v>32</v>
      </c>
      <c r="D3575">
        <v>0</v>
      </c>
      <c r="E3575">
        <v>0</v>
      </c>
    </row>
    <row r="3576" spans="1:5" x14ac:dyDescent="0.25">
      <c r="A3576" t="s">
        <v>233</v>
      </c>
      <c r="B3576" t="s">
        <v>18</v>
      </c>
      <c r="C3576" t="s">
        <v>32</v>
      </c>
      <c r="D3576">
        <v>0</v>
      </c>
      <c r="E3576">
        <v>0</v>
      </c>
    </row>
    <row r="3577" spans="1:5" x14ac:dyDescent="0.25">
      <c r="A3577" t="s">
        <v>233</v>
      </c>
      <c r="B3577" t="s">
        <v>22</v>
      </c>
      <c r="C3577" t="s">
        <v>32</v>
      </c>
      <c r="D3577">
        <v>0</v>
      </c>
      <c r="E3577">
        <v>0</v>
      </c>
    </row>
    <row r="3578" spans="1:5" x14ac:dyDescent="0.25">
      <c r="A3578" t="s">
        <v>233</v>
      </c>
      <c r="B3578" t="s">
        <v>18</v>
      </c>
      <c r="C3578" t="s">
        <v>33</v>
      </c>
      <c r="D3578">
        <v>0</v>
      </c>
      <c r="E3578">
        <v>0</v>
      </c>
    </row>
    <row r="3579" spans="1:5" x14ac:dyDescent="0.25">
      <c r="A3579" t="s">
        <v>233</v>
      </c>
      <c r="B3579" t="s">
        <v>21</v>
      </c>
      <c r="C3579" t="s">
        <v>33</v>
      </c>
      <c r="D3579">
        <v>0</v>
      </c>
      <c r="E3579">
        <v>0</v>
      </c>
    </row>
    <row r="3580" spans="1:5" x14ac:dyDescent="0.25">
      <c r="A3580" t="s">
        <v>233</v>
      </c>
      <c r="B3580" t="s">
        <v>23</v>
      </c>
      <c r="C3580" t="s">
        <v>33</v>
      </c>
      <c r="D3580">
        <v>0</v>
      </c>
      <c r="E3580">
        <v>0</v>
      </c>
    </row>
    <row r="3581" spans="1:5" x14ac:dyDescent="0.25">
      <c r="A3581" t="s">
        <v>233</v>
      </c>
      <c r="B3581" t="s">
        <v>19</v>
      </c>
      <c r="C3581" t="s">
        <v>33</v>
      </c>
      <c r="D3581">
        <v>0</v>
      </c>
      <c r="E3581">
        <v>0</v>
      </c>
    </row>
    <row r="3582" spans="1:5" x14ac:dyDescent="0.25">
      <c r="A3582" t="s">
        <v>233</v>
      </c>
      <c r="B3582" t="s">
        <v>20</v>
      </c>
      <c r="C3582" t="s">
        <v>33</v>
      </c>
      <c r="D3582">
        <v>0</v>
      </c>
      <c r="E3582">
        <v>0</v>
      </c>
    </row>
    <row r="3583" spans="1:5" x14ac:dyDescent="0.25">
      <c r="A3583" t="s">
        <v>233</v>
      </c>
      <c r="B3583" t="s">
        <v>22</v>
      </c>
      <c r="C3583" t="s">
        <v>33</v>
      </c>
      <c r="D3583">
        <v>0</v>
      </c>
      <c r="E3583">
        <v>0</v>
      </c>
    </row>
    <row r="3584" spans="1:5" x14ac:dyDescent="0.25">
      <c r="A3584" t="s">
        <v>233</v>
      </c>
      <c r="B3584" t="s">
        <v>19</v>
      </c>
      <c r="C3584" t="s">
        <v>34</v>
      </c>
      <c r="D3584">
        <v>0</v>
      </c>
      <c r="E3584">
        <v>0</v>
      </c>
    </row>
    <row r="3585" spans="1:5" x14ac:dyDescent="0.25">
      <c r="A3585" t="s">
        <v>233</v>
      </c>
      <c r="B3585" t="s">
        <v>22</v>
      </c>
      <c r="C3585" t="s">
        <v>34</v>
      </c>
      <c r="D3585">
        <v>0</v>
      </c>
      <c r="E3585">
        <v>0</v>
      </c>
    </row>
    <row r="3586" spans="1:5" x14ac:dyDescent="0.25">
      <c r="A3586" t="s">
        <v>233</v>
      </c>
      <c r="B3586" t="s">
        <v>23</v>
      </c>
      <c r="C3586" t="s">
        <v>34</v>
      </c>
      <c r="D3586">
        <v>0</v>
      </c>
      <c r="E3586">
        <v>0</v>
      </c>
    </row>
    <row r="3587" spans="1:5" x14ac:dyDescent="0.25">
      <c r="A3587" t="s">
        <v>233</v>
      </c>
      <c r="B3587" t="s">
        <v>18</v>
      </c>
      <c r="C3587" t="s">
        <v>34</v>
      </c>
      <c r="D3587">
        <v>0</v>
      </c>
      <c r="E3587">
        <v>0</v>
      </c>
    </row>
    <row r="3588" spans="1:5" x14ac:dyDescent="0.25">
      <c r="A3588" t="s">
        <v>233</v>
      </c>
      <c r="B3588" t="s">
        <v>20</v>
      </c>
      <c r="C3588" t="s">
        <v>34</v>
      </c>
      <c r="D3588">
        <v>0</v>
      </c>
      <c r="E3588">
        <v>0</v>
      </c>
    </row>
    <row r="3589" spans="1:5" x14ac:dyDescent="0.25">
      <c r="A3589" t="s">
        <v>233</v>
      </c>
      <c r="B3589" t="s">
        <v>21</v>
      </c>
      <c r="C3589" t="s">
        <v>34</v>
      </c>
      <c r="D3589">
        <v>0</v>
      </c>
      <c r="E3589">
        <v>0</v>
      </c>
    </row>
    <row r="3590" spans="1:5" x14ac:dyDescent="0.25">
      <c r="A3590" t="s">
        <v>233</v>
      </c>
      <c r="B3590" t="s">
        <v>23</v>
      </c>
      <c r="C3590" t="s">
        <v>35</v>
      </c>
      <c r="D3590">
        <v>0</v>
      </c>
      <c r="E3590">
        <v>0</v>
      </c>
    </row>
    <row r="3591" spans="1:5" x14ac:dyDescent="0.25">
      <c r="A3591" t="s">
        <v>233</v>
      </c>
      <c r="B3591" t="s">
        <v>20</v>
      </c>
      <c r="C3591" t="s">
        <v>35</v>
      </c>
      <c r="D3591">
        <v>0</v>
      </c>
      <c r="E3591">
        <v>0</v>
      </c>
    </row>
    <row r="3592" spans="1:5" x14ac:dyDescent="0.25">
      <c r="A3592" t="s">
        <v>233</v>
      </c>
      <c r="B3592" t="s">
        <v>18</v>
      </c>
      <c r="C3592" t="s">
        <v>35</v>
      </c>
      <c r="D3592">
        <v>0</v>
      </c>
      <c r="E3592">
        <v>0</v>
      </c>
    </row>
    <row r="3593" spans="1:5" x14ac:dyDescent="0.25">
      <c r="A3593" t="s">
        <v>233</v>
      </c>
      <c r="B3593" t="s">
        <v>19</v>
      </c>
      <c r="C3593" t="s">
        <v>35</v>
      </c>
      <c r="D3593">
        <v>0</v>
      </c>
      <c r="E3593">
        <v>0</v>
      </c>
    </row>
    <row r="3594" spans="1:5" x14ac:dyDescent="0.25">
      <c r="A3594" t="s">
        <v>233</v>
      </c>
      <c r="B3594" t="s">
        <v>22</v>
      </c>
      <c r="C3594" t="s">
        <v>35</v>
      </c>
      <c r="D3594">
        <v>0</v>
      </c>
      <c r="E3594">
        <v>0</v>
      </c>
    </row>
    <row r="3595" spans="1:5" x14ac:dyDescent="0.25">
      <c r="A3595" t="s">
        <v>233</v>
      </c>
      <c r="B3595" t="s">
        <v>21</v>
      </c>
      <c r="C3595" t="s">
        <v>35</v>
      </c>
      <c r="D3595">
        <v>0</v>
      </c>
      <c r="E3595">
        <v>0</v>
      </c>
    </row>
    <row r="3596" spans="1:5" x14ac:dyDescent="0.25">
      <c r="A3596" t="s">
        <v>233</v>
      </c>
      <c r="B3596" t="s">
        <v>18</v>
      </c>
      <c r="C3596" t="s">
        <v>36</v>
      </c>
      <c r="D3596">
        <v>0</v>
      </c>
      <c r="E3596">
        <v>0</v>
      </c>
    </row>
    <row r="3597" spans="1:5" x14ac:dyDescent="0.25">
      <c r="A3597" t="s">
        <v>233</v>
      </c>
      <c r="B3597" t="s">
        <v>21</v>
      </c>
      <c r="C3597" t="s">
        <v>36</v>
      </c>
      <c r="D3597">
        <v>0</v>
      </c>
      <c r="E3597">
        <v>0</v>
      </c>
    </row>
    <row r="3598" spans="1:5" x14ac:dyDescent="0.25">
      <c r="A3598" t="s">
        <v>233</v>
      </c>
      <c r="B3598" t="s">
        <v>20</v>
      </c>
      <c r="C3598" t="s">
        <v>36</v>
      </c>
      <c r="D3598">
        <v>0</v>
      </c>
      <c r="E3598">
        <v>0</v>
      </c>
    </row>
    <row r="3599" spans="1:5" x14ac:dyDescent="0.25">
      <c r="A3599" t="s">
        <v>233</v>
      </c>
      <c r="B3599" t="s">
        <v>22</v>
      </c>
      <c r="C3599" t="s">
        <v>36</v>
      </c>
      <c r="D3599">
        <v>0</v>
      </c>
      <c r="E3599">
        <v>0</v>
      </c>
    </row>
    <row r="3600" spans="1:5" x14ac:dyDescent="0.25">
      <c r="A3600" t="s">
        <v>233</v>
      </c>
      <c r="B3600" t="s">
        <v>23</v>
      </c>
      <c r="C3600" t="s">
        <v>36</v>
      </c>
      <c r="D3600">
        <v>0</v>
      </c>
      <c r="E3600">
        <v>0</v>
      </c>
    </row>
    <row r="3601" spans="1:5" x14ac:dyDescent="0.25">
      <c r="A3601" t="s">
        <v>233</v>
      </c>
      <c r="B3601" t="s">
        <v>19</v>
      </c>
      <c r="C3601" t="s">
        <v>36</v>
      </c>
      <c r="D3601">
        <v>0</v>
      </c>
      <c r="E3601">
        <v>0</v>
      </c>
    </row>
    <row r="3602" spans="1:5" x14ac:dyDescent="0.25">
      <c r="A3602" t="s">
        <v>197</v>
      </c>
      <c r="B3602" t="s">
        <v>19</v>
      </c>
      <c r="C3602" t="s">
        <v>25</v>
      </c>
      <c r="D3602">
        <v>0</v>
      </c>
      <c r="E3602">
        <v>0</v>
      </c>
    </row>
    <row r="3603" spans="1:5" x14ac:dyDescent="0.25">
      <c r="A3603" t="s">
        <v>197</v>
      </c>
      <c r="B3603" t="s">
        <v>21</v>
      </c>
      <c r="C3603" t="s">
        <v>25</v>
      </c>
      <c r="D3603">
        <v>0</v>
      </c>
      <c r="E3603">
        <v>0</v>
      </c>
    </row>
    <row r="3604" spans="1:5" x14ac:dyDescent="0.25">
      <c r="A3604" t="s">
        <v>197</v>
      </c>
      <c r="B3604" t="s">
        <v>22</v>
      </c>
      <c r="C3604" t="s">
        <v>25</v>
      </c>
      <c r="D3604">
        <v>0</v>
      </c>
      <c r="E3604">
        <v>0</v>
      </c>
    </row>
    <row r="3605" spans="1:5" x14ac:dyDescent="0.25">
      <c r="A3605" t="s">
        <v>197</v>
      </c>
      <c r="B3605" t="s">
        <v>20</v>
      </c>
      <c r="C3605" t="s">
        <v>25</v>
      </c>
      <c r="D3605">
        <v>19678.59</v>
      </c>
      <c r="E3605">
        <v>17998.8</v>
      </c>
    </row>
    <row r="3606" spans="1:5" x14ac:dyDescent="0.25">
      <c r="A3606" t="s">
        <v>197</v>
      </c>
      <c r="B3606" t="s">
        <v>23</v>
      </c>
      <c r="C3606" t="s">
        <v>25</v>
      </c>
      <c r="D3606">
        <v>0</v>
      </c>
      <c r="E3606">
        <v>0</v>
      </c>
    </row>
    <row r="3607" spans="1:5" x14ac:dyDescent="0.25">
      <c r="A3607" t="s">
        <v>197</v>
      </c>
      <c r="B3607" t="s">
        <v>18</v>
      </c>
      <c r="C3607" t="s">
        <v>25</v>
      </c>
      <c r="D3607">
        <v>0</v>
      </c>
      <c r="E3607">
        <v>0</v>
      </c>
    </row>
    <row r="3608" spans="1:5" x14ac:dyDescent="0.25">
      <c r="A3608" t="s">
        <v>197</v>
      </c>
      <c r="B3608" t="s">
        <v>21</v>
      </c>
      <c r="C3608" t="s">
        <v>26</v>
      </c>
      <c r="D3608">
        <v>0</v>
      </c>
      <c r="E3608">
        <v>0</v>
      </c>
    </row>
    <row r="3609" spans="1:5" x14ac:dyDescent="0.25">
      <c r="A3609" t="s">
        <v>197</v>
      </c>
      <c r="B3609" t="s">
        <v>23</v>
      </c>
      <c r="C3609" t="s">
        <v>26</v>
      </c>
      <c r="D3609">
        <v>0</v>
      </c>
      <c r="E3609">
        <v>0</v>
      </c>
    </row>
    <row r="3610" spans="1:5" x14ac:dyDescent="0.25">
      <c r="A3610" t="s">
        <v>197</v>
      </c>
      <c r="B3610" t="s">
        <v>19</v>
      </c>
      <c r="C3610" t="s">
        <v>26</v>
      </c>
      <c r="D3610">
        <v>0</v>
      </c>
      <c r="E3610">
        <v>0</v>
      </c>
    </row>
    <row r="3611" spans="1:5" x14ac:dyDescent="0.25">
      <c r="A3611" t="s">
        <v>197</v>
      </c>
      <c r="B3611" t="s">
        <v>20</v>
      </c>
      <c r="C3611" t="s">
        <v>26</v>
      </c>
      <c r="D3611">
        <v>15688.64</v>
      </c>
      <c r="E3611">
        <v>14330.71</v>
      </c>
    </row>
    <row r="3612" spans="1:5" x14ac:dyDescent="0.25">
      <c r="A3612" t="s">
        <v>197</v>
      </c>
      <c r="B3612" t="s">
        <v>18</v>
      </c>
      <c r="C3612" t="s">
        <v>26</v>
      </c>
      <c r="D3612">
        <v>0</v>
      </c>
      <c r="E3612">
        <v>0</v>
      </c>
    </row>
    <row r="3613" spans="1:5" x14ac:dyDescent="0.25">
      <c r="A3613" t="s">
        <v>197</v>
      </c>
      <c r="B3613" t="s">
        <v>22</v>
      </c>
      <c r="C3613" t="s">
        <v>26</v>
      </c>
      <c r="D3613">
        <v>0</v>
      </c>
      <c r="E3613">
        <v>0</v>
      </c>
    </row>
    <row r="3614" spans="1:5" x14ac:dyDescent="0.25">
      <c r="A3614" t="s">
        <v>197</v>
      </c>
      <c r="B3614" t="s">
        <v>21</v>
      </c>
      <c r="C3614" t="s">
        <v>27</v>
      </c>
      <c r="D3614">
        <v>0</v>
      </c>
      <c r="E3614">
        <v>0</v>
      </c>
    </row>
    <row r="3615" spans="1:5" x14ac:dyDescent="0.25">
      <c r="A3615" t="s">
        <v>197</v>
      </c>
      <c r="B3615" t="s">
        <v>23</v>
      </c>
      <c r="C3615" t="s">
        <v>27</v>
      </c>
      <c r="D3615">
        <v>0</v>
      </c>
      <c r="E3615">
        <v>0</v>
      </c>
    </row>
    <row r="3616" spans="1:5" x14ac:dyDescent="0.25">
      <c r="A3616" t="s">
        <v>197</v>
      </c>
      <c r="B3616" t="s">
        <v>18</v>
      </c>
      <c r="C3616" t="s">
        <v>27</v>
      </c>
      <c r="D3616">
        <v>0</v>
      </c>
      <c r="E3616">
        <v>0</v>
      </c>
    </row>
    <row r="3617" spans="1:5" x14ac:dyDescent="0.25">
      <c r="A3617" t="s">
        <v>197</v>
      </c>
      <c r="B3617" t="s">
        <v>19</v>
      </c>
      <c r="C3617" t="s">
        <v>27</v>
      </c>
      <c r="D3617">
        <v>0</v>
      </c>
      <c r="E3617">
        <v>0</v>
      </c>
    </row>
    <row r="3618" spans="1:5" x14ac:dyDescent="0.25">
      <c r="A3618" t="s">
        <v>197</v>
      </c>
      <c r="B3618" t="s">
        <v>20</v>
      </c>
      <c r="C3618" t="s">
        <v>27</v>
      </c>
      <c r="D3618">
        <v>16014.41</v>
      </c>
      <c r="E3618">
        <v>14558.84</v>
      </c>
    </row>
    <row r="3619" spans="1:5" x14ac:dyDescent="0.25">
      <c r="A3619" t="s">
        <v>197</v>
      </c>
      <c r="B3619" t="s">
        <v>22</v>
      </c>
      <c r="C3619" t="s">
        <v>27</v>
      </c>
      <c r="D3619">
        <v>0.01</v>
      </c>
      <c r="E3619">
        <v>0.01</v>
      </c>
    </row>
    <row r="3620" spans="1:5" x14ac:dyDescent="0.25">
      <c r="A3620" t="s">
        <v>197</v>
      </c>
      <c r="B3620" t="s">
        <v>21</v>
      </c>
      <c r="C3620" t="s">
        <v>28</v>
      </c>
      <c r="D3620">
        <v>0</v>
      </c>
      <c r="E3620">
        <v>0</v>
      </c>
    </row>
    <row r="3621" spans="1:5" x14ac:dyDescent="0.25">
      <c r="A3621" t="s">
        <v>197</v>
      </c>
      <c r="B3621" t="s">
        <v>20</v>
      </c>
      <c r="C3621" t="s">
        <v>28</v>
      </c>
      <c r="D3621">
        <v>14650.24</v>
      </c>
      <c r="E3621">
        <v>13301.96</v>
      </c>
    </row>
    <row r="3622" spans="1:5" x14ac:dyDescent="0.25">
      <c r="A3622" t="s">
        <v>197</v>
      </c>
      <c r="B3622" t="s">
        <v>22</v>
      </c>
      <c r="C3622" t="s">
        <v>28</v>
      </c>
      <c r="D3622">
        <v>0.01</v>
      </c>
      <c r="E3622">
        <v>0.01</v>
      </c>
    </row>
    <row r="3623" spans="1:5" x14ac:dyDescent="0.25">
      <c r="A3623" t="s">
        <v>197</v>
      </c>
      <c r="B3623" t="s">
        <v>19</v>
      </c>
      <c r="C3623" t="s">
        <v>28</v>
      </c>
      <c r="D3623">
        <v>0</v>
      </c>
      <c r="E3623">
        <v>0</v>
      </c>
    </row>
    <row r="3624" spans="1:5" x14ac:dyDescent="0.25">
      <c r="A3624" t="s">
        <v>197</v>
      </c>
      <c r="B3624" t="s">
        <v>18</v>
      </c>
      <c r="C3624" t="s">
        <v>28</v>
      </c>
      <c r="D3624">
        <v>0</v>
      </c>
      <c r="E3624">
        <v>0</v>
      </c>
    </row>
    <row r="3625" spans="1:5" x14ac:dyDescent="0.25">
      <c r="A3625" t="s">
        <v>197</v>
      </c>
      <c r="B3625" t="s">
        <v>23</v>
      </c>
      <c r="C3625" t="s">
        <v>28</v>
      </c>
      <c r="D3625">
        <v>0</v>
      </c>
      <c r="E3625">
        <v>0</v>
      </c>
    </row>
    <row r="3626" spans="1:5" x14ac:dyDescent="0.25">
      <c r="A3626" t="s">
        <v>197</v>
      </c>
      <c r="B3626" t="s">
        <v>18</v>
      </c>
      <c r="C3626" t="s">
        <v>29</v>
      </c>
      <c r="D3626">
        <v>0</v>
      </c>
      <c r="E3626">
        <v>0</v>
      </c>
    </row>
    <row r="3627" spans="1:5" x14ac:dyDescent="0.25">
      <c r="A3627" t="s">
        <v>197</v>
      </c>
      <c r="B3627" t="s">
        <v>23</v>
      </c>
      <c r="C3627" t="s">
        <v>29</v>
      </c>
      <c r="D3627">
        <v>0</v>
      </c>
      <c r="E3627">
        <v>0</v>
      </c>
    </row>
    <row r="3628" spans="1:5" x14ac:dyDescent="0.25">
      <c r="A3628" t="s">
        <v>197</v>
      </c>
      <c r="B3628" t="s">
        <v>21</v>
      </c>
      <c r="C3628" t="s">
        <v>29</v>
      </c>
      <c r="D3628">
        <v>0</v>
      </c>
      <c r="E3628">
        <v>0</v>
      </c>
    </row>
    <row r="3629" spans="1:5" x14ac:dyDescent="0.25">
      <c r="A3629" t="s">
        <v>197</v>
      </c>
      <c r="B3629" t="s">
        <v>19</v>
      </c>
      <c r="C3629" t="s">
        <v>29</v>
      </c>
      <c r="D3629">
        <v>0</v>
      </c>
      <c r="E3629">
        <v>0</v>
      </c>
    </row>
    <row r="3630" spans="1:5" x14ac:dyDescent="0.25">
      <c r="A3630" t="s">
        <v>197</v>
      </c>
      <c r="B3630" t="s">
        <v>20</v>
      </c>
      <c r="C3630" t="s">
        <v>29</v>
      </c>
      <c r="D3630">
        <v>15179.28</v>
      </c>
      <c r="E3630">
        <v>13782</v>
      </c>
    </row>
    <row r="3631" spans="1:5" x14ac:dyDescent="0.25">
      <c r="A3631" t="s">
        <v>197</v>
      </c>
      <c r="B3631" t="s">
        <v>22</v>
      </c>
      <c r="C3631" t="s">
        <v>29</v>
      </c>
      <c r="D3631">
        <v>0.01</v>
      </c>
      <c r="E3631">
        <v>0.01</v>
      </c>
    </row>
    <row r="3632" spans="1:5" x14ac:dyDescent="0.25">
      <c r="A3632" t="s">
        <v>197</v>
      </c>
      <c r="B3632" t="s">
        <v>23</v>
      </c>
      <c r="C3632" t="s">
        <v>30</v>
      </c>
      <c r="D3632">
        <v>0</v>
      </c>
      <c r="E3632">
        <v>0</v>
      </c>
    </row>
    <row r="3633" spans="1:5" x14ac:dyDescent="0.25">
      <c r="A3633" t="s">
        <v>197</v>
      </c>
      <c r="B3633" t="s">
        <v>21</v>
      </c>
      <c r="C3633" t="s">
        <v>30</v>
      </c>
      <c r="D3633">
        <v>0</v>
      </c>
      <c r="E3633">
        <v>0</v>
      </c>
    </row>
    <row r="3634" spans="1:5" x14ac:dyDescent="0.25">
      <c r="A3634" t="s">
        <v>197</v>
      </c>
      <c r="B3634" t="s">
        <v>20</v>
      </c>
      <c r="C3634" t="s">
        <v>30</v>
      </c>
      <c r="D3634">
        <v>0</v>
      </c>
      <c r="E3634">
        <v>0</v>
      </c>
    </row>
    <row r="3635" spans="1:5" x14ac:dyDescent="0.25">
      <c r="A3635" t="s">
        <v>197</v>
      </c>
      <c r="B3635" t="s">
        <v>19</v>
      </c>
      <c r="C3635" t="s">
        <v>30</v>
      </c>
      <c r="D3635">
        <v>0</v>
      </c>
      <c r="E3635">
        <v>0</v>
      </c>
    </row>
    <row r="3636" spans="1:5" x14ac:dyDescent="0.25">
      <c r="A3636" t="s">
        <v>197</v>
      </c>
      <c r="B3636" t="s">
        <v>22</v>
      </c>
      <c r="C3636" t="s">
        <v>30</v>
      </c>
      <c r="D3636">
        <v>0</v>
      </c>
      <c r="E3636">
        <v>0</v>
      </c>
    </row>
    <row r="3637" spans="1:5" x14ac:dyDescent="0.25">
      <c r="A3637" t="s">
        <v>197</v>
      </c>
      <c r="B3637" t="s">
        <v>18</v>
      </c>
      <c r="C3637" t="s">
        <v>30</v>
      </c>
      <c r="D3637">
        <v>0</v>
      </c>
      <c r="E3637">
        <v>0</v>
      </c>
    </row>
    <row r="3638" spans="1:5" x14ac:dyDescent="0.25">
      <c r="A3638" t="s">
        <v>197</v>
      </c>
      <c r="B3638" t="s">
        <v>23</v>
      </c>
      <c r="C3638" t="s">
        <v>31</v>
      </c>
      <c r="D3638">
        <v>0</v>
      </c>
      <c r="E3638">
        <v>0</v>
      </c>
    </row>
    <row r="3639" spans="1:5" x14ac:dyDescent="0.25">
      <c r="A3639" t="s">
        <v>197</v>
      </c>
      <c r="B3639" t="s">
        <v>22</v>
      </c>
      <c r="C3639" t="s">
        <v>31</v>
      </c>
      <c r="D3639">
        <v>0</v>
      </c>
      <c r="E3639">
        <v>0</v>
      </c>
    </row>
    <row r="3640" spans="1:5" x14ac:dyDescent="0.25">
      <c r="A3640" t="s">
        <v>197</v>
      </c>
      <c r="B3640" t="s">
        <v>21</v>
      </c>
      <c r="C3640" t="s">
        <v>31</v>
      </c>
      <c r="D3640">
        <v>0</v>
      </c>
      <c r="E3640">
        <v>0</v>
      </c>
    </row>
    <row r="3641" spans="1:5" x14ac:dyDescent="0.25">
      <c r="A3641" t="s">
        <v>197</v>
      </c>
      <c r="B3641" t="s">
        <v>20</v>
      </c>
      <c r="C3641" t="s">
        <v>31</v>
      </c>
      <c r="D3641">
        <v>0</v>
      </c>
      <c r="E3641">
        <v>0</v>
      </c>
    </row>
    <row r="3642" spans="1:5" x14ac:dyDescent="0.25">
      <c r="A3642" t="s">
        <v>197</v>
      </c>
      <c r="B3642" t="s">
        <v>18</v>
      </c>
      <c r="C3642" t="s">
        <v>31</v>
      </c>
      <c r="D3642">
        <v>0</v>
      </c>
      <c r="E3642">
        <v>0</v>
      </c>
    </row>
    <row r="3643" spans="1:5" x14ac:dyDescent="0.25">
      <c r="A3643" t="s">
        <v>197</v>
      </c>
      <c r="B3643" t="s">
        <v>19</v>
      </c>
      <c r="C3643" t="s">
        <v>31</v>
      </c>
      <c r="D3643">
        <v>0</v>
      </c>
      <c r="E3643">
        <v>0</v>
      </c>
    </row>
    <row r="3644" spans="1:5" x14ac:dyDescent="0.25">
      <c r="A3644" t="s">
        <v>197</v>
      </c>
      <c r="B3644" t="s">
        <v>23</v>
      </c>
      <c r="C3644" t="s">
        <v>32</v>
      </c>
      <c r="D3644">
        <v>0</v>
      </c>
      <c r="E3644">
        <v>0</v>
      </c>
    </row>
    <row r="3645" spans="1:5" x14ac:dyDescent="0.25">
      <c r="A3645" t="s">
        <v>197</v>
      </c>
      <c r="B3645" t="s">
        <v>18</v>
      </c>
      <c r="C3645" t="s">
        <v>32</v>
      </c>
      <c r="D3645">
        <v>0</v>
      </c>
      <c r="E3645">
        <v>0</v>
      </c>
    </row>
    <row r="3646" spans="1:5" x14ac:dyDescent="0.25">
      <c r="A3646" t="s">
        <v>197</v>
      </c>
      <c r="B3646" t="s">
        <v>21</v>
      </c>
      <c r="C3646" t="s">
        <v>32</v>
      </c>
      <c r="D3646">
        <v>0</v>
      </c>
      <c r="E3646">
        <v>0</v>
      </c>
    </row>
    <row r="3647" spans="1:5" x14ac:dyDescent="0.25">
      <c r="A3647" t="s">
        <v>197</v>
      </c>
      <c r="B3647" t="s">
        <v>22</v>
      </c>
      <c r="C3647" t="s">
        <v>32</v>
      </c>
      <c r="D3647">
        <v>0</v>
      </c>
      <c r="E3647">
        <v>0</v>
      </c>
    </row>
    <row r="3648" spans="1:5" x14ac:dyDescent="0.25">
      <c r="A3648" t="s">
        <v>197</v>
      </c>
      <c r="B3648" t="s">
        <v>20</v>
      </c>
      <c r="C3648" t="s">
        <v>32</v>
      </c>
      <c r="D3648">
        <v>0</v>
      </c>
      <c r="E3648">
        <v>0</v>
      </c>
    </row>
    <row r="3649" spans="1:5" x14ac:dyDescent="0.25">
      <c r="A3649" t="s">
        <v>197</v>
      </c>
      <c r="B3649" t="s">
        <v>19</v>
      </c>
      <c r="C3649" t="s">
        <v>32</v>
      </c>
      <c r="D3649">
        <v>0</v>
      </c>
      <c r="E3649">
        <v>0</v>
      </c>
    </row>
    <row r="3650" spans="1:5" x14ac:dyDescent="0.25">
      <c r="A3650" t="s">
        <v>197</v>
      </c>
      <c r="B3650" t="s">
        <v>20</v>
      </c>
      <c r="C3650" t="s">
        <v>33</v>
      </c>
      <c r="D3650">
        <v>0</v>
      </c>
      <c r="E3650">
        <v>0</v>
      </c>
    </row>
    <row r="3651" spans="1:5" x14ac:dyDescent="0.25">
      <c r="A3651" t="s">
        <v>197</v>
      </c>
      <c r="B3651" t="s">
        <v>21</v>
      </c>
      <c r="C3651" t="s">
        <v>33</v>
      </c>
      <c r="D3651">
        <v>0</v>
      </c>
      <c r="E3651">
        <v>0</v>
      </c>
    </row>
    <row r="3652" spans="1:5" x14ac:dyDescent="0.25">
      <c r="A3652" t="s">
        <v>197</v>
      </c>
      <c r="B3652" t="s">
        <v>22</v>
      </c>
      <c r="C3652" t="s">
        <v>33</v>
      </c>
      <c r="D3652">
        <v>0</v>
      </c>
      <c r="E3652">
        <v>0</v>
      </c>
    </row>
    <row r="3653" spans="1:5" x14ac:dyDescent="0.25">
      <c r="A3653" t="s">
        <v>197</v>
      </c>
      <c r="B3653" t="s">
        <v>23</v>
      </c>
      <c r="C3653" t="s">
        <v>33</v>
      </c>
      <c r="D3653">
        <v>0</v>
      </c>
      <c r="E3653">
        <v>0</v>
      </c>
    </row>
    <row r="3654" spans="1:5" x14ac:dyDescent="0.25">
      <c r="A3654" t="s">
        <v>197</v>
      </c>
      <c r="B3654" t="s">
        <v>18</v>
      </c>
      <c r="C3654" t="s">
        <v>33</v>
      </c>
      <c r="D3654">
        <v>0</v>
      </c>
      <c r="E3654">
        <v>0</v>
      </c>
    </row>
    <row r="3655" spans="1:5" x14ac:dyDescent="0.25">
      <c r="A3655" t="s">
        <v>197</v>
      </c>
      <c r="B3655" t="s">
        <v>19</v>
      </c>
      <c r="C3655" t="s">
        <v>33</v>
      </c>
      <c r="D3655">
        <v>0</v>
      </c>
      <c r="E3655">
        <v>0</v>
      </c>
    </row>
    <row r="3656" spans="1:5" x14ac:dyDescent="0.25">
      <c r="A3656" t="s">
        <v>197</v>
      </c>
      <c r="B3656" t="s">
        <v>22</v>
      </c>
      <c r="C3656" t="s">
        <v>34</v>
      </c>
      <c r="D3656">
        <v>0</v>
      </c>
      <c r="E3656">
        <v>0</v>
      </c>
    </row>
    <row r="3657" spans="1:5" x14ac:dyDescent="0.25">
      <c r="A3657" t="s">
        <v>197</v>
      </c>
      <c r="B3657" t="s">
        <v>23</v>
      </c>
      <c r="C3657" t="s">
        <v>34</v>
      </c>
      <c r="D3657">
        <v>0</v>
      </c>
      <c r="E3657">
        <v>0</v>
      </c>
    </row>
    <row r="3658" spans="1:5" x14ac:dyDescent="0.25">
      <c r="A3658" t="s">
        <v>197</v>
      </c>
      <c r="B3658" t="s">
        <v>21</v>
      </c>
      <c r="C3658" t="s">
        <v>34</v>
      </c>
      <c r="D3658">
        <v>0</v>
      </c>
      <c r="E3658">
        <v>0</v>
      </c>
    </row>
    <row r="3659" spans="1:5" x14ac:dyDescent="0.25">
      <c r="A3659" t="s">
        <v>197</v>
      </c>
      <c r="B3659" t="s">
        <v>20</v>
      </c>
      <c r="C3659" t="s">
        <v>34</v>
      </c>
      <c r="D3659">
        <v>0</v>
      </c>
      <c r="E3659">
        <v>0</v>
      </c>
    </row>
    <row r="3660" spans="1:5" x14ac:dyDescent="0.25">
      <c r="A3660" t="s">
        <v>197</v>
      </c>
      <c r="B3660" t="s">
        <v>19</v>
      </c>
      <c r="C3660" t="s">
        <v>34</v>
      </c>
      <c r="D3660">
        <v>0</v>
      </c>
      <c r="E3660">
        <v>0</v>
      </c>
    </row>
    <row r="3661" spans="1:5" x14ac:dyDescent="0.25">
      <c r="A3661" t="s">
        <v>197</v>
      </c>
      <c r="B3661" t="s">
        <v>18</v>
      </c>
      <c r="C3661" t="s">
        <v>34</v>
      </c>
      <c r="D3661">
        <v>0</v>
      </c>
      <c r="E3661">
        <v>0</v>
      </c>
    </row>
    <row r="3662" spans="1:5" x14ac:dyDescent="0.25">
      <c r="A3662" t="s">
        <v>197</v>
      </c>
      <c r="B3662" t="s">
        <v>23</v>
      </c>
      <c r="C3662" t="s">
        <v>35</v>
      </c>
      <c r="D3662">
        <v>0</v>
      </c>
      <c r="E3662">
        <v>0</v>
      </c>
    </row>
    <row r="3663" spans="1:5" x14ac:dyDescent="0.25">
      <c r="A3663" t="s">
        <v>197</v>
      </c>
      <c r="B3663" t="s">
        <v>20</v>
      </c>
      <c r="C3663" t="s">
        <v>35</v>
      </c>
      <c r="D3663">
        <v>0</v>
      </c>
      <c r="E3663">
        <v>0</v>
      </c>
    </row>
    <row r="3664" spans="1:5" x14ac:dyDescent="0.25">
      <c r="A3664" t="s">
        <v>197</v>
      </c>
      <c r="B3664" t="s">
        <v>22</v>
      </c>
      <c r="C3664" t="s">
        <v>35</v>
      </c>
      <c r="D3664">
        <v>0</v>
      </c>
      <c r="E3664">
        <v>0</v>
      </c>
    </row>
    <row r="3665" spans="1:5" x14ac:dyDescent="0.25">
      <c r="A3665" t="s">
        <v>197</v>
      </c>
      <c r="B3665" t="s">
        <v>19</v>
      </c>
      <c r="C3665" t="s">
        <v>35</v>
      </c>
      <c r="D3665">
        <v>0</v>
      </c>
      <c r="E3665">
        <v>0</v>
      </c>
    </row>
    <row r="3666" spans="1:5" x14ac:dyDescent="0.25">
      <c r="A3666" t="s">
        <v>197</v>
      </c>
      <c r="B3666" t="s">
        <v>21</v>
      </c>
      <c r="C3666" t="s">
        <v>35</v>
      </c>
      <c r="D3666">
        <v>0</v>
      </c>
      <c r="E3666">
        <v>0</v>
      </c>
    </row>
    <row r="3667" spans="1:5" x14ac:dyDescent="0.25">
      <c r="A3667" t="s">
        <v>197</v>
      </c>
      <c r="B3667" t="s">
        <v>18</v>
      </c>
      <c r="C3667" t="s">
        <v>35</v>
      </c>
      <c r="D3667">
        <v>0</v>
      </c>
      <c r="E3667">
        <v>0</v>
      </c>
    </row>
    <row r="3668" spans="1:5" x14ac:dyDescent="0.25">
      <c r="A3668" t="s">
        <v>197</v>
      </c>
      <c r="B3668" t="s">
        <v>18</v>
      </c>
      <c r="C3668" t="s">
        <v>36</v>
      </c>
      <c r="D3668">
        <v>0</v>
      </c>
      <c r="E3668">
        <v>0</v>
      </c>
    </row>
    <row r="3669" spans="1:5" x14ac:dyDescent="0.25">
      <c r="A3669" t="s">
        <v>197</v>
      </c>
      <c r="B3669" t="s">
        <v>22</v>
      </c>
      <c r="C3669" t="s">
        <v>36</v>
      </c>
      <c r="D3669">
        <v>0</v>
      </c>
      <c r="E3669">
        <v>0</v>
      </c>
    </row>
    <row r="3670" spans="1:5" x14ac:dyDescent="0.25">
      <c r="A3670" t="s">
        <v>197</v>
      </c>
      <c r="B3670" t="s">
        <v>20</v>
      </c>
      <c r="C3670" t="s">
        <v>36</v>
      </c>
      <c r="D3670">
        <v>0</v>
      </c>
      <c r="E3670">
        <v>0</v>
      </c>
    </row>
    <row r="3671" spans="1:5" x14ac:dyDescent="0.25">
      <c r="A3671" t="s">
        <v>197</v>
      </c>
      <c r="B3671" t="s">
        <v>19</v>
      </c>
      <c r="C3671" t="s">
        <v>36</v>
      </c>
      <c r="D3671">
        <v>0</v>
      </c>
      <c r="E3671">
        <v>0</v>
      </c>
    </row>
    <row r="3672" spans="1:5" x14ac:dyDescent="0.25">
      <c r="A3672" t="s">
        <v>197</v>
      </c>
      <c r="B3672" t="s">
        <v>21</v>
      </c>
      <c r="C3672" t="s">
        <v>36</v>
      </c>
      <c r="D3672">
        <v>0</v>
      </c>
      <c r="E3672">
        <v>0</v>
      </c>
    </row>
    <row r="3673" spans="1:5" x14ac:dyDescent="0.25">
      <c r="A3673" t="s">
        <v>197</v>
      </c>
      <c r="B3673" t="s">
        <v>23</v>
      </c>
      <c r="C3673" t="s">
        <v>36</v>
      </c>
      <c r="D3673">
        <v>0</v>
      </c>
      <c r="E3673">
        <v>0</v>
      </c>
    </row>
    <row r="3674" spans="1:5" x14ac:dyDescent="0.25">
      <c r="A3674" t="s">
        <v>214</v>
      </c>
      <c r="B3674" t="s">
        <v>21</v>
      </c>
      <c r="C3674" t="s">
        <v>25</v>
      </c>
      <c r="D3674">
        <v>0</v>
      </c>
      <c r="E3674">
        <v>0</v>
      </c>
    </row>
    <row r="3675" spans="1:5" x14ac:dyDescent="0.25">
      <c r="A3675" t="s">
        <v>214</v>
      </c>
      <c r="B3675" t="s">
        <v>20</v>
      </c>
      <c r="C3675" t="s">
        <v>25</v>
      </c>
      <c r="D3675">
        <v>19078.98</v>
      </c>
      <c r="E3675">
        <v>17861.25</v>
      </c>
    </row>
    <row r="3676" spans="1:5" x14ac:dyDescent="0.25">
      <c r="A3676" t="s">
        <v>214</v>
      </c>
      <c r="B3676" t="s">
        <v>23</v>
      </c>
      <c r="C3676" t="s">
        <v>25</v>
      </c>
      <c r="D3676">
        <v>0</v>
      </c>
      <c r="E3676">
        <v>0</v>
      </c>
    </row>
    <row r="3677" spans="1:5" x14ac:dyDescent="0.25">
      <c r="A3677" t="s">
        <v>214</v>
      </c>
      <c r="B3677" t="s">
        <v>19</v>
      </c>
      <c r="C3677" t="s">
        <v>25</v>
      </c>
      <c r="D3677">
        <v>0</v>
      </c>
      <c r="E3677">
        <v>0</v>
      </c>
    </row>
    <row r="3678" spans="1:5" x14ac:dyDescent="0.25">
      <c r="A3678" t="s">
        <v>214</v>
      </c>
      <c r="B3678" t="s">
        <v>22</v>
      </c>
      <c r="C3678" t="s">
        <v>25</v>
      </c>
      <c r="D3678">
        <v>2.64</v>
      </c>
      <c r="E3678">
        <v>2.61</v>
      </c>
    </row>
    <row r="3679" spans="1:5" x14ac:dyDescent="0.25">
      <c r="A3679" t="s">
        <v>214</v>
      </c>
      <c r="B3679" t="s">
        <v>18</v>
      </c>
      <c r="C3679" t="s">
        <v>25</v>
      </c>
      <c r="D3679">
        <v>0</v>
      </c>
      <c r="E3679">
        <v>0</v>
      </c>
    </row>
    <row r="3680" spans="1:5" x14ac:dyDescent="0.25">
      <c r="A3680" t="s">
        <v>214</v>
      </c>
      <c r="B3680" t="s">
        <v>20</v>
      </c>
      <c r="C3680" t="s">
        <v>26</v>
      </c>
      <c r="D3680">
        <v>17654.699999999997</v>
      </c>
      <c r="E3680">
        <v>16274.73</v>
      </c>
    </row>
    <row r="3681" spans="1:5" x14ac:dyDescent="0.25">
      <c r="A3681" t="s">
        <v>214</v>
      </c>
      <c r="B3681" t="s">
        <v>22</v>
      </c>
      <c r="C3681" t="s">
        <v>26</v>
      </c>
      <c r="D3681">
        <v>3.32</v>
      </c>
      <c r="E3681">
        <v>3.29</v>
      </c>
    </row>
    <row r="3682" spans="1:5" x14ac:dyDescent="0.25">
      <c r="A3682" t="s">
        <v>214</v>
      </c>
      <c r="B3682" t="s">
        <v>18</v>
      </c>
      <c r="C3682" t="s">
        <v>26</v>
      </c>
      <c r="D3682">
        <v>0</v>
      </c>
      <c r="E3682">
        <v>0</v>
      </c>
    </row>
    <row r="3683" spans="1:5" x14ac:dyDescent="0.25">
      <c r="A3683" t="s">
        <v>214</v>
      </c>
      <c r="B3683" t="s">
        <v>23</v>
      </c>
      <c r="C3683" t="s">
        <v>26</v>
      </c>
      <c r="D3683">
        <v>0</v>
      </c>
      <c r="E3683">
        <v>0</v>
      </c>
    </row>
    <row r="3684" spans="1:5" x14ac:dyDescent="0.25">
      <c r="A3684" t="s">
        <v>214</v>
      </c>
      <c r="B3684" t="s">
        <v>19</v>
      </c>
      <c r="C3684" t="s">
        <v>26</v>
      </c>
      <c r="D3684">
        <v>0</v>
      </c>
      <c r="E3684">
        <v>0</v>
      </c>
    </row>
    <row r="3685" spans="1:5" x14ac:dyDescent="0.25">
      <c r="A3685" t="s">
        <v>214</v>
      </c>
      <c r="B3685" t="s">
        <v>21</v>
      </c>
      <c r="C3685" t="s">
        <v>26</v>
      </c>
      <c r="D3685">
        <v>0</v>
      </c>
      <c r="E3685">
        <v>0</v>
      </c>
    </row>
    <row r="3686" spans="1:5" x14ac:dyDescent="0.25">
      <c r="A3686" t="s">
        <v>214</v>
      </c>
      <c r="B3686" t="s">
        <v>20</v>
      </c>
      <c r="C3686" t="s">
        <v>27</v>
      </c>
      <c r="D3686">
        <v>18780.18</v>
      </c>
      <c r="E3686">
        <v>17252.59</v>
      </c>
    </row>
    <row r="3687" spans="1:5" x14ac:dyDescent="0.25">
      <c r="A3687" t="s">
        <v>214</v>
      </c>
      <c r="B3687" t="s">
        <v>22</v>
      </c>
      <c r="C3687" t="s">
        <v>27</v>
      </c>
      <c r="D3687">
        <v>3.93</v>
      </c>
      <c r="E3687">
        <v>3.89</v>
      </c>
    </row>
    <row r="3688" spans="1:5" x14ac:dyDescent="0.25">
      <c r="A3688" t="s">
        <v>214</v>
      </c>
      <c r="B3688" t="s">
        <v>18</v>
      </c>
      <c r="C3688" t="s">
        <v>27</v>
      </c>
      <c r="D3688">
        <v>0</v>
      </c>
      <c r="E3688">
        <v>0</v>
      </c>
    </row>
    <row r="3689" spans="1:5" x14ac:dyDescent="0.25">
      <c r="A3689" t="s">
        <v>214</v>
      </c>
      <c r="B3689" t="s">
        <v>21</v>
      </c>
      <c r="C3689" t="s">
        <v>27</v>
      </c>
      <c r="D3689">
        <v>0</v>
      </c>
      <c r="E3689">
        <v>0</v>
      </c>
    </row>
    <row r="3690" spans="1:5" x14ac:dyDescent="0.25">
      <c r="A3690" t="s">
        <v>214</v>
      </c>
      <c r="B3690" t="s">
        <v>19</v>
      </c>
      <c r="C3690" t="s">
        <v>27</v>
      </c>
      <c r="D3690">
        <v>0</v>
      </c>
      <c r="E3690">
        <v>0</v>
      </c>
    </row>
    <row r="3691" spans="1:5" x14ac:dyDescent="0.25">
      <c r="A3691" t="s">
        <v>214</v>
      </c>
      <c r="B3691" t="s">
        <v>23</v>
      </c>
      <c r="C3691" t="s">
        <v>27</v>
      </c>
      <c r="D3691">
        <v>0</v>
      </c>
      <c r="E3691">
        <v>0</v>
      </c>
    </row>
    <row r="3692" spans="1:5" x14ac:dyDescent="0.25">
      <c r="A3692" t="s">
        <v>214</v>
      </c>
      <c r="B3692" t="s">
        <v>22</v>
      </c>
      <c r="C3692" t="s">
        <v>28</v>
      </c>
      <c r="D3692">
        <v>4.72</v>
      </c>
      <c r="E3692">
        <v>4.67</v>
      </c>
    </row>
    <row r="3693" spans="1:5" x14ac:dyDescent="0.25">
      <c r="A3693" t="s">
        <v>214</v>
      </c>
      <c r="B3693" t="s">
        <v>18</v>
      </c>
      <c r="C3693" t="s">
        <v>28</v>
      </c>
      <c r="D3693">
        <v>0</v>
      </c>
      <c r="E3693">
        <v>0</v>
      </c>
    </row>
    <row r="3694" spans="1:5" x14ac:dyDescent="0.25">
      <c r="A3694" t="s">
        <v>214</v>
      </c>
      <c r="B3694" t="s">
        <v>23</v>
      </c>
      <c r="C3694" t="s">
        <v>28</v>
      </c>
      <c r="D3694">
        <v>0</v>
      </c>
      <c r="E3694">
        <v>0</v>
      </c>
    </row>
    <row r="3695" spans="1:5" x14ac:dyDescent="0.25">
      <c r="A3695" t="s">
        <v>214</v>
      </c>
      <c r="B3695" t="s">
        <v>21</v>
      </c>
      <c r="C3695" t="s">
        <v>28</v>
      </c>
      <c r="D3695">
        <v>0</v>
      </c>
      <c r="E3695">
        <v>0</v>
      </c>
    </row>
    <row r="3696" spans="1:5" x14ac:dyDescent="0.25">
      <c r="A3696" t="s">
        <v>214</v>
      </c>
      <c r="B3696" t="s">
        <v>20</v>
      </c>
      <c r="C3696" t="s">
        <v>28</v>
      </c>
      <c r="D3696">
        <v>16279.12</v>
      </c>
      <c r="E3696">
        <v>15256.74</v>
      </c>
    </row>
    <row r="3697" spans="1:5" x14ac:dyDescent="0.25">
      <c r="A3697" t="s">
        <v>214</v>
      </c>
      <c r="B3697" t="s">
        <v>19</v>
      </c>
      <c r="C3697" t="s">
        <v>28</v>
      </c>
      <c r="D3697">
        <v>0</v>
      </c>
      <c r="E3697">
        <v>0</v>
      </c>
    </row>
    <row r="3698" spans="1:5" x14ac:dyDescent="0.25">
      <c r="A3698" t="s">
        <v>214</v>
      </c>
      <c r="B3698" t="s">
        <v>19</v>
      </c>
      <c r="C3698" t="s">
        <v>29</v>
      </c>
      <c r="D3698">
        <v>0</v>
      </c>
      <c r="E3698">
        <v>0</v>
      </c>
    </row>
    <row r="3699" spans="1:5" x14ac:dyDescent="0.25">
      <c r="A3699" t="s">
        <v>214</v>
      </c>
      <c r="B3699" t="s">
        <v>23</v>
      </c>
      <c r="C3699" t="s">
        <v>29</v>
      </c>
      <c r="D3699">
        <v>0</v>
      </c>
      <c r="E3699">
        <v>0</v>
      </c>
    </row>
    <row r="3700" spans="1:5" x14ac:dyDescent="0.25">
      <c r="A3700" t="s">
        <v>214</v>
      </c>
      <c r="B3700" t="s">
        <v>18</v>
      </c>
      <c r="C3700" t="s">
        <v>29</v>
      </c>
      <c r="D3700">
        <v>0</v>
      </c>
      <c r="E3700">
        <v>0</v>
      </c>
    </row>
    <row r="3701" spans="1:5" x14ac:dyDescent="0.25">
      <c r="A3701" t="s">
        <v>214</v>
      </c>
      <c r="B3701" t="s">
        <v>21</v>
      </c>
      <c r="C3701" t="s">
        <v>29</v>
      </c>
      <c r="D3701">
        <v>0</v>
      </c>
      <c r="E3701">
        <v>0</v>
      </c>
    </row>
    <row r="3702" spans="1:5" x14ac:dyDescent="0.25">
      <c r="A3702" t="s">
        <v>214</v>
      </c>
      <c r="B3702" t="s">
        <v>20</v>
      </c>
      <c r="C3702" t="s">
        <v>29</v>
      </c>
      <c r="D3702">
        <v>17632.02</v>
      </c>
      <c r="E3702">
        <v>16250.35</v>
      </c>
    </row>
    <row r="3703" spans="1:5" x14ac:dyDescent="0.25">
      <c r="A3703" t="s">
        <v>214</v>
      </c>
      <c r="B3703" t="s">
        <v>22</v>
      </c>
      <c r="C3703" t="s">
        <v>29</v>
      </c>
      <c r="D3703">
        <v>6.26</v>
      </c>
      <c r="E3703">
        <v>6.2</v>
      </c>
    </row>
    <row r="3704" spans="1:5" x14ac:dyDescent="0.25">
      <c r="A3704" t="s">
        <v>214</v>
      </c>
      <c r="B3704" t="s">
        <v>21</v>
      </c>
      <c r="C3704" t="s">
        <v>30</v>
      </c>
      <c r="D3704">
        <v>0</v>
      </c>
      <c r="E3704">
        <v>0</v>
      </c>
    </row>
    <row r="3705" spans="1:5" x14ac:dyDescent="0.25">
      <c r="A3705" t="s">
        <v>214</v>
      </c>
      <c r="B3705" t="s">
        <v>18</v>
      </c>
      <c r="C3705" t="s">
        <v>30</v>
      </c>
      <c r="D3705">
        <v>0</v>
      </c>
      <c r="E3705">
        <v>0</v>
      </c>
    </row>
    <row r="3706" spans="1:5" x14ac:dyDescent="0.25">
      <c r="A3706" t="s">
        <v>214</v>
      </c>
      <c r="B3706" t="s">
        <v>20</v>
      </c>
      <c r="C3706" t="s">
        <v>30</v>
      </c>
      <c r="D3706">
        <v>0</v>
      </c>
      <c r="E3706">
        <v>0</v>
      </c>
    </row>
    <row r="3707" spans="1:5" x14ac:dyDescent="0.25">
      <c r="A3707" t="s">
        <v>214</v>
      </c>
      <c r="B3707" t="s">
        <v>19</v>
      </c>
      <c r="C3707" t="s">
        <v>30</v>
      </c>
      <c r="D3707">
        <v>0</v>
      </c>
      <c r="E3707">
        <v>0</v>
      </c>
    </row>
    <row r="3708" spans="1:5" x14ac:dyDescent="0.25">
      <c r="A3708" t="s">
        <v>214</v>
      </c>
      <c r="B3708" t="s">
        <v>23</v>
      </c>
      <c r="C3708" t="s">
        <v>30</v>
      </c>
      <c r="D3708">
        <v>0</v>
      </c>
      <c r="E3708">
        <v>0</v>
      </c>
    </row>
    <row r="3709" spans="1:5" x14ac:dyDescent="0.25">
      <c r="A3709" t="s">
        <v>214</v>
      </c>
      <c r="B3709" t="s">
        <v>22</v>
      </c>
      <c r="C3709" t="s">
        <v>30</v>
      </c>
      <c r="D3709">
        <v>0</v>
      </c>
      <c r="E3709">
        <v>0</v>
      </c>
    </row>
    <row r="3710" spans="1:5" x14ac:dyDescent="0.25">
      <c r="A3710" t="s">
        <v>214</v>
      </c>
      <c r="B3710" t="s">
        <v>20</v>
      </c>
      <c r="C3710" t="s">
        <v>31</v>
      </c>
      <c r="D3710">
        <v>0</v>
      </c>
      <c r="E3710">
        <v>0</v>
      </c>
    </row>
    <row r="3711" spans="1:5" x14ac:dyDescent="0.25">
      <c r="A3711" t="s">
        <v>214</v>
      </c>
      <c r="B3711" t="s">
        <v>22</v>
      </c>
      <c r="C3711" t="s">
        <v>31</v>
      </c>
      <c r="D3711">
        <v>0</v>
      </c>
      <c r="E3711">
        <v>0</v>
      </c>
    </row>
    <row r="3712" spans="1:5" x14ac:dyDescent="0.25">
      <c r="A3712" t="s">
        <v>214</v>
      </c>
      <c r="B3712" t="s">
        <v>19</v>
      </c>
      <c r="C3712" t="s">
        <v>31</v>
      </c>
      <c r="D3712">
        <v>0</v>
      </c>
      <c r="E3712">
        <v>0</v>
      </c>
    </row>
    <row r="3713" spans="1:5" x14ac:dyDescent="0.25">
      <c r="A3713" t="s">
        <v>214</v>
      </c>
      <c r="B3713" t="s">
        <v>23</v>
      </c>
      <c r="C3713" t="s">
        <v>31</v>
      </c>
      <c r="D3713">
        <v>0</v>
      </c>
      <c r="E3713">
        <v>0</v>
      </c>
    </row>
    <row r="3714" spans="1:5" x14ac:dyDescent="0.25">
      <c r="A3714" t="s">
        <v>214</v>
      </c>
      <c r="B3714" t="s">
        <v>18</v>
      </c>
      <c r="C3714" t="s">
        <v>31</v>
      </c>
      <c r="D3714">
        <v>0</v>
      </c>
      <c r="E3714">
        <v>0</v>
      </c>
    </row>
    <row r="3715" spans="1:5" x14ac:dyDescent="0.25">
      <c r="A3715" t="s">
        <v>214</v>
      </c>
      <c r="B3715" t="s">
        <v>21</v>
      </c>
      <c r="C3715" t="s">
        <v>31</v>
      </c>
      <c r="D3715">
        <v>0</v>
      </c>
      <c r="E3715">
        <v>0</v>
      </c>
    </row>
    <row r="3716" spans="1:5" x14ac:dyDescent="0.25">
      <c r="A3716" t="s">
        <v>214</v>
      </c>
      <c r="B3716" t="s">
        <v>22</v>
      </c>
      <c r="C3716" t="s">
        <v>32</v>
      </c>
      <c r="D3716">
        <v>0</v>
      </c>
      <c r="E3716">
        <v>0</v>
      </c>
    </row>
    <row r="3717" spans="1:5" x14ac:dyDescent="0.25">
      <c r="A3717" t="s">
        <v>214</v>
      </c>
      <c r="B3717" t="s">
        <v>23</v>
      </c>
      <c r="C3717" t="s">
        <v>32</v>
      </c>
      <c r="D3717">
        <v>0</v>
      </c>
      <c r="E3717">
        <v>0</v>
      </c>
    </row>
    <row r="3718" spans="1:5" x14ac:dyDescent="0.25">
      <c r="A3718" t="s">
        <v>214</v>
      </c>
      <c r="B3718" t="s">
        <v>19</v>
      </c>
      <c r="C3718" t="s">
        <v>32</v>
      </c>
      <c r="D3718">
        <v>0</v>
      </c>
      <c r="E3718">
        <v>0</v>
      </c>
    </row>
    <row r="3719" spans="1:5" x14ac:dyDescent="0.25">
      <c r="A3719" t="s">
        <v>214</v>
      </c>
      <c r="B3719" t="s">
        <v>20</v>
      </c>
      <c r="C3719" t="s">
        <v>32</v>
      </c>
      <c r="D3719">
        <v>0</v>
      </c>
      <c r="E3719">
        <v>0</v>
      </c>
    </row>
    <row r="3720" spans="1:5" x14ac:dyDescent="0.25">
      <c r="A3720" t="s">
        <v>214</v>
      </c>
      <c r="B3720" t="s">
        <v>21</v>
      </c>
      <c r="C3720" t="s">
        <v>32</v>
      </c>
      <c r="D3720">
        <v>0</v>
      </c>
      <c r="E3720">
        <v>0</v>
      </c>
    </row>
    <row r="3721" spans="1:5" x14ac:dyDescent="0.25">
      <c r="A3721" t="s">
        <v>214</v>
      </c>
      <c r="B3721" t="s">
        <v>18</v>
      </c>
      <c r="C3721" t="s">
        <v>32</v>
      </c>
      <c r="D3721">
        <v>0</v>
      </c>
      <c r="E3721">
        <v>0</v>
      </c>
    </row>
    <row r="3722" spans="1:5" x14ac:dyDescent="0.25">
      <c r="A3722" t="s">
        <v>214</v>
      </c>
      <c r="B3722" t="s">
        <v>21</v>
      </c>
      <c r="C3722" t="s">
        <v>33</v>
      </c>
      <c r="D3722">
        <v>0</v>
      </c>
      <c r="E3722">
        <v>0</v>
      </c>
    </row>
    <row r="3723" spans="1:5" x14ac:dyDescent="0.25">
      <c r="A3723" t="s">
        <v>214</v>
      </c>
      <c r="B3723" t="s">
        <v>22</v>
      </c>
      <c r="C3723" t="s">
        <v>33</v>
      </c>
      <c r="D3723">
        <v>0</v>
      </c>
      <c r="E3723">
        <v>0</v>
      </c>
    </row>
    <row r="3724" spans="1:5" x14ac:dyDescent="0.25">
      <c r="A3724" t="s">
        <v>214</v>
      </c>
      <c r="B3724" t="s">
        <v>18</v>
      </c>
      <c r="C3724" t="s">
        <v>33</v>
      </c>
      <c r="D3724">
        <v>0</v>
      </c>
      <c r="E3724">
        <v>0</v>
      </c>
    </row>
    <row r="3725" spans="1:5" x14ac:dyDescent="0.25">
      <c r="A3725" t="s">
        <v>214</v>
      </c>
      <c r="B3725" t="s">
        <v>20</v>
      </c>
      <c r="C3725" t="s">
        <v>33</v>
      </c>
      <c r="D3725">
        <v>0</v>
      </c>
      <c r="E3725">
        <v>0</v>
      </c>
    </row>
    <row r="3726" spans="1:5" x14ac:dyDescent="0.25">
      <c r="A3726" t="s">
        <v>214</v>
      </c>
      <c r="B3726" t="s">
        <v>19</v>
      </c>
      <c r="C3726" t="s">
        <v>33</v>
      </c>
      <c r="D3726">
        <v>0</v>
      </c>
      <c r="E3726">
        <v>0</v>
      </c>
    </row>
    <row r="3727" spans="1:5" x14ac:dyDescent="0.25">
      <c r="A3727" t="s">
        <v>214</v>
      </c>
      <c r="B3727" t="s">
        <v>23</v>
      </c>
      <c r="C3727" t="s">
        <v>33</v>
      </c>
      <c r="D3727">
        <v>0</v>
      </c>
      <c r="E3727">
        <v>0</v>
      </c>
    </row>
    <row r="3728" spans="1:5" x14ac:dyDescent="0.25">
      <c r="A3728" t="s">
        <v>214</v>
      </c>
      <c r="B3728" t="s">
        <v>19</v>
      </c>
      <c r="C3728" t="s">
        <v>34</v>
      </c>
      <c r="D3728">
        <v>0</v>
      </c>
      <c r="E3728">
        <v>0</v>
      </c>
    </row>
    <row r="3729" spans="1:5" x14ac:dyDescent="0.25">
      <c r="A3729" t="s">
        <v>214</v>
      </c>
      <c r="B3729" t="s">
        <v>18</v>
      </c>
      <c r="C3729" t="s">
        <v>34</v>
      </c>
      <c r="D3729">
        <v>0</v>
      </c>
      <c r="E3729">
        <v>0</v>
      </c>
    </row>
    <row r="3730" spans="1:5" x14ac:dyDescent="0.25">
      <c r="A3730" t="s">
        <v>214</v>
      </c>
      <c r="B3730" t="s">
        <v>22</v>
      </c>
      <c r="C3730" t="s">
        <v>34</v>
      </c>
      <c r="D3730">
        <v>0</v>
      </c>
      <c r="E3730">
        <v>0</v>
      </c>
    </row>
    <row r="3731" spans="1:5" x14ac:dyDescent="0.25">
      <c r="A3731" t="s">
        <v>214</v>
      </c>
      <c r="B3731" t="s">
        <v>23</v>
      </c>
      <c r="C3731" t="s">
        <v>34</v>
      </c>
      <c r="D3731">
        <v>0</v>
      </c>
      <c r="E3731">
        <v>0</v>
      </c>
    </row>
    <row r="3732" spans="1:5" x14ac:dyDescent="0.25">
      <c r="A3732" t="s">
        <v>214</v>
      </c>
      <c r="B3732" t="s">
        <v>20</v>
      </c>
      <c r="C3732" t="s">
        <v>34</v>
      </c>
      <c r="D3732">
        <v>0</v>
      </c>
      <c r="E3732">
        <v>0</v>
      </c>
    </row>
    <row r="3733" spans="1:5" x14ac:dyDescent="0.25">
      <c r="A3733" t="s">
        <v>214</v>
      </c>
      <c r="B3733" t="s">
        <v>21</v>
      </c>
      <c r="C3733" t="s">
        <v>34</v>
      </c>
      <c r="D3733">
        <v>0</v>
      </c>
      <c r="E3733">
        <v>0</v>
      </c>
    </row>
    <row r="3734" spans="1:5" x14ac:dyDescent="0.25">
      <c r="A3734" t="s">
        <v>214</v>
      </c>
      <c r="B3734" t="s">
        <v>23</v>
      </c>
      <c r="C3734" t="s">
        <v>35</v>
      </c>
      <c r="D3734">
        <v>0</v>
      </c>
      <c r="E3734">
        <v>0</v>
      </c>
    </row>
    <row r="3735" spans="1:5" x14ac:dyDescent="0.25">
      <c r="A3735" t="s">
        <v>214</v>
      </c>
      <c r="B3735" t="s">
        <v>18</v>
      </c>
      <c r="C3735" t="s">
        <v>35</v>
      </c>
      <c r="D3735">
        <v>0</v>
      </c>
      <c r="E3735">
        <v>0</v>
      </c>
    </row>
    <row r="3736" spans="1:5" x14ac:dyDescent="0.25">
      <c r="A3736" t="s">
        <v>214</v>
      </c>
      <c r="B3736" t="s">
        <v>22</v>
      </c>
      <c r="C3736" t="s">
        <v>35</v>
      </c>
      <c r="D3736">
        <v>0</v>
      </c>
      <c r="E3736">
        <v>0</v>
      </c>
    </row>
    <row r="3737" spans="1:5" x14ac:dyDescent="0.25">
      <c r="A3737" t="s">
        <v>214</v>
      </c>
      <c r="B3737" t="s">
        <v>19</v>
      </c>
      <c r="C3737" t="s">
        <v>35</v>
      </c>
      <c r="D3737">
        <v>0</v>
      </c>
      <c r="E3737">
        <v>0</v>
      </c>
    </row>
    <row r="3738" spans="1:5" x14ac:dyDescent="0.25">
      <c r="A3738" t="s">
        <v>214</v>
      </c>
      <c r="B3738" t="s">
        <v>20</v>
      </c>
      <c r="C3738" t="s">
        <v>35</v>
      </c>
      <c r="D3738">
        <v>0</v>
      </c>
      <c r="E3738">
        <v>0</v>
      </c>
    </row>
    <row r="3739" spans="1:5" x14ac:dyDescent="0.25">
      <c r="A3739" t="s">
        <v>214</v>
      </c>
      <c r="B3739" t="s">
        <v>21</v>
      </c>
      <c r="C3739" t="s">
        <v>35</v>
      </c>
      <c r="D3739">
        <v>0</v>
      </c>
      <c r="E3739">
        <v>0</v>
      </c>
    </row>
    <row r="3740" spans="1:5" x14ac:dyDescent="0.25">
      <c r="A3740" t="s">
        <v>214</v>
      </c>
      <c r="B3740" t="s">
        <v>22</v>
      </c>
      <c r="C3740" t="s">
        <v>36</v>
      </c>
      <c r="D3740">
        <v>0</v>
      </c>
      <c r="E3740">
        <v>0</v>
      </c>
    </row>
    <row r="3741" spans="1:5" x14ac:dyDescent="0.25">
      <c r="A3741" t="s">
        <v>214</v>
      </c>
      <c r="B3741" t="s">
        <v>19</v>
      </c>
      <c r="C3741" t="s">
        <v>36</v>
      </c>
      <c r="D3741">
        <v>0</v>
      </c>
      <c r="E3741">
        <v>0</v>
      </c>
    </row>
    <row r="3742" spans="1:5" x14ac:dyDescent="0.25">
      <c r="A3742" t="s">
        <v>214</v>
      </c>
      <c r="B3742" t="s">
        <v>20</v>
      </c>
      <c r="C3742" t="s">
        <v>36</v>
      </c>
      <c r="D3742">
        <v>0</v>
      </c>
      <c r="E3742">
        <v>0</v>
      </c>
    </row>
    <row r="3743" spans="1:5" x14ac:dyDescent="0.25">
      <c r="A3743" t="s">
        <v>214</v>
      </c>
      <c r="B3743" t="s">
        <v>21</v>
      </c>
      <c r="C3743" t="s">
        <v>36</v>
      </c>
      <c r="D3743">
        <v>0</v>
      </c>
      <c r="E3743">
        <v>0</v>
      </c>
    </row>
    <row r="3744" spans="1:5" x14ac:dyDescent="0.25">
      <c r="A3744" t="s">
        <v>214</v>
      </c>
      <c r="B3744" t="s">
        <v>18</v>
      </c>
      <c r="C3744" t="s">
        <v>36</v>
      </c>
      <c r="D3744">
        <v>0</v>
      </c>
      <c r="E3744">
        <v>0</v>
      </c>
    </row>
    <row r="3745" spans="1:5" x14ac:dyDescent="0.25">
      <c r="A3745" t="s">
        <v>214</v>
      </c>
      <c r="B3745" t="s">
        <v>23</v>
      </c>
      <c r="C3745" t="s">
        <v>36</v>
      </c>
      <c r="D3745">
        <v>0</v>
      </c>
      <c r="E3745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U3745"/>
  <sheetViews>
    <sheetView topLeftCell="A38" workbookViewId="0">
      <selection activeCell="AC21" sqref="AC21"/>
    </sheetView>
  </sheetViews>
  <sheetFormatPr baseColWidth="10" defaultRowHeight="15" x14ac:dyDescent="0.25"/>
  <cols>
    <col min="1" max="1" width="20.7109375" bestFit="1" customWidth="1"/>
    <col min="2" max="2" width="16.5703125" bestFit="1" customWidth="1"/>
    <col min="3" max="3" width="11.7109375" bestFit="1" customWidth="1"/>
    <col min="4" max="4" width="11.140625" bestFit="1" customWidth="1"/>
    <col min="5" max="5" width="11" bestFit="1" customWidth="1"/>
    <col min="6" max="6" width="14.140625" bestFit="1" customWidth="1"/>
    <col min="7" max="7" width="12.140625" bestFit="1" customWidth="1"/>
    <col min="8" max="8" width="11" bestFit="1" customWidth="1"/>
    <col min="9" max="9" width="5.28515625" bestFit="1" customWidth="1"/>
    <col min="10" max="10" width="10.7109375" bestFit="1" customWidth="1"/>
    <col min="11" max="11" width="24.7109375" bestFit="1" customWidth="1"/>
    <col min="12" max="12" width="11.7109375" customWidth="1"/>
    <col min="16" max="16" width="19.7109375" customWidth="1"/>
    <col min="18" max="18" width="17.7109375" customWidth="1"/>
    <col min="19" max="19" width="23.7109375" bestFit="1" customWidth="1"/>
    <col min="20" max="20" width="13.140625" bestFit="1" customWidth="1"/>
  </cols>
  <sheetData>
    <row r="1" spans="1:21" x14ac:dyDescent="0.25">
      <c r="A1" t="s">
        <v>48</v>
      </c>
      <c r="B1" t="s">
        <v>75</v>
      </c>
      <c r="C1" t="s">
        <v>42</v>
      </c>
      <c r="D1" t="s">
        <v>39</v>
      </c>
      <c r="E1" t="s">
        <v>40</v>
      </c>
      <c r="F1" t="s">
        <v>112</v>
      </c>
      <c r="G1" t="s">
        <v>235</v>
      </c>
      <c r="H1" t="s">
        <v>236</v>
      </c>
      <c r="I1" t="s">
        <v>170</v>
      </c>
      <c r="J1" t="s">
        <v>113</v>
      </c>
      <c r="K1" t="s">
        <v>111</v>
      </c>
      <c r="M1" t="s">
        <v>42</v>
      </c>
      <c r="N1" t="s">
        <v>113</v>
      </c>
    </row>
    <row r="2" spans="1:21" x14ac:dyDescent="0.25">
      <c r="A2" t="s">
        <v>69</v>
      </c>
      <c r="B2" t="s">
        <v>19</v>
      </c>
      <c r="C2" t="s">
        <v>4</v>
      </c>
      <c r="D2">
        <v>0</v>
      </c>
      <c r="E2">
        <v>0</v>
      </c>
      <c r="F2">
        <v>1</v>
      </c>
      <c r="I2" t="str">
        <f>VLOOKUP(Datos[[#This Row],[Region]],$P$7:$S$61,2,FALSE)</f>
        <v>01</v>
      </c>
      <c r="J2" s="29">
        <f>VLOOKUP(Datos[[#This Row],[Mes]],$M$2:$N$13,2,FALSE)</f>
        <v>44562</v>
      </c>
      <c r="K2" s="29" t="str">
        <f>VLOOKUP(Datos[[#This Row],[Region]],$P$7:$S$61,4,FALSE)</f>
        <v>01 - Araba/Álava</v>
      </c>
      <c r="M2" s="25" t="s">
        <v>4</v>
      </c>
      <c r="N2" s="28">
        <v>44562</v>
      </c>
      <c r="P2" t="s">
        <v>115</v>
      </c>
    </row>
    <row r="3" spans="1:21" x14ac:dyDescent="0.25">
      <c r="A3" t="s">
        <v>69</v>
      </c>
      <c r="B3" t="s">
        <v>19</v>
      </c>
      <c r="C3" t="s">
        <v>5</v>
      </c>
      <c r="D3">
        <v>0</v>
      </c>
      <c r="E3">
        <v>0</v>
      </c>
      <c r="F3">
        <v>1</v>
      </c>
      <c r="I3" t="str">
        <f>VLOOKUP(Datos[[#This Row],[Region]],$P$7:$S$61,2,FALSE)</f>
        <v>01</v>
      </c>
      <c r="J3" s="29">
        <f>VLOOKUP(Datos[[#This Row],[Mes]],$M$2:$N$13,2,FALSE)</f>
        <v>44593</v>
      </c>
      <c r="K3" s="29" t="str">
        <f>VLOOKUP(Datos[[#This Row],[Region]],$P$7:$S$61,4,FALSE)</f>
        <v>01 - Araba/Álava</v>
      </c>
      <c r="M3" s="26" t="s">
        <v>5</v>
      </c>
      <c r="N3" s="29">
        <v>44593</v>
      </c>
    </row>
    <row r="4" spans="1:21" x14ac:dyDescent="0.25">
      <c r="A4" t="s">
        <v>69</v>
      </c>
      <c r="B4" t="s">
        <v>19</v>
      </c>
      <c r="C4" t="s">
        <v>6</v>
      </c>
      <c r="D4">
        <v>0</v>
      </c>
      <c r="E4">
        <v>0</v>
      </c>
      <c r="F4">
        <v>1</v>
      </c>
      <c r="I4" t="str">
        <f>VLOOKUP(Datos[[#This Row],[Region]],$P$7:$S$61,2,FALSE)</f>
        <v>01</v>
      </c>
      <c r="J4" s="29">
        <f>VLOOKUP(Datos[[#This Row],[Mes]],$M$2:$N$13,2,FALSE)</f>
        <v>44621</v>
      </c>
      <c r="K4" s="29" t="str">
        <f>VLOOKUP(Datos[[#This Row],[Region]],$P$7:$S$61,4,FALSE)</f>
        <v>01 - Araba/Álava</v>
      </c>
      <c r="M4" s="25" t="s">
        <v>6</v>
      </c>
      <c r="N4" s="29">
        <v>44621</v>
      </c>
      <c r="P4" t="s">
        <v>115</v>
      </c>
    </row>
    <row r="5" spans="1:21" x14ac:dyDescent="0.25">
      <c r="A5" t="s">
        <v>69</v>
      </c>
      <c r="B5" t="s">
        <v>19</v>
      </c>
      <c r="C5" t="s">
        <v>7</v>
      </c>
      <c r="D5">
        <v>0</v>
      </c>
      <c r="E5">
        <v>0</v>
      </c>
      <c r="F5">
        <v>1</v>
      </c>
      <c r="I5" t="str">
        <f>VLOOKUP(Datos[[#This Row],[Region]],$P$7:$S$61,2,FALSE)</f>
        <v>01</v>
      </c>
      <c r="J5" s="29">
        <f>VLOOKUP(Datos[[#This Row],[Mes]],$M$2:$N$13,2,FALSE)</f>
        <v>44652</v>
      </c>
      <c r="K5" s="29" t="str">
        <f>VLOOKUP(Datos[[#This Row],[Region]],$P$7:$S$61,4,FALSE)</f>
        <v>01 - Araba/Álava</v>
      </c>
      <c r="M5" s="26" t="s">
        <v>7</v>
      </c>
      <c r="N5" s="29">
        <v>44652</v>
      </c>
    </row>
    <row r="6" spans="1:21" x14ac:dyDescent="0.25">
      <c r="A6" t="s">
        <v>69</v>
      </c>
      <c r="B6" t="s">
        <v>19</v>
      </c>
      <c r="C6" t="s">
        <v>8</v>
      </c>
      <c r="D6">
        <v>0</v>
      </c>
      <c r="E6">
        <v>0</v>
      </c>
      <c r="F6">
        <v>1</v>
      </c>
      <c r="I6" t="str">
        <f>VLOOKUP(Datos[[#This Row],[Region]],$P$7:$S$61,2,FALSE)</f>
        <v>01</v>
      </c>
      <c r="J6" s="29">
        <f>VLOOKUP(Datos[[#This Row],[Mes]],$M$2:$N$13,2,FALSE)</f>
        <v>44682</v>
      </c>
      <c r="K6" s="29" t="str">
        <f>VLOOKUP(Datos[[#This Row],[Region]],$P$7:$S$61,4,FALSE)</f>
        <v>01 - Araba/Álava</v>
      </c>
      <c r="M6" s="25" t="s">
        <v>8</v>
      </c>
      <c r="N6" s="29">
        <v>44682</v>
      </c>
    </row>
    <row r="7" spans="1:21" ht="15.75" thickBot="1" x14ac:dyDescent="0.3">
      <c r="A7" t="s">
        <v>69</v>
      </c>
      <c r="B7" t="s">
        <v>19</v>
      </c>
      <c r="C7" t="s">
        <v>9</v>
      </c>
      <c r="D7">
        <v>0</v>
      </c>
      <c r="E7">
        <v>0</v>
      </c>
      <c r="F7">
        <v>1</v>
      </c>
      <c r="I7" t="str">
        <f>VLOOKUP(Datos[[#This Row],[Region]],$P$7:$S$61,2,FALSE)</f>
        <v>01</v>
      </c>
      <c r="J7" s="29">
        <f>VLOOKUP(Datos[[#This Row],[Mes]],$M$2:$N$13,2,FALSE)</f>
        <v>44713</v>
      </c>
      <c r="K7" s="29" t="str">
        <f>VLOOKUP(Datos[[#This Row],[Region]],$P$7:$S$61,4,FALSE)</f>
        <v>01 - Araba/Álava</v>
      </c>
      <c r="M7" s="26" t="s">
        <v>9</v>
      </c>
      <c r="N7" s="29">
        <v>44713</v>
      </c>
      <c r="P7" t="s">
        <v>117</v>
      </c>
      <c r="Q7" s="30" t="s">
        <v>116</v>
      </c>
      <c r="R7" s="30" t="s">
        <v>117</v>
      </c>
      <c r="S7" s="30"/>
      <c r="T7" s="30"/>
      <c r="U7" s="30"/>
    </row>
    <row r="8" spans="1:21" ht="15.75" thickBot="1" x14ac:dyDescent="0.3">
      <c r="A8" t="s">
        <v>69</v>
      </c>
      <c r="B8" t="s">
        <v>19</v>
      </c>
      <c r="C8" t="s">
        <v>10</v>
      </c>
      <c r="D8">
        <v>0</v>
      </c>
      <c r="E8">
        <v>0</v>
      </c>
      <c r="F8">
        <v>1</v>
      </c>
      <c r="I8" t="str">
        <f>VLOOKUP(Datos[[#This Row],[Region]],$P$7:$S$61,2,FALSE)</f>
        <v>01</v>
      </c>
      <c r="J8" s="29">
        <f>VLOOKUP(Datos[[#This Row],[Mes]],$M$2:$N$13,2,FALSE)</f>
        <v>44743</v>
      </c>
      <c r="K8" s="29" t="str">
        <f>VLOOKUP(Datos[[#This Row],[Region]],$P$7:$S$61,4,FALSE)</f>
        <v>01 - Araba/Álava</v>
      </c>
      <c r="M8" s="25" t="s">
        <v>10</v>
      </c>
      <c r="N8" s="29">
        <v>44743</v>
      </c>
      <c r="P8" t="s">
        <v>63</v>
      </c>
      <c r="Q8" s="33" t="s">
        <v>170</v>
      </c>
      <c r="R8" s="31" t="s">
        <v>118</v>
      </c>
      <c r="S8" t="str">
        <f>Q8&amp;" - "&amp;R8</f>
        <v>02 - Albacete</v>
      </c>
    </row>
    <row r="9" spans="1:21" ht="15.75" thickBot="1" x14ac:dyDescent="0.3">
      <c r="A9" t="s">
        <v>69</v>
      </c>
      <c r="B9" t="s">
        <v>19</v>
      </c>
      <c r="C9" t="s">
        <v>11</v>
      </c>
      <c r="D9">
        <v>0</v>
      </c>
      <c r="E9">
        <v>0</v>
      </c>
      <c r="F9">
        <v>1</v>
      </c>
      <c r="I9" t="str">
        <f>VLOOKUP(Datos[[#This Row],[Region]],$P$7:$S$61,2,FALSE)</f>
        <v>01</v>
      </c>
      <c r="J9" s="29">
        <f>VLOOKUP(Datos[[#This Row],[Mes]],$M$2:$N$13,2,FALSE)</f>
        <v>44774</v>
      </c>
      <c r="K9" s="29" t="str">
        <f>VLOOKUP(Datos[[#This Row],[Region]],$P$7:$S$61,4,FALSE)</f>
        <v>01 - Araba/Álava</v>
      </c>
      <c r="M9" s="26" t="s">
        <v>11</v>
      </c>
      <c r="N9" s="29">
        <v>44774</v>
      </c>
      <c r="P9" t="s">
        <v>68</v>
      </c>
      <c r="Q9" s="33" t="s">
        <v>171</v>
      </c>
      <c r="R9" s="31" t="s">
        <v>119</v>
      </c>
      <c r="S9" t="str">
        <f t="shared" ref="S9:S61" si="0">Q9&amp;" - "&amp;R9</f>
        <v>03 - Alicante/Alacant</v>
      </c>
    </row>
    <row r="10" spans="1:21" ht="15.75" thickBot="1" x14ac:dyDescent="0.3">
      <c r="A10" t="s">
        <v>69</v>
      </c>
      <c r="B10" t="s">
        <v>19</v>
      </c>
      <c r="C10" t="s">
        <v>12</v>
      </c>
      <c r="D10">
        <v>0</v>
      </c>
      <c r="E10">
        <v>0</v>
      </c>
      <c r="F10">
        <v>1</v>
      </c>
      <c r="I10" t="str">
        <f>VLOOKUP(Datos[[#This Row],[Region]],$P$7:$S$61,2,FALSE)</f>
        <v>01</v>
      </c>
      <c r="J10" s="29">
        <f>VLOOKUP(Datos[[#This Row],[Mes]],$M$2:$N$13,2,FALSE)</f>
        <v>44805</v>
      </c>
      <c r="K10" s="29" t="str">
        <f>VLOOKUP(Datos[[#This Row],[Region]],$P$7:$S$61,4,FALSE)</f>
        <v>01 - Araba/Álava</v>
      </c>
      <c r="M10" s="25" t="s">
        <v>12</v>
      </c>
      <c r="N10" s="29">
        <v>44805</v>
      </c>
      <c r="P10" t="s">
        <v>65</v>
      </c>
      <c r="Q10" s="33" t="s">
        <v>172</v>
      </c>
      <c r="R10" s="31" t="s">
        <v>120</v>
      </c>
      <c r="S10" t="str">
        <f t="shared" si="0"/>
        <v>04 - Almería</v>
      </c>
    </row>
    <row r="11" spans="1:21" ht="15.75" thickBot="1" x14ac:dyDescent="0.3">
      <c r="A11" t="s">
        <v>69</v>
      </c>
      <c r="B11" t="s">
        <v>19</v>
      </c>
      <c r="C11" t="s">
        <v>13</v>
      </c>
      <c r="D11">
        <v>0</v>
      </c>
      <c r="E11">
        <v>0</v>
      </c>
      <c r="F11">
        <v>1</v>
      </c>
      <c r="I11" t="str">
        <f>VLOOKUP(Datos[[#This Row],[Region]],$P$7:$S$61,2,FALSE)</f>
        <v>01</v>
      </c>
      <c r="J11" s="29">
        <f>VLOOKUP(Datos[[#This Row],[Mes]],$M$2:$N$13,2,FALSE)</f>
        <v>44835</v>
      </c>
      <c r="K11" s="29" t="str">
        <f>VLOOKUP(Datos[[#This Row],[Region]],$P$7:$S$61,4,FALSE)</f>
        <v>01 - Araba/Álava</v>
      </c>
      <c r="M11" s="26" t="s">
        <v>13</v>
      </c>
      <c r="N11" s="29">
        <v>44835</v>
      </c>
      <c r="P11" t="s">
        <v>69</v>
      </c>
      <c r="Q11" s="34" t="s">
        <v>114</v>
      </c>
      <c r="R11" s="32" t="s">
        <v>121</v>
      </c>
      <c r="S11" t="str">
        <f t="shared" si="0"/>
        <v>01 - Araba/Álava</v>
      </c>
    </row>
    <row r="12" spans="1:21" ht="15.75" thickBot="1" x14ac:dyDescent="0.3">
      <c r="A12" t="s">
        <v>69</v>
      </c>
      <c r="B12" t="s">
        <v>19</v>
      </c>
      <c r="C12" t="s">
        <v>14</v>
      </c>
      <c r="D12">
        <v>0</v>
      </c>
      <c r="E12">
        <v>0</v>
      </c>
      <c r="F12">
        <v>1</v>
      </c>
      <c r="I12" t="str">
        <f>VLOOKUP(Datos[[#This Row],[Region]],$P$7:$S$61,2,FALSE)</f>
        <v>01</v>
      </c>
      <c r="J12" s="29">
        <f>VLOOKUP(Datos[[#This Row],[Mes]],$M$2:$N$13,2,FALSE)</f>
        <v>44866</v>
      </c>
      <c r="K12" s="29" t="str">
        <f>VLOOKUP(Datos[[#This Row],[Region]],$P$7:$S$61,4,FALSE)</f>
        <v>01 - Araba/Álava</v>
      </c>
      <c r="M12" s="25" t="s">
        <v>14</v>
      </c>
      <c r="N12" s="29">
        <v>44866</v>
      </c>
      <c r="P12" t="s">
        <v>70</v>
      </c>
      <c r="Q12" s="31">
        <v>33</v>
      </c>
      <c r="R12" s="31" t="s">
        <v>122</v>
      </c>
      <c r="S12" t="str">
        <f t="shared" si="0"/>
        <v>33 - Asturias</v>
      </c>
    </row>
    <row r="13" spans="1:21" ht="15.75" thickBot="1" x14ac:dyDescent="0.3">
      <c r="A13" t="s">
        <v>69</v>
      </c>
      <c r="B13" t="s">
        <v>19</v>
      </c>
      <c r="C13" t="s">
        <v>15</v>
      </c>
      <c r="D13">
        <v>0</v>
      </c>
      <c r="E13">
        <v>0</v>
      </c>
      <c r="F13">
        <v>1</v>
      </c>
      <c r="I13" t="str">
        <f>VLOOKUP(Datos[[#This Row],[Region]],$P$7:$S$61,2,FALSE)</f>
        <v>01</v>
      </c>
      <c r="J13" s="29">
        <f>VLOOKUP(Datos[[#This Row],[Mes]],$M$2:$N$13,2,FALSE)</f>
        <v>44896</v>
      </c>
      <c r="K13" s="29" t="str">
        <f>VLOOKUP(Datos[[#This Row],[Region]],$P$7:$S$61,4,FALSE)</f>
        <v>01 - Araba/Álava</v>
      </c>
      <c r="M13" s="27" t="s">
        <v>15</v>
      </c>
      <c r="N13" s="29">
        <v>44896</v>
      </c>
      <c r="P13" t="s">
        <v>74</v>
      </c>
      <c r="Q13" s="33" t="s">
        <v>173</v>
      </c>
      <c r="R13" s="31" t="s">
        <v>123</v>
      </c>
      <c r="S13" t="str">
        <f t="shared" si="0"/>
        <v>05 - Ávila</v>
      </c>
    </row>
    <row r="14" spans="1:21" ht="15.75" thickBot="1" x14ac:dyDescent="0.3">
      <c r="A14" t="s">
        <v>63</v>
      </c>
      <c r="B14" t="s">
        <v>19</v>
      </c>
      <c r="C14" t="s">
        <v>4</v>
      </c>
      <c r="D14">
        <v>0</v>
      </c>
      <c r="E14">
        <v>0</v>
      </c>
      <c r="F14">
        <v>2</v>
      </c>
      <c r="I14" t="str">
        <f>VLOOKUP(Datos[[#This Row],[Region]],$P$7:$S$61,2,FALSE)</f>
        <v>02</v>
      </c>
      <c r="J14" s="29">
        <f>VLOOKUP(Datos[[#This Row],[Mes]],$M$2:$N$13,2,FALSE)</f>
        <v>44562</v>
      </c>
      <c r="K14" s="29" t="str">
        <f>VLOOKUP(Datos[[#This Row],[Region]],$P$7:$S$61,4,FALSE)</f>
        <v>02 - Albacete</v>
      </c>
      <c r="P14" t="s">
        <v>178</v>
      </c>
      <c r="Q14" s="33" t="s">
        <v>174</v>
      </c>
      <c r="R14" s="31" t="s">
        <v>124</v>
      </c>
      <c r="S14" t="str">
        <f t="shared" si="0"/>
        <v>06 - Badajoz</v>
      </c>
      <c r="T14" s="35" t="s">
        <v>179</v>
      </c>
    </row>
    <row r="15" spans="1:21" ht="15.75" thickBot="1" x14ac:dyDescent="0.3">
      <c r="A15" t="s">
        <v>63</v>
      </c>
      <c r="B15" t="s">
        <v>19</v>
      </c>
      <c r="C15" t="s">
        <v>5</v>
      </c>
      <c r="D15">
        <v>0</v>
      </c>
      <c r="E15">
        <v>0</v>
      </c>
      <c r="F15">
        <v>2</v>
      </c>
      <c r="I15" t="str">
        <f>VLOOKUP(Datos[[#This Row],[Region]],$P$7:$S$61,2,FALSE)</f>
        <v>02</v>
      </c>
      <c r="J15" s="29">
        <f>VLOOKUP(Datos[[#This Row],[Mes]],$M$2:$N$13,2,FALSE)</f>
        <v>44593</v>
      </c>
      <c r="K15" s="29" t="str">
        <f>VLOOKUP(Datos[[#This Row],[Region]],$P$7:$S$61,4,FALSE)</f>
        <v>02 - Albacete</v>
      </c>
      <c r="P15" t="s">
        <v>71</v>
      </c>
      <c r="Q15" s="33" t="s">
        <v>175</v>
      </c>
      <c r="R15" s="31" t="s">
        <v>125</v>
      </c>
      <c r="S15" t="str">
        <f t="shared" si="0"/>
        <v>07 - Balears, Illes</v>
      </c>
    </row>
    <row r="16" spans="1:21" ht="15.75" thickBot="1" x14ac:dyDescent="0.3">
      <c r="A16" t="s">
        <v>63</v>
      </c>
      <c r="B16" t="s">
        <v>19</v>
      </c>
      <c r="C16" t="s">
        <v>6</v>
      </c>
      <c r="D16">
        <v>0</v>
      </c>
      <c r="E16">
        <v>0</v>
      </c>
      <c r="F16">
        <v>2</v>
      </c>
      <c r="I16" t="str">
        <f>VLOOKUP(Datos[[#This Row],[Region]],$P$7:$S$61,2,FALSE)</f>
        <v>02</v>
      </c>
      <c r="J16" s="29">
        <f>VLOOKUP(Datos[[#This Row],[Mes]],$M$2:$N$13,2,FALSE)</f>
        <v>44621</v>
      </c>
      <c r="K16" s="29" t="str">
        <f>VLOOKUP(Datos[[#This Row],[Region]],$P$7:$S$61,4,FALSE)</f>
        <v>02 - Albacete</v>
      </c>
      <c r="P16" t="s">
        <v>72</v>
      </c>
      <c r="Q16" s="34" t="s">
        <v>176</v>
      </c>
      <c r="R16" s="32" t="s">
        <v>126</v>
      </c>
      <c r="S16" t="str">
        <f t="shared" si="0"/>
        <v>08 - Barcelona</v>
      </c>
    </row>
    <row r="17" spans="1:21" ht="15.75" thickBot="1" x14ac:dyDescent="0.3">
      <c r="A17" t="s">
        <v>63</v>
      </c>
      <c r="B17" t="s">
        <v>19</v>
      </c>
      <c r="C17" t="s">
        <v>7</v>
      </c>
      <c r="D17">
        <v>0</v>
      </c>
      <c r="E17">
        <v>0</v>
      </c>
      <c r="F17">
        <v>2</v>
      </c>
      <c r="I17" t="str">
        <f>VLOOKUP(Datos[[#This Row],[Region]],$P$7:$S$61,2,FALSE)</f>
        <v>02</v>
      </c>
      <c r="J17" s="29">
        <f>VLOOKUP(Datos[[#This Row],[Mes]],$M$2:$N$13,2,FALSE)</f>
        <v>44652</v>
      </c>
      <c r="K17" s="29" t="str">
        <f>VLOOKUP(Datos[[#This Row],[Region]],$P$7:$S$61,4,FALSE)</f>
        <v>02 - Albacete</v>
      </c>
      <c r="P17" t="s">
        <v>73</v>
      </c>
      <c r="Q17" s="31">
        <v>48</v>
      </c>
      <c r="R17" s="31" t="s">
        <v>127</v>
      </c>
      <c r="S17" t="str">
        <f t="shared" si="0"/>
        <v>48 - Bizkaia</v>
      </c>
    </row>
    <row r="18" spans="1:21" ht="15.75" thickBot="1" x14ac:dyDescent="0.3">
      <c r="A18" t="s">
        <v>63</v>
      </c>
      <c r="B18" t="s">
        <v>19</v>
      </c>
      <c r="C18" t="s">
        <v>8</v>
      </c>
      <c r="D18">
        <v>0</v>
      </c>
      <c r="E18">
        <v>0</v>
      </c>
      <c r="F18">
        <v>2</v>
      </c>
      <c r="I18" t="str">
        <f>VLOOKUP(Datos[[#This Row],[Region]],$P$7:$S$61,2,FALSE)</f>
        <v>02</v>
      </c>
      <c r="J18" s="29">
        <f>VLOOKUP(Datos[[#This Row],[Mes]],$M$2:$N$13,2,FALSE)</f>
        <v>44682</v>
      </c>
      <c r="K18" s="29" t="str">
        <f>VLOOKUP(Datos[[#This Row],[Region]],$P$7:$S$61,4,FALSE)</f>
        <v>02 - Albacete</v>
      </c>
      <c r="P18" t="s">
        <v>76</v>
      </c>
      <c r="Q18" s="33" t="s">
        <v>177</v>
      </c>
      <c r="R18" s="31" t="s">
        <v>128</v>
      </c>
      <c r="S18" t="str">
        <f t="shared" si="0"/>
        <v>09 - Burgos</v>
      </c>
    </row>
    <row r="19" spans="1:21" ht="15.75" thickBot="1" x14ac:dyDescent="0.3">
      <c r="A19" t="s">
        <v>63</v>
      </c>
      <c r="B19" t="s">
        <v>19</v>
      </c>
      <c r="C19" t="s">
        <v>9</v>
      </c>
      <c r="D19">
        <v>0</v>
      </c>
      <c r="E19">
        <v>0</v>
      </c>
      <c r="F19">
        <v>2</v>
      </c>
      <c r="I19" t="str">
        <f>VLOOKUP(Datos[[#This Row],[Region]],$P$7:$S$61,2,FALSE)</f>
        <v>02</v>
      </c>
      <c r="J19" s="29">
        <f>VLOOKUP(Datos[[#This Row],[Mes]],$M$2:$N$13,2,FALSE)</f>
        <v>44713</v>
      </c>
      <c r="K19" s="29" t="str">
        <f>VLOOKUP(Datos[[#This Row],[Region]],$P$7:$S$61,4,FALSE)</f>
        <v>02 - Albacete</v>
      </c>
      <c r="P19" t="s">
        <v>109</v>
      </c>
      <c r="Q19" s="31">
        <v>10</v>
      </c>
      <c r="R19" s="31" t="s">
        <v>129</v>
      </c>
      <c r="S19" t="str">
        <f t="shared" si="0"/>
        <v>10 - Cáceres</v>
      </c>
    </row>
    <row r="20" spans="1:21" ht="15.75" thickBot="1" x14ac:dyDescent="0.3">
      <c r="A20" t="s">
        <v>63</v>
      </c>
      <c r="B20" t="s">
        <v>19</v>
      </c>
      <c r="C20" t="s">
        <v>10</v>
      </c>
      <c r="D20">
        <v>0</v>
      </c>
      <c r="E20">
        <v>0</v>
      </c>
      <c r="F20">
        <v>2</v>
      </c>
      <c r="I20" t="str">
        <f>VLOOKUP(Datos[[#This Row],[Region]],$P$7:$S$61,2,FALSE)</f>
        <v>02</v>
      </c>
      <c r="J20" s="29">
        <f>VLOOKUP(Datos[[#This Row],[Mes]],$M$2:$N$13,2,FALSE)</f>
        <v>44743</v>
      </c>
      <c r="K20" s="29" t="str">
        <f>VLOOKUP(Datos[[#This Row],[Region]],$P$7:$S$61,4,FALSE)</f>
        <v>02 - Albacete</v>
      </c>
      <c r="P20" t="s">
        <v>77</v>
      </c>
      <c r="Q20" s="31">
        <v>11</v>
      </c>
      <c r="R20" s="31" t="s">
        <v>130</v>
      </c>
      <c r="S20" t="str">
        <f t="shared" si="0"/>
        <v>11 - Cádiz</v>
      </c>
    </row>
    <row r="21" spans="1:21" ht="15.75" thickBot="1" x14ac:dyDescent="0.3">
      <c r="A21" t="s">
        <v>63</v>
      </c>
      <c r="B21" t="s">
        <v>19</v>
      </c>
      <c r="C21" t="s">
        <v>11</v>
      </c>
      <c r="D21">
        <v>0</v>
      </c>
      <c r="E21">
        <v>0</v>
      </c>
      <c r="F21">
        <v>2</v>
      </c>
      <c r="I21" t="str">
        <f>VLOOKUP(Datos[[#This Row],[Region]],$P$7:$S$61,2,FALSE)</f>
        <v>02</v>
      </c>
      <c r="J21" s="29">
        <f>VLOOKUP(Datos[[#This Row],[Mes]],$M$2:$N$13,2,FALSE)</f>
        <v>44774</v>
      </c>
      <c r="K21" s="29" t="str">
        <f>VLOOKUP(Datos[[#This Row],[Region]],$P$7:$S$61,4,FALSE)</f>
        <v>02 - Albacete</v>
      </c>
      <c r="P21" t="s">
        <v>78</v>
      </c>
      <c r="Q21" s="32">
        <v>39</v>
      </c>
      <c r="R21" s="32" t="s">
        <v>131</v>
      </c>
      <c r="S21" t="str">
        <f t="shared" si="0"/>
        <v>39 - Cantabria</v>
      </c>
    </row>
    <row r="22" spans="1:21" ht="15.75" thickBot="1" x14ac:dyDescent="0.3">
      <c r="A22" t="s">
        <v>63</v>
      </c>
      <c r="B22" t="s">
        <v>19</v>
      </c>
      <c r="C22" t="s">
        <v>12</v>
      </c>
      <c r="D22">
        <v>0</v>
      </c>
      <c r="E22">
        <v>0</v>
      </c>
      <c r="F22">
        <v>2</v>
      </c>
      <c r="I22" t="str">
        <f>VLOOKUP(Datos[[#This Row],[Region]],$P$7:$S$61,2,FALSE)</f>
        <v>02</v>
      </c>
      <c r="J22" s="29">
        <f>VLOOKUP(Datos[[#This Row],[Mes]],$M$2:$N$13,2,FALSE)</f>
        <v>44805</v>
      </c>
      <c r="K22" s="29" t="str">
        <f>VLOOKUP(Datos[[#This Row],[Region]],$P$7:$S$61,4,FALSE)</f>
        <v>02 - Albacete</v>
      </c>
      <c r="P22" t="s">
        <v>79</v>
      </c>
      <c r="Q22" s="31">
        <v>12</v>
      </c>
      <c r="R22" s="31" t="s">
        <v>132</v>
      </c>
      <c r="S22" t="str">
        <f t="shared" si="0"/>
        <v>12 - Castellón/Castelló</v>
      </c>
    </row>
    <row r="23" spans="1:21" ht="15.75" thickBot="1" x14ac:dyDescent="0.3">
      <c r="A23" t="s">
        <v>63</v>
      </c>
      <c r="B23" t="s">
        <v>19</v>
      </c>
      <c r="C23" t="s">
        <v>13</v>
      </c>
      <c r="D23">
        <v>0</v>
      </c>
      <c r="E23">
        <v>0</v>
      </c>
      <c r="F23">
        <v>2</v>
      </c>
      <c r="I23" t="str">
        <f>VLOOKUP(Datos[[#This Row],[Region]],$P$7:$S$61,2,FALSE)</f>
        <v>02</v>
      </c>
      <c r="J23" s="29">
        <f>VLOOKUP(Datos[[#This Row],[Mes]],$M$2:$N$13,2,FALSE)</f>
        <v>44835</v>
      </c>
      <c r="K23" s="29" t="str">
        <f>VLOOKUP(Datos[[#This Row],[Region]],$P$7:$S$61,4,FALSE)</f>
        <v>02 - Albacete</v>
      </c>
      <c r="P23" t="s">
        <v>67</v>
      </c>
      <c r="Q23" s="31">
        <v>13</v>
      </c>
      <c r="R23" s="31" t="s">
        <v>133</v>
      </c>
      <c r="S23" t="str">
        <f t="shared" si="0"/>
        <v>13 - Ciudad Real</v>
      </c>
    </row>
    <row r="24" spans="1:21" ht="15.75" thickBot="1" x14ac:dyDescent="0.3">
      <c r="A24" t="s">
        <v>63</v>
      </c>
      <c r="B24" t="s">
        <v>19</v>
      </c>
      <c r="C24" t="s">
        <v>14</v>
      </c>
      <c r="D24">
        <v>0</v>
      </c>
      <c r="E24">
        <v>0</v>
      </c>
      <c r="F24">
        <v>2</v>
      </c>
      <c r="I24" t="str">
        <f>VLOOKUP(Datos[[#This Row],[Region]],$P$7:$S$61,2,FALSE)</f>
        <v>02</v>
      </c>
      <c r="J24" s="29">
        <f>VLOOKUP(Datos[[#This Row],[Mes]],$M$2:$N$13,2,FALSE)</f>
        <v>44866</v>
      </c>
      <c r="K24" s="29" t="str">
        <f>VLOOKUP(Datos[[#This Row],[Region]],$P$7:$S$61,4,FALSE)</f>
        <v>02 - Albacete</v>
      </c>
      <c r="P24" t="s">
        <v>80</v>
      </c>
      <c r="Q24" s="31">
        <v>14</v>
      </c>
      <c r="R24" s="31" t="s">
        <v>134</v>
      </c>
      <c r="S24" t="str">
        <f t="shared" si="0"/>
        <v>14 - Córdoba</v>
      </c>
      <c r="T24" s="64"/>
      <c r="U24" s="64"/>
    </row>
    <row r="25" spans="1:21" ht="15.75" thickBot="1" x14ac:dyDescent="0.3">
      <c r="A25" t="s">
        <v>63</v>
      </c>
      <c r="B25" t="s">
        <v>19</v>
      </c>
      <c r="C25" t="s">
        <v>15</v>
      </c>
      <c r="D25">
        <v>0</v>
      </c>
      <c r="E25">
        <v>0</v>
      </c>
      <c r="F25">
        <v>2</v>
      </c>
      <c r="I25" t="str">
        <f>VLOOKUP(Datos[[#This Row],[Region]],$P$7:$S$61,2,FALSE)</f>
        <v>02</v>
      </c>
      <c r="J25" s="29">
        <f>VLOOKUP(Datos[[#This Row],[Mes]],$M$2:$N$13,2,FALSE)</f>
        <v>44896</v>
      </c>
      <c r="K25" s="29" t="str">
        <f>VLOOKUP(Datos[[#This Row],[Region]],$P$7:$S$61,4,FALSE)</f>
        <v>02 - Albacete</v>
      </c>
      <c r="P25" t="s">
        <v>81</v>
      </c>
      <c r="Q25" s="31">
        <v>15</v>
      </c>
      <c r="R25" s="31" t="s">
        <v>135</v>
      </c>
      <c r="S25" t="str">
        <f t="shared" si="0"/>
        <v>15 - Coruña, A</v>
      </c>
      <c r="T25" s="65"/>
      <c r="U25" s="65"/>
    </row>
    <row r="26" spans="1:21" ht="15.75" thickBot="1" x14ac:dyDescent="0.3">
      <c r="A26" t="s">
        <v>68</v>
      </c>
      <c r="B26" t="s">
        <v>19</v>
      </c>
      <c r="C26" t="s">
        <v>4</v>
      </c>
      <c r="D26">
        <v>0</v>
      </c>
      <c r="E26">
        <v>0</v>
      </c>
      <c r="F26">
        <v>3</v>
      </c>
      <c r="I26" t="str">
        <f>VLOOKUP(Datos[[#This Row],[Region]],$P$7:$S$61,2,FALSE)</f>
        <v>03</v>
      </c>
      <c r="J26" s="29">
        <f>VLOOKUP(Datos[[#This Row],[Mes]],$M$2:$N$13,2,FALSE)</f>
        <v>44562</v>
      </c>
      <c r="K26" s="29" t="str">
        <f>VLOOKUP(Datos[[#This Row],[Region]],$P$7:$S$61,4,FALSE)</f>
        <v>03 - Alicante/Alacant</v>
      </c>
      <c r="P26" t="s">
        <v>82</v>
      </c>
      <c r="Q26" s="31">
        <v>16</v>
      </c>
      <c r="R26" s="31" t="s">
        <v>136</v>
      </c>
      <c r="S26" t="str">
        <f t="shared" si="0"/>
        <v>16 - Cuenca</v>
      </c>
    </row>
    <row r="27" spans="1:21" ht="15.75" thickBot="1" x14ac:dyDescent="0.3">
      <c r="A27" t="s">
        <v>68</v>
      </c>
      <c r="B27" t="s">
        <v>19</v>
      </c>
      <c r="C27" t="s">
        <v>5</v>
      </c>
      <c r="D27">
        <v>0</v>
      </c>
      <c r="E27">
        <v>0</v>
      </c>
      <c r="F27">
        <v>3</v>
      </c>
      <c r="I27" t="str">
        <f>VLOOKUP(Datos[[#This Row],[Region]],$P$7:$S$61,2,FALSE)</f>
        <v>03</v>
      </c>
      <c r="J27" s="29">
        <f>VLOOKUP(Datos[[#This Row],[Mes]],$M$2:$N$13,2,FALSE)</f>
        <v>44593</v>
      </c>
      <c r="K27" s="29" t="str">
        <f>VLOOKUP(Datos[[#This Row],[Region]],$P$7:$S$61,4,FALSE)</f>
        <v>03 - Alicante/Alacant</v>
      </c>
      <c r="P27" t="s">
        <v>104</v>
      </c>
      <c r="Q27" s="31">
        <v>20</v>
      </c>
      <c r="R27" s="31" t="s">
        <v>137</v>
      </c>
      <c r="S27" t="str">
        <f t="shared" si="0"/>
        <v>20 - Gipuzkoa</v>
      </c>
    </row>
    <row r="28" spans="1:21" ht="15.75" thickBot="1" x14ac:dyDescent="0.3">
      <c r="A28" t="s">
        <v>68</v>
      </c>
      <c r="B28" t="s">
        <v>19</v>
      </c>
      <c r="C28" t="s">
        <v>6</v>
      </c>
      <c r="D28">
        <v>0</v>
      </c>
      <c r="E28">
        <v>0</v>
      </c>
      <c r="F28">
        <v>3</v>
      </c>
      <c r="I28" t="str">
        <f>VLOOKUP(Datos[[#This Row],[Region]],$P$7:$S$61,2,FALSE)</f>
        <v>03</v>
      </c>
      <c r="J28" s="29">
        <f>VLOOKUP(Datos[[#This Row],[Mes]],$M$2:$N$13,2,FALSE)</f>
        <v>44621</v>
      </c>
      <c r="K28" s="29" t="str">
        <f>VLOOKUP(Datos[[#This Row],[Region]],$P$7:$S$61,4,FALSE)</f>
        <v>03 - Alicante/Alacant</v>
      </c>
      <c r="P28" t="s">
        <v>105</v>
      </c>
      <c r="Q28" s="31">
        <v>17</v>
      </c>
      <c r="R28" s="31" t="s">
        <v>138</v>
      </c>
      <c r="S28" t="str">
        <f t="shared" si="0"/>
        <v>17 - Girona</v>
      </c>
    </row>
    <row r="29" spans="1:21" ht="15.75" thickBot="1" x14ac:dyDescent="0.3">
      <c r="A29" t="s">
        <v>68</v>
      </c>
      <c r="B29" t="s">
        <v>19</v>
      </c>
      <c r="C29" t="s">
        <v>7</v>
      </c>
      <c r="D29">
        <v>0</v>
      </c>
      <c r="E29">
        <v>0</v>
      </c>
      <c r="F29">
        <v>3</v>
      </c>
      <c r="I29" t="str">
        <f>VLOOKUP(Datos[[#This Row],[Region]],$P$7:$S$61,2,FALSE)</f>
        <v>03</v>
      </c>
      <c r="J29" s="29">
        <f>VLOOKUP(Datos[[#This Row],[Mes]],$M$2:$N$13,2,FALSE)</f>
        <v>44652</v>
      </c>
      <c r="K29" s="29" t="str">
        <f>VLOOKUP(Datos[[#This Row],[Region]],$P$7:$S$61,4,FALSE)</f>
        <v>03 - Alicante/Alacant</v>
      </c>
      <c r="P29" t="s">
        <v>103</v>
      </c>
      <c r="Q29" s="32">
        <v>18</v>
      </c>
      <c r="R29" s="32" t="s">
        <v>139</v>
      </c>
      <c r="S29" t="str">
        <f t="shared" si="0"/>
        <v>18 - Granada</v>
      </c>
    </row>
    <row r="30" spans="1:21" ht="15.75" thickBot="1" x14ac:dyDescent="0.3">
      <c r="A30" t="s">
        <v>68</v>
      </c>
      <c r="B30" t="s">
        <v>19</v>
      </c>
      <c r="C30" t="s">
        <v>8</v>
      </c>
      <c r="D30">
        <v>0</v>
      </c>
      <c r="E30">
        <v>0</v>
      </c>
      <c r="F30">
        <v>3</v>
      </c>
      <c r="I30" t="str">
        <f>VLOOKUP(Datos[[#This Row],[Region]],$P$7:$S$61,2,FALSE)</f>
        <v>03</v>
      </c>
      <c r="J30" s="29">
        <f>VLOOKUP(Datos[[#This Row],[Mes]],$M$2:$N$13,2,FALSE)</f>
        <v>44682</v>
      </c>
      <c r="K30" s="29" t="str">
        <f>VLOOKUP(Datos[[#This Row],[Region]],$P$7:$S$61,4,FALSE)</f>
        <v>03 - Alicante/Alacant</v>
      </c>
      <c r="P30" t="s">
        <v>107</v>
      </c>
      <c r="Q30" s="31">
        <v>19</v>
      </c>
      <c r="R30" s="31" t="s">
        <v>140</v>
      </c>
      <c r="S30" t="str">
        <f t="shared" si="0"/>
        <v>19 - Guadalajara</v>
      </c>
    </row>
    <row r="31" spans="1:21" ht="15.75" thickBot="1" x14ac:dyDescent="0.3">
      <c r="A31" t="s">
        <v>68</v>
      </c>
      <c r="B31" t="s">
        <v>19</v>
      </c>
      <c r="C31" t="s">
        <v>9</v>
      </c>
      <c r="D31">
        <v>0</v>
      </c>
      <c r="E31">
        <v>0</v>
      </c>
      <c r="F31">
        <v>3</v>
      </c>
      <c r="I31" t="str">
        <f>VLOOKUP(Datos[[#This Row],[Region]],$P$7:$S$61,2,FALSE)</f>
        <v>03</v>
      </c>
      <c r="J31" s="29">
        <f>VLOOKUP(Datos[[#This Row],[Mes]],$M$2:$N$13,2,FALSE)</f>
        <v>44713</v>
      </c>
      <c r="K31" s="29" t="str">
        <f>VLOOKUP(Datos[[#This Row],[Region]],$P$7:$S$61,4,FALSE)</f>
        <v>03 - Alicante/Alacant</v>
      </c>
      <c r="P31" t="s">
        <v>102</v>
      </c>
      <c r="Q31" s="31">
        <v>21</v>
      </c>
      <c r="R31" s="31" t="s">
        <v>141</v>
      </c>
      <c r="S31" t="str">
        <f t="shared" si="0"/>
        <v>21 - Huelva</v>
      </c>
    </row>
    <row r="32" spans="1:21" ht="15.75" thickBot="1" x14ac:dyDescent="0.3">
      <c r="A32" t="s">
        <v>68</v>
      </c>
      <c r="B32" t="s">
        <v>19</v>
      </c>
      <c r="C32" t="s">
        <v>10</v>
      </c>
      <c r="D32">
        <v>0</v>
      </c>
      <c r="E32">
        <v>0</v>
      </c>
      <c r="F32">
        <v>3</v>
      </c>
      <c r="I32" t="str">
        <f>VLOOKUP(Datos[[#This Row],[Region]],$P$7:$S$61,2,FALSE)</f>
        <v>03</v>
      </c>
      <c r="J32" s="29">
        <f>VLOOKUP(Datos[[#This Row],[Mes]],$M$2:$N$13,2,FALSE)</f>
        <v>44743</v>
      </c>
      <c r="K32" s="29" t="str">
        <f>VLOOKUP(Datos[[#This Row],[Region]],$P$7:$S$61,4,FALSE)</f>
        <v>03 - Alicante/Alacant</v>
      </c>
      <c r="P32" t="s">
        <v>101</v>
      </c>
      <c r="Q32" s="31">
        <v>22</v>
      </c>
      <c r="R32" s="31" t="s">
        <v>142</v>
      </c>
      <c r="S32" t="str">
        <f t="shared" si="0"/>
        <v>22 - Huesca</v>
      </c>
    </row>
    <row r="33" spans="1:19" ht="15.75" thickBot="1" x14ac:dyDescent="0.3">
      <c r="A33" t="s">
        <v>68</v>
      </c>
      <c r="B33" t="s">
        <v>19</v>
      </c>
      <c r="C33" t="s">
        <v>11</v>
      </c>
      <c r="D33">
        <v>0</v>
      </c>
      <c r="E33">
        <v>0</v>
      </c>
      <c r="F33">
        <v>3</v>
      </c>
      <c r="I33" t="str">
        <f>VLOOKUP(Datos[[#This Row],[Region]],$P$7:$S$61,2,FALSE)</f>
        <v>03</v>
      </c>
      <c r="J33" s="29">
        <f>VLOOKUP(Datos[[#This Row],[Mes]],$M$2:$N$13,2,FALSE)</f>
        <v>44774</v>
      </c>
      <c r="K33" s="29" t="str">
        <f>VLOOKUP(Datos[[#This Row],[Region]],$P$7:$S$61,4,FALSE)</f>
        <v>03 - Alicante/Alacant</v>
      </c>
      <c r="P33" t="s">
        <v>56</v>
      </c>
      <c r="Q33" s="31">
        <v>23</v>
      </c>
      <c r="R33" s="31" t="s">
        <v>143</v>
      </c>
      <c r="S33" t="str">
        <f t="shared" si="0"/>
        <v>23 - Jaén</v>
      </c>
    </row>
    <row r="34" spans="1:19" ht="15.75" thickBot="1" x14ac:dyDescent="0.3">
      <c r="A34" t="s">
        <v>68</v>
      </c>
      <c r="B34" t="s">
        <v>19</v>
      </c>
      <c r="C34" t="s">
        <v>12</v>
      </c>
      <c r="D34">
        <v>0</v>
      </c>
      <c r="E34">
        <v>0</v>
      </c>
      <c r="F34">
        <v>3</v>
      </c>
      <c r="I34" t="str">
        <f>VLOOKUP(Datos[[#This Row],[Region]],$P$7:$S$61,2,FALSE)</f>
        <v>03</v>
      </c>
      <c r="J34" s="29">
        <f>VLOOKUP(Datos[[#This Row],[Mes]],$M$2:$N$13,2,FALSE)</f>
        <v>44805</v>
      </c>
      <c r="K34" s="29" t="str">
        <f>VLOOKUP(Datos[[#This Row],[Region]],$P$7:$S$61,4,FALSE)</f>
        <v>03 - Alicante/Alacant</v>
      </c>
      <c r="P34" t="s">
        <v>100</v>
      </c>
      <c r="Q34" s="32">
        <v>24</v>
      </c>
      <c r="R34" s="32" t="s">
        <v>144</v>
      </c>
      <c r="S34" t="str">
        <f t="shared" si="0"/>
        <v>24 - León</v>
      </c>
    </row>
    <row r="35" spans="1:19" ht="15.75" thickBot="1" x14ac:dyDescent="0.3">
      <c r="A35" t="s">
        <v>68</v>
      </c>
      <c r="B35" t="s">
        <v>19</v>
      </c>
      <c r="C35" t="s">
        <v>13</v>
      </c>
      <c r="D35">
        <v>0</v>
      </c>
      <c r="E35">
        <v>0</v>
      </c>
      <c r="F35">
        <v>3</v>
      </c>
      <c r="I35" t="str">
        <f>VLOOKUP(Datos[[#This Row],[Region]],$P$7:$S$61,2,FALSE)</f>
        <v>03</v>
      </c>
      <c r="J35" s="29">
        <f>VLOOKUP(Datos[[#This Row],[Mes]],$M$2:$N$13,2,FALSE)</f>
        <v>44835</v>
      </c>
      <c r="K35" s="29" t="str">
        <f>VLOOKUP(Datos[[#This Row],[Region]],$P$7:$S$61,4,FALSE)</f>
        <v>03 - Alicante/Alacant</v>
      </c>
      <c r="P35" t="s">
        <v>99</v>
      </c>
      <c r="Q35" s="31">
        <v>25</v>
      </c>
      <c r="R35" s="31" t="s">
        <v>145</v>
      </c>
      <c r="S35" t="str">
        <f t="shared" si="0"/>
        <v>25 - Lleida</v>
      </c>
    </row>
    <row r="36" spans="1:19" ht="15.75" thickBot="1" x14ac:dyDescent="0.3">
      <c r="A36" t="s">
        <v>68</v>
      </c>
      <c r="B36" t="s">
        <v>19</v>
      </c>
      <c r="C36" t="s">
        <v>14</v>
      </c>
      <c r="D36">
        <v>0</v>
      </c>
      <c r="E36">
        <v>0</v>
      </c>
      <c r="F36">
        <v>3</v>
      </c>
      <c r="I36" t="str">
        <f>VLOOKUP(Datos[[#This Row],[Region]],$P$7:$S$61,2,FALSE)</f>
        <v>03</v>
      </c>
      <c r="J36" s="29">
        <f>VLOOKUP(Datos[[#This Row],[Mes]],$M$2:$N$13,2,FALSE)</f>
        <v>44866</v>
      </c>
      <c r="K36" s="29" t="str">
        <f>VLOOKUP(Datos[[#This Row],[Region]],$P$7:$S$61,4,FALSE)</f>
        <v>03 - Alicante/Alacant</v>
      </c>
      <c r="P36" t="s">
        <v>57</v>
      </c>
      <c r="Q36" s="31">
        <v>27</v>
      </c>
      <c r="R36" s="31" t="s">
        <v>146</v>
      </c>
      <c r="S36" t="str">
        <f t="shared" si="0"/>
        <v>27 - Lugo</v>
      </c>
    </row>
    <row r="37" spans="1:19" ht="15.75" thickBot="1" x14ac:dyDescent="0.3">
      <c r="A37" t="s">
        <v>68</v>
      </c>
      <c r="B37" t="s">
        <v>19</v>
      </c>
      <c r="C37" t="s">
        <v>15</v>
      </c>
      <c r="D37">
        <v>0</v>
      </c>
      <c r="E37">
        <v>0</v>
      </c>
      <c r="F37">
        <v>3</v>
      </c>
      <c r="I37" t="str">
        <f>VLOOKUP(Datos[[#This Row],[Region]],$P$7:$S$61,2,FALSE)</f>
        <v>03</v>
      </c>
      <c r="J37" s="29">
        <f>VLOOKUP(Datos[[#This Row],[Mes]],$M$2:$N$13,2,FALSE)</f>
        <v>44896</v>
      </c>
      <c r="K37" s="29" t="str">
        <f>VLOOKUP(Datos[[#This Row],[Region]],$P$7:$S$61,4,FALSE)</f>
        <v>03 - Alicante/Alacant</v>
      </c>
      <c r="P37" t="s">
        <v>98</v>
      </c>
      <c r="Q37" s="31">
        <v>28</v>
      </c>
      <c r="R37" s="31" t="s">
        <v>147</v>
      </c>
      <c r="S37" t="str">
        <f t="shared" si="0"/>
        <v>28 - Madrid</v>
      </c>
    </row>
    <row r="38" spans="1:19" ht="15.75" thickBot="1" x14ac:dyDescent="0.3">
      <c r="A38" t="s">
        <v>65</v>
      </c>
      <c r="B38" t="s">
        <v>19</v>
      </c>
      <c r="C38" t="s">
        <v>4</v>
      </c>
      <c r="D38">
        <v>0</v>
      </c>
      <c r="E38">
        <v>0</v>
      </c>
      <c r="F38">
        <v>4</v>
      </c>
      <c r="I38" t="str">
        <f>VLOOKUP(Datos[[#This Row],[Region]],$P$7:$S$61,2,FALSE)</f>
        <v>04</v>
      </c>
      <c r="J38" s="29">
        <f>VLOOKUP(Datos[[#This Row],[Mes]],$M$2:$N$13,2,FALSE)</f>
        <v>44562</v>
      </c>
      <c r="K38" s="29" t="str">
        <f>VLOOKUP(Datos[[#This Row],[Region]],$P$7:$S$61,4,FALSE)</f>
        <v>04 - Almería</v>
      </c>
      <c r="P38" t="s">
        <v>97</v>
      </c>
      <c r="Q38" s="31">
        <v>29</v>
      </c>
      <c r="R38" s="31" t="s">
        <v>148</v>
      </c>
      <c r="S38" t="str">
        <f t="shared" si="0"/>
        <v>29 - Málaga</v>
      </c>
    </row>
    <row r="39" spans="1:19" ht="15.75" thickBot="1" x14ac:dyDescent="0.3">
      <c r="A39" t="s">
        <v>65</v>
      </c>
      <c r="B39" t="s">
        <v>19</v>
      </c>
      <c r="C39" t="s">
        <v>5</v>
      </c>
      <c r="D39">
        <v>0</v>
      </c>
      <c r="E39">
        <v>0</v>
      </c>
      <c r="F39">
        <v>4</v>
      </c>
      <c r="I39" t="str">
        <f>VLOOKUP(Datos[[#This Row],[Region]],$P$7:$S$61,2,FALSE)</f>
        <v>04</v>
      </c>
      <c r="J39" s="29">
        <f>VLOOKUP(Datos[[#This Row],[Mes]],$M$2:$N$13,2,FALSE)</f>
        <v>44593</v>
      </c>
      <c r="K39" s="29" t="str">
        <f>VLOOKUP(Datos[[#This Row],[Region]],$P$7:$S$61,4,FALSE)</f>
        <v>04 - Almería</v>
      </c>
      <c r="P39" t="s">
        <v>59</v>
      </c>
      <c r="Q39" s="32">
        <v>30</v>
      </c>
      <c r="R39" s="32" t="s">
        <v>149</v>
      </c>
      <c r="S39" t="str">
        <f t="shared" si="0"/>
        <v>30 - Murcia</v>
      </c>
    </row>
    <row r="40" spans="1:19" ht="15.75" thickBot="1" x14ac:dyDescent="0.3">
      <c r="A40" t="s">
        <v>65</v>
      </c>
      <c r="B40" t="s">
        <v>19</v>
      </c>
      <c r="C40" t="s">
        <v>6</v>
      </c>
      <c r="D40">
        <v>0</v>
      </c>
      <c r="E40">
        <v>0</v>
      </c>
      <c r="F40">
        <v>4</v>
      </c>
      <c r="I40" t="str">
        <f>VLOOKUP(Datos[[#This Row],[Region]],$P$7:$S$61,2,FALSE)</f>
        <v>04</v>
      </c>
      <c r="J40" s="29">
        <f>VLOOKUP(Datos[[#This Row],[Mes]],$M$2:$N$13,2,FALSE)</f>
        <v>44621</v>
      </c>
      <c r="K40" s="29" t="str">
        <f>VLOOKUP(Datos[[#This Row],[Region]],$P$7:$S$61,4,FALSE)</f>
        <v>04 - Almería</v>
      </c>
      <c r="P40" t="s">
        <v>95</v>
      </c>
      <c r="Q40" s="31">
        <v>31</v>
      </c>
      <c r="R40" s="31" t="s">
        <v>150</v>
      </c>
      <c r="S40" t="str">
        <f t="shared" si="0"/>
        <v>31 - Navarra</v>
      </c>
    </row>
    <row r="41" spans="1:19" ht="15.75" thickBot="1" x14ac:dyDescent="0.3">
      <c r="A41" t="s">
        <v>65</v>
      </c>
      <c r="B41" t="s">
        <v>19</v>
      </c>
      <c r="C41" t="s">
        <v>7</v>
      </c>
      <c r="D41">
        <v>0</v>
      </c>
      <c r="E41">
        <v>0</v>
      </c>
      <c r="F41">
        <v>4</v>
      </c>
      <c r="I41" t="str">
        <f>VLOOKUP(Datos[[#This Row],[Region]],$P$7:$S$61,2,FALSE)</f>
        <v>04</v>
      </c>
      <c r="J41" s="29">
        <f>VLOOKUP(Datos[[#This Row],[Mes]],$M$2:$N$13,2,FALSE)</f>
        <v>44652</v>
      </c>
      <c r="K41" s="29" t="str">
        <f>VLOOKUP(Datos[[#This Row],[Region]],$P$7:$S$61,4,FALSE)</f>
        <v>04 - Almería</v>
      </c>
      <c r="P41" t="s">
        <v>94</v>
      </c>
      <c r="Q41" s="31">
        <v>32</v>
      </c>
      <c r="R41" s="31" t="s">
        <v>151</v>
      </c>
      <c r="S41" t="str">
        <f t="shared" si="0"/>
        <v>32 - Ourense</v>
      </c>
    </row>
    <row r="42" spans="1:19" ht="15.75" thickBot="1" x14ac:dyDescent="0.3">
      <c r="A42" t="s">
        <v>65</v>
      </c>
      <c r="B42" t="s">
        <v>19</v>
      </c>
      <c r="C42" t="s">
        <v>8</v>
      </c>
      <c r="D42">
        <v>0</v>
      </c>
      <c r="E42">
        <v>0</v>
      </c>
      <c r="F42">
        <v>4</v>
      </c>
      <c r="I42" t="str">
        <f>VLOOKUP(Datos[[#This Row],[Region]],$P$7:$S$61,2,FALSE)</f>
        <v>04</v>
      </c>
      <c r="J42" s="29">
        <f>VLOOKUP(Datos[[#This Row],[Mes]],$M$2:$N$13,2,FALSE)</f>
        <v>44682</v>
      </c>
      <c r="K42" s="29" t="str">
        <f>VLOOKUP(Datos[[#This Row],[Region]],$P$7:$S$61,4,FALSE)</f>
        <v>04 - Almería</v>
      </c>
      <c r="P42" t="s">
        <v>93</v>
      </c>
      <c r="Q42" s="31">
        <v>34</v>
      </c>
      <c r="R42" s="31" t="s">
        <v>152</v>
      </c>
      <c r="S42" t="str">
        <f t="shared" si="0"/>
        <v>34 - Palencia</v>
      </c>
    </row>
    <row r="43" spans="1:19" ht="15.75" thickBot="1" x14ac:dyDescent="0.3">
      <c r="A43" t="s">
        <v>65</v>
      </c>
      <c r="B43" t="s">
        <v>19</v>
      </c>
      <c r="C43" t="s">
        <v>9</v>
      </c>
      <c r="D43">
        <v>0</v>
      </c>
      <c r="E43">
        <v>0</v>
      </c>
      <c r="F43">
        <v>4</v>
      </c>
      <c r="I43" t="str">
        <f>VLOOKUP(Datos[[#This Row],[Region]],$P$7:$S$61,2,FALSE)</f>
        <v>04</v>
      </c>
      <c r="J43" s="29">
        <f>VLOOKUP(Datos[[#This Row],[Mes]],$M$2:$N$13,2,FALSE)</f>
        <v>44713</v>
      </c>
      <c r="K43" s="29" t="str">
        <f>VLOOKUP(Datos[[#This Row],[Region]],$P$7:$S$61,4,FALSE)</f>
        <v>04 - Almería</v>
      </c>
      <c r="P43" t="s">
        <v>92</v>
      </c>
      <c r="Q43" s="31">
        <v>35</v>
      </c>
      <c r="R43" s="31" t="s">
        <v>153</v>
      </c>
      <c r="S43" t="str">
        <f t="shared" si="0"/>
        <v>35 - Palmas, Las</v>
      </c>
    </row>
    <row r="44" spans="1:19" ht="15.75" thickBot="1" x14ac:dyDescent="0.3">
      <c r="A44" t="s">
        <v>65</v>
      </c>
      <c r="B44" t="s">
        <v>19</v>
      </c>
      <c r="C44" t="s">
        <v>10</v>
      </c>
      <c r="D44">
        <v>0</v>
      </c>
      <c r="E44">
        <v>0</v>
      </c>
      <c r="F44">
        <v>4</v>
      </c>
      <c r="I44" t="str">
        <f>VLOOKUP(Datos[[#This Row],[Region]],$P$7:$S$61,2,FALSE)</f>
        <v>04</v>
      </c>
      <c r="J44" s="29">
        <f>VLOOKUP(Datos[[#This Row],[Mes]],$M$2:$N$13,2,FALSE)</f>
        <v>44743</v>
      </c>
      <c r="K44" s="29" t="str">
        <f>VLOOKUP(Datos[[#This Row],[Region]],$P$7:$S$61,4,FALSE)</f>
        <v>04 - Almería</v>
      </c>
      <c r="P44" t="s">
        <v>60</v>
      </c>
      <c r="Q44" s="31">
        <v>36</v>
      </c>
      <c r="R44" s="31" t="s">
        <v>154</v>
      </c>
      <c r="S44" t="str">
        <f t="shared" si="0"/>
        <v>36 - Pontevedra</v>
      </c>
    </row>
    <row r="45" spans="1:19" ht="15.75" thickBot="1" x14ac:dyDescent="0.3">
      <c r="A45" t="s">
        <v>65</v>
      </c>
      <c r="B45" t="s">
        <v>19</v>
      </c>
      <c r="C45" t="s">
        <v>11</v>
      </c>
      <c r="D45">
        <v>0</v>
      </c>
      <c r="E45">
        <v>0</v>
      </c>
      <c r="F45">
        <v>4</v>
      </c>
      <c r="I45" t="str">
        <f>VLOOKUP(Datos[[#This Row],[Region]],$P$7:$S$61,2,FALSE)</f>
        <v>04</v>
      </c>
      <c r="J45" s="29">
        <f>VLOOKUP(Datos[[#This Row],[Mes]],$M$2:$N$13,2,FALSE)</f>
        <v>44774</v>
      </c>
      <c r="K45" s="29" t="str">
        <f>VLOOKUP(Datos[[#This Row],[Region]],$P$7:$S$61,4,FALSE)</f>
        <v>04 - Almería</v>
      </c>
      <c r="P45" t="s">
        <v>91</v>
      </c>
      <c r="Q45" s="31">
        <v>26</v>
      </c>
      <c r="R45" s="31" t="s">
        <v>155</v>
      </c>
      <c r="S45" t="str">
        <f t="shared" si="0"/>
        <v>26 - Rioja, La</v>
      </c>
    </row>
    <row r="46" spans="1:19" ht="15.75" thickBot="1" x14ac:dyDescent="0.3">
      <c r="A46" t="s">
        <v>65</v>
      </c>
      <c r="B46" t="s">
        <v>19</v>
      </c>
      <c r="C46" t="s">
        <v>12</v>
      </c>
      <c r="D46">
        <v>0</v>
      </c>
      <c r="E46">
        <v>0</v>
      </c>
      <c r="F46">
        <v>4</v>
      </c>
      <c r="I46" t="str">
        <f>VLOOKUP(Datos[[#This Row],[Region]],$P$7:$S$61,2,FALSE)</f>
        <v>04</v>
      </c>
      <c r="J46" s="29">
        <f>VLOOKUP(Datos[[#This Row],[Mes]],$M$2:$N$13,2,FALSE)</f>
        <v>44805</v>
      </c>
      <c r="K46" s="29" t="str">
        <f>VLOOKUP(Datos[[#This Row],[Region]],$P$7:$S$61,4,FALSE)</f>
        <v>04 - Almería</v>
      </c>
      <c r="P46" t="s">
        <v>90</v>
      </c>
      <c r="Q46" s="31">
        <v>37</v>
      </c>
      <c r="R46" s="31" t="s">
        <v>156</v>
      </c>
      <c r="S46" t="str">
        <f t="shared" si="0"/>
        <v>37 - Salamanca</v>
      </c>
    </row>
    <row r="47" spans="1:19" ht="30.75" thickBot="1" x14ac:dyDescent="0.3">
      <c r="A47" t="s">
        <v>65</v>
      </c>
      <c r="B47" t="s">
        <v>19</v>
      </c>
      <c r="C47" t="s">
        <v>13</v>
      </c>
      <c r="D47">
        <v>0</v>
      </c>
      <c r="E47">
        <v>0</v>
      </c>
      <c r="F47">
        <v>4</v>
      </c>
      <c r="I47" t="str">
        <f>VLOOKUP(Datos[[#This Row],[Region]],$P$7:$S$61,2,FALSE)</f>
        <v>04</v>
      </c>
      <c r="J47" s="29">
        <f>VLOOKUP(Datos[[#This Row],[Mes]],$M$2:$N$13,2,FALSE)</f>
        <v>44835</v>
      </c>
      <c r="K47" s="29" t="str">
        <f>VLOOKUP(Datos[[#This Row],[Region]],$P$7:$S$61,4,FALSE)</f>
        <v>04 - Almería</v>
      </c>
      <c r="P47" t="s">
        <v>89</v>
      </c>
      <c r="Q47" s="32">
        <v>38</v>
      </c>
      <c r="R47" s="32" t="s">
        <v>157</v>
      </c>
      <c r="S47" t="str">
        <f t="shared" si="0"/>
        <v>38 - Santa Cruz de Tenerife</v>
      </c>
    </row>
    <row r="48" spans="1:19" ht="15.75" thickBot="1" x14ac:dyDescent="0.3">
      <c r="A48" t="s">
        <v>65</v>
      </c>
      <c r="B48" t="s">
        <v>19</v>
      </c>
      <c r="C48" t="s">
        <v>14</v>
      </c>
      <c r="D48">
        <v>0</v>
      </c>
      <c r="E48">
        <v>0</v>
      </c>
      <c r="F48">
        <v>4</v>
      </c>
      <c r="I48" t="str">
        <f>VLOOKUP(Datos[[#This Row],[Region]],$P$7:$S$61,2,FALSE)</f>
        <v>04</v>
      </c>
      <c r="J48" s="29">
        <f>VLOOKUP(Datos[[#This Row],[Mes]],$M$2:$N$13,2,FALSE)</f>
        <v>44866</v>
      </c>
      <c r="K48" s="29" t="str">
        <f>VLOOKUP(Datos[[#This Row],[Region]],$P$7:$S$61,4,FALSE)</f>
        <v>04 - Almería</v>
      </c>
      <c r="P48" t="s">
        <v>96</v>
      </c>
      <c r="Q48" s="31">
        <v>40</v>
      </c>
      <c r="R48" s="31" t="s">
        <v>158</v>
      </c>
      <c r="S48" t="str">
        <f t="shared" si="0"/>
        <v>40 - Segovia</v>
      </c>
    </row>
    <row r="49" spans="1:19" ht="15.75" thickBot="1" x14ac:dyDescent="0.3">
      <c r="A49" t="s">
        <v>65</v>
      </c>
      <c r="B49" t="s">
        <v>19</v>
      </c>
      <c r="C49" t="s">
        <v>15</v>
      </c>
      <c r="D49">
        <v>0</v>
      </c>
      <c r="E49">
        <v>0</v>
      </c>
      <c r="F49">
        <v>4</v>
      </c>
      <c r="I49" t="str">
        <f>VLOOKUP(Datos[[#This Row],[Region]],$P$7:$S$61,2,FALSE)</f>
        <v>04</v>
      </c>
      <c r="J49" s="29">
        <f>VLOOKUP(Datos[[#This Row],[Mes]],$M$2:$N$13,2,FALSE)</f>
        <v>44896</v>
      </c>
      <c r="K49" s="29" t="str">
        <f>VLOOKUP(Datos[[#This Row],[Region]],$P$7:$S$61,4,FALSE)</f>
        <v>04 - Almería</v>
      </c>
      <c r="P49" t="s">
        <v>61</v>
      </c>
      <c r="Q49" s="31">
        <v>41</v>
      </c>
      <c r="R49" s="31" t="s">
        <v>159</v>
      </c>
      <c r="S49" t="str">
        <f t="shared" si="0"/>
        <v>41 - Sevilla</v>
      </c>
    </row>
    <row r="50" spans="1:19" ht="15.75" thickBot="1" x14ac:dyDescent="0.3">
      <c r="A50" t="s">
        <v>74</v>
      </c>
      <c r="B50" t="s">
        <v>19</v>
      </c>
      <c r="C50" t="s">
        <v>4</v>
      </c>
      <c r="D50">
        <v>0</v>
      </c>
      <c r="E50">
        <v>0</v>
      </c>
      <c r="F50">
        <v>5</v>
      </c>
      <c r="I50" t="str">
        <f>VLOOKUP(Datos[[#This Row],[Region]],$P$7:$S$61,2,FALSE)</f>
        <v>05</v>
      </c>
      <c r="J50" s="29">
        <f>VLOOKUP(Datos[[#This Row],[Mes]],$M$2:$N$13,2,FALSE)</f>
        <v>44562</v>
      </c>
      <c r="K50" s="29" t="str">
        <f>VLOOKUP(Datos[[#This Row],[Region]],$P$7:$S$61,4,FALSE)</f>
        <v>05 - Ávila</v>
      </c>
      <c r="P50" t="s">
        <v>88</v>
      </c>
      <c r="Q50" s="31">
        <v>42</v>
      </c>
      <c r="R50" s="31" t="s">
        <v>160</v>
      </c>
      <c r="S50" t="str">
        <f t="shared" si="0"/>
        <v>42 - Soria</v>
      </c>
    </row>
    <row r="51" spans="1:19" ht="15.75" thickBot="1" x14ac:dyDescent="0.3">
      <c r="A51" t="s">
        <v>74</v>
      </c>
      <c r="B51" t="s">
        <v>19</v>
      </c>
      <c r="C51" t="s">
        <v>5</v>
      </c>
      <c r="D51">
        <v>0</v>
      </c>
      <c r="E51">
        <v>0</v>
      </c>
      <c r="F51">
        <v>5</v>
      </c>
      <c r="I51" t="str">
        <f>VLOOKUP(Datos[[#This Row],[Region]],$P$7:$S$61,2,FALSE)</f>
        <v>05</v>
      </c>
      <c r="J51" s="29">
        <f>VLOOKUP(Datos[[#This Row],[Mes]],$M$2:$N$13,2,FALSE)</f>
        <v>44593</v>
      </c>
      <c r="K51" s="29" t="str">
        <f>VLOOKUP(Datos[[#This Row],[Region]],$P$7:$S$61,4,FALSE)</f>
        <v>05 - Ávila</v>
      </c>
      <c r="P51" t="s">
        <v>106</v>
      </c>
      <c r="Q51" s="31">
        <v>43</v>
      </c>
      <c r="R51" s="31" t="s">
        <v>161</v>
      </c>
      <c r="S51" t="str">
        <f t="shared" si="0"/>
        <v>43 - Tarragona</v>
      </c>
    </row>
    <row r="52" spans="1:19" ht="15.75" thickBot="1" x14ac:dyDescent="0.3">
      <c r="A52" t="s">
        <v>74</v>
      </c>
      <c r="B52" t="s">
        <v>19</v>
      </c>
      <c r="C52" t="s">
        <v>6</v>
      </c>
      <c r="D52">
        <v>0</v>
      </c>
      <c r="E52">
        <v>0</v>
      </c>
      <c r="F52">
        <v>5</v>
      </c>
      <c r="I52" t="str">
        <f>VLOOKUP(Datos[[#This Row],[Region]],$P$7:$S$61,2,FALSE)</f>
        <v>05</v>
      </c>
      <c r="J52" s="29">
        <f>VLOOKUP(Datos[[#This Row],[Mes]],$M$2:$N$13,2,FALSE)</f>
        <v>44621</v>
      </c>
      <c r="K52" s="29" t="str">
        <f>VLOOKUP(Datos[[#This Row],[Region]],$P$7:$S$61,4,FALSE)</f>
        <v>05 - Ávila</v>
      </c>
      <c r="P52" t="s">
        <v>87</v>
      </c>
      <c r="Q52" s="32">
        <v>44</v>
      </c>
      <c r="R52" s="32" t="s">
        <v>162</v>
      </c>
      <c r="S52" t="str">
        <f t="shared" si="0"/>
        <v>44 - Teruel</v>
      </c>
    </row>
    <row r="53" spans="1:19" ht="15.75" thickBot="1" x14ac:dyDescent="0.3">
      <c r="A53" t="s">
        <v>74</v>
      </c>
      <c r="B53" t="s">
        <v>19</v>
      </c>
      <c r="C53" t="s">
        <v>7</v>
      </c>
      <c r="D53">
        <v>0</v>
      </c>
      <c r="E53">
        <v>0</v>
      </c>
      <c r="F53">
        <v>5</v>
      </c>
      <c r="I53" t="str">
        <f>VLOOKUP(Datos[[#This Row],[Region]],$P$7:$S$61,2,FALSE)</f>
        <v>05</v>
      </c>
      <c r="J53" s="29">
        <f>VLOOKUP(Datos[[#This Row],[Mes]],$M$2:$N$13,2,FALSE)</f>
        <v>44652</v>
      </c>
      <c r="K53" s="29" t="str">
        <f>VLOOKUP(Datos[[#This Row],[Region]],$P$7:$S$61,4,FALSE)</f>
        <v>05 - Ávila</v>
      </c>
      <c r="P53" t="s">
        <v>86</v>
      </c>
      <c r="Q53" s="31">
        <v>45</v>
      </c>
      <c r="R53" s="31" t="s">
        <v>163</v>
      </c>
      <c r="S53" t="str">
        <f t="shared" si="0"/>
        <v>45 - Toledo</v>
      </c>
    </row>
    <row r="54" spans="1:19" ht="15.75" thickBot="1" x14ac:dyDescent="0.3">
      <c r="A54" t="s">
        <v>74</v>
      </c>
      <c r="B54" t="s">
        <v>19</v>
      </c>
      <c r="C54" t="s">
        <v>8</v>
      </c>
      <c r="D54">
        <v>0</v>
      </c>
      <c r="E54">
        <v>0</v>
      </c>
      <c r="F54">
        <v>5</v>
      </c>
      <c r="I54" t="str">
        <f>VLOOKUP(Datos[[#This Row],[Region]],$P$7:$S$61,2,FALSE)</f>
        <v>05</v>
      </c>
      <c r="J54" s="29">
        <f>VLOOKUP(Datos[[#This Row],[Mes]],$M$2:$N$13,2,FALSE)</f>
        <v>44682</v>
      </c>
      <c r="K54" s="29" t="str">
        <f>VLOOKUP(Datos[[#This Row],[Region]],$P$7:$S$61,4,FALSE)</f>
        <v>05 - Ávila</v>
      </c>
      <c r="P54" t="s">
        <v>110</v>
      </c>
      <c r="Q54" s="31">
        <v>46</v>
      </c>
      <c r="R54" s="31" t="s">
        <v>164</v>
      </c>
      <c r="S54" t="str">
        <f t="shared" si="0"/>
        <v>46 - Valencia/València</v>
      </c>
    </row>
    <row r="55" spans="1:19" ht="15.75" thickBot="1" x14ac:dyDescent="0.3">
      <c r="A55" t="s">
        <v>74</v>
      </c>
      <c r="B55" t="s">
        <v>19</v>
      </c>
      <c r="C55" t="s">
        <v>9</v>
      </c>
      <c r="D55">
        <v>0</v>
      </c>
      <c r="E55">
        <v>0</v>
      </c>
      <c r="F55">
        <v>5</v>
      </c>
      <c r="I55" t="str">
        <f>VLOOKUP(Datos[[#This Row],[Region]],$P$7:$S$61,2,FALSE)</f>
        <v>05</v>
      </c>
      <c r="J55" s="29">
        <f>VLOOKUP(Datos[[#This Row],[Mes]],$M$2:$N$13,2,FALSE)</f>
        <v>44713</v>
      </c>
      <c r="K55" s="29" t="str">
        <f>VLOOKUP(Datos[[#This Row],[Region]],$P$7:$S$61,4,FALSE)</f>
        <v>05 - Ávila</v>
      </c>
      <c r="P55" t="s">
        <v>85</v>
      </c>
      <c r="Q55" s="31">
        <v>47</v>
      </c>
      <c r="R55" s="31" t="s">
        <v>165</v>
      </c>
      <c r="S55" t="str">
        <f t="shared" si="0"/>
        <v>47 - Valladolid</v>
      </c>
    </row>
    <row r="56" spans="1:19" ht="15.75" thickBot="1" x14ac:dyDescent="0.3">
      <c r="A56" t="s">
        <v>74</v>
      </c>
      <c r="B56" t="s">
        <v>19</v>
      </c>
      <c r="C56" t="s">
        <v>10</v>
      </c>
      <c r="D56">
        <v>0</v>
      </c>
      <c r="E56">
        <v>0</v>
      </c>
      <c r="F56">
        <v>5</v>
      </c>
      <c r="I56" t="str">
        <f>VLOOKUP(Datos[[#This Row],[Region]],$P$7:$S$61,2,FALSE)</f>
        <v>05</v>
      </c>
      <c r="J56" s="29">
        <f>VLOOKUP(Datos[[#This Row],[Mes]],$M$2:$N$13,2,FALSE)</f>
        <v>44743</v>
      </c>
      <c r="K56" s="29" t="str">
        <f>VLOOKUP(Datos[[#This Row],[Region]],$P$7:$S$61,4,FALSE)</f>
        <v>05 - Ávila</v>
      </c>
      <c r="P56" t="s">
        <v>84</v>
      </c>
      <c r="Q56" s="31">
        <v>49</v>
      </c>
      <c r="R56" s="31" t="s">
        <v>166</v>
      </c>
      <c r="S56" t="str">
        <f t="shared" si="0"/>
        <v>49 - Zamora</v>
      </c>
    </row>
    <row r="57" spans="1:19" ht="15.75" thickBot="1" x14ac:dyDescent="0.3">
      <c r="A57" t="s">
        <v>74</v>
      </c>
      <c r="B57" t="s">
        <v>19</v>
      </c>
      <c r="C57" t="s">
        <v>11</v>
      </c>
      <c r="D57">
        <v>0</v>
      </c>
      <c r="E57">
        <v>0</v>
      </c>
      <c r="F57">
        <v>5</v>
      </c>
      <c r="I57" t="str">
        <f>VLOOKUP(Datos[[#This Row],[Region]],$P$7:$S$61,2,FALSE)</f>
        <v>05</v>
      </c>
      <c r="J57" s="29">
        <f>VLOOKUP(Datos[[#This Row],[Mes]],$M$2:$N$13,2,FALSE)</f>
        <v>44774</v>
      </c>
      <c r="K57" s="29" t="str">
        <f>VLOOKUP(Datos[[#This Row],[Region]],$P$7:$S$61,4,FALSE)</f>
        <v>05 - Ávila</v>
      </c>
      <c r="P57" t="s">
        <v>62</v>
      </c>
      <c r="Q57" s="32">
        <v>50</v>
      </c>
      <c r="R57" s="32" t="s">
        <v>167</v>
      </c>
      <c r="S57" t="str">
        <f t="shared" si="0"/>
        <v>50 - Zaragoza</v>
      </c>
    </row>
    <row r="58" spans="1:19" ht="15.75" thickBot="1" x14ac:dyDescent="0.3">
      <c r="A58" t="s">
        <v>74</v>
      </c>
      <c r="B58" t="s">
        <v>19</v>
      </c>
      <c r="C58" t="s">
        <v>12</v>
      </c>
      <c r="D58">
        <v>0</v>
      </c>
      <c r="E58">
        <v>0</v>
      </c>
      <c r="F58">
        <v>5</v>
      </c>
      <c r="I58" t="str">
        <f>VLOOKUP(Datos[[#This Row],[Region]],$P$7:$S$61,2,FALSE)</f>
        <v>05</v>
      </c>
      <c r="J58" s="29">
        <f>VLOOKUP(Datos[[#This Row],[Mes]],$M$2:$N$13,2,FALSE)</f>
        <v>44805</v>
      </c>
      <c r="K58" s="29" t="str">
        <f>VLOOKUP(Datos[[#This Row],[Region]],$P$7:$S$61,4,FALSE)</f>
        <v>05 - Ávila</v>
      </c>
      <c r="P58" t="s">
        <v>66</v>
      </c>
      <c r="Q58" s="31">
        <v>51</v>
      </c>
      <c r="R58" s="31" t="s">
        <v>168</v>
      </c>
      <c r="S58" t="str">
        <f t="shared" si="0"/>
        <v>51 - Ceuta</v>
      </c>
    </row>
    <row r="59" spans="1:19" ht="15.75" thickBot="1" x14ac:dyDescent="0.3">
      <c r="A59" t="s">
        <v>74</v>
      </c>
      <c r="B59" t="s">
        <v>19</v>
      </c>
      <c r="C59" t="s">
        <v>13</v>
      </c>
      <c r="D59">
        <v>0</v>
      </c>
      <c r="E59">
        <v>0</v>
      </c>
      <c r="F59">
        <v>5</v>
      </c>
      <c r="I59" t="str">
        <f>VLOOKUP(Datos[[#This Row],[Region]],$P$7:$S$61,2,FALSE)</f>
        <v>05</v>
      </c>
      <c r="J59" s="29">
        <f>VLOOKUP(Datos[[#This Row],[Mes]],$M$2:$N$13,2,FALSE)</f>
        <v>44835</v>
      </c>
      <c r="K59" s="29" t="str">
        <f>VLOOKUP(Datos[[#This Row],[Region]],$P$7:$S$61,4,FALSE)</f>
        <v>05 - Ávila</v>
      </c>
      <c r="P59" t="s">
        <v>58</v>
      </c>
      <c r="Q59" s="31">
        <v>52</v>
      </c>
      <c r="R59" s="31" t="s">
        <v>169</v>
      </c>
      <c r="S59" t="str">
        <f t="shared" si="0"/>
        <v>52 - Melilla</v>
      </c>
    </row>
    <row r="60" spans="1:19" x14ac:dyDescent="0.25">
      <c r="A60" t="s">
        <v>74</v>
      </c>
      <c r="B60" t="s">
        <v>19</v>
      </c>
      <c r="C60" t="s">
        <v>14</v>
      </c>
      <c r="D60">
        <v>0</v>
      </c>
      <c r="E60">
        <v>0</v>
      </c>
      <c r="F60">
        <v>5</v>
      </c>
      <c r="I60" t="str">
        <f>VLOOKUP(Datos[[#This Row],[Region]],$P$7:$S$61,2,FALSE)</f>
        <v>05</v>
      </c>
      <c r="J60" s="29">
        <f>VLOOKUP(Datos[[#This Row],[Mes]],$M$2:$N$13,2,FALSE)</f>
        <v>44866</v>
      </c>
      <c r="K60" s="29" t="str">
        <f>VLOOKUP(Datos[[#This Row],[Region]],$P$7:$S$61,4,FALSE)</f>
        <v>05 - Ávila</v>
      </c>
      <c r="P60" t="s">
        <v>83</v>
      </c>
      <c r="Q60" s="36">
        <v>98</v>
      </c>
      <c r="R60" t="s">
        <v>83</v>
      </c>
      <c r="S60" t="str">
        <f t="shared" si="0"/>
        <v>98 - Extrapeninsular</v>
      </c>
    </row>
    <row r="61" spans="1:19" x14ac:dyDescent="0.25">
      <c r="A61" t="s">
        <v>74</v>
      </c>
      <c r="B61" t="s">
        <v>19</v>
      </c>
      <c r="C61" t="s">
        <v>15</v>
      </c>
      <c r="D61">
        <v>0</v>
      </c>
      <c r="E61">
        <v>0</v>
      </c>
      <c r="F61">
        <v>5</v>
      </c>
      <c r="I61" t="str">
        <f>VLOOKUP(Datos[[#This Row],[Region]],$P$7:$S$61,2,FALSE)</f>
        <v>05</v>
      </c>
      <c r="J61" s="29">
        <f>VLOOKUP(Datos[[#This Row],[Mes]],$M$2:$N$13,2,FALSE)</f>
        <v>44896</v>
      </c>
      <c r="K61" s="29" t="str">
        <f>VLOOKUP(Datos[[#This Row],[Region]],$P$7:$S$61,4,FALSE)</f>
        <v>05 - Ávila</v>
      </c>
      <c r="P61" t="s">
        <v>108</v>
      </c>
      <c r="Q61" s="36">
        <v>99</v>
      </c>
      <c r="R61" t="s">
        <v>108</v>
      </c>
      <c r="S61" t="str">
        <f t="shared" si="0"/>
        <v>99 - Peninsular</v>
      </c>
    </row>
    <row r="62" spans="1:19" x14ac:dyDescent="0.25">
      <c r="A62" t="s">
        <v>178</v>
      </c>
      <c r="B62" t="s">
        <v>19</v>
      </c>
      <c r="C62" t="s">
        <v>4</v>
      </c>
      <c r="D62">
        <v>0</v>
      </c>
      <c r="E62">
        <v>0</v>
      </c>
      <c r="F62">
        <v>6</v>
      </c>
      <c r="I62" t="str">
        <f>VLOOKUP(Datos[[#This Row],[Region]],$P$7:$S$61,2,FALSE)</f>
        <v>06</v>
      </c>
      <c r="J62" s="29">
        <f>VLOOKUP(Datos[[#This Row],[Mes]],$M$2:$N$13,2,FALSE)</f>
        <v>44562</v>
      </c>
      <c r="K62" s="29" t="str">
        <f>VLOOKUP(Datos[[#This Row],[Region]],$P$7:$S$61,4,FALSE)</f>
        <v>06 - Badajoz</v>
      </c>
    </row>
    <row r="63" spans="1:19" x14ac:dyDescent="0.25">
      <c r="A63" t="s">
        <v>178</v>
      </c>
      <c r="B63" t="s">
        <v>19</v>
      </c>
      <c r="C63" t="s">
        <v>5</v>
      </c>
      <c r="D63">
        <v>0</v>
      </c>
      <c r="E63">
        <v>0</v>
      </c>
      <c r="F63">
        <v>6</v>
      </c>
      <c r="I63" t="str">
        <f>VLOOKUP(Datos[[#This Row],[Region]],$P$7:$S$61,2,FALSE)</f>
        <v>06</v>
      </c>
      <c r="J63" s="29">
        <f>VLOOKUP(Datos[[#This Row],[Mes]],$M$2:$N$13,2,FALSE)</f>
        <v>44593</v>
      </c>
      <c r="K63" s="29" t="str">
        <f>VLOOKUP(Datos[[#This Row],[Region]],$P$7:$S$61,4,FALSE)</f>
        <v>06 - Badajoz</v>
      </c>
    </row>
    <row r="64" spans="1:19" x14ac:dyDescent="0.25">
      <c r="A64" t="s">
        <v>178</v>
      </c>
      <c r="B64" t="s">
        <v>19</v>
      </c>
      <c r="C64" t="s">
        <v>6</v>
      </c>
      <c r="D64">
        <v>0</v>
      </c>
      <c r="E64">
        <v>0</v>
      </c>
      <c r="F64">
        <v>6</v>
      </c>
      <c r="I64" t="str">
        <f>VLOOKUP(Datos[[#This Row],[Region]],$P$7:$S$61,2,FALSE)</f>
        <v>06</v>
      </c>
      <c r="J64" s="29">
        <f>VLOOKUP(Datos[[#This Row],[Mes]],$M$2:$N$13,2,FALSE)</f>
        <v>44621</v>
      </c>
      <c r="K64" s="29" t="str">
        <f>VLOOKUP(Datos[[#This Row],[Region]],$P$7:$S$61,4,FALSE)</f>
        <v>06 - Badajoz</v>
      </c>
    </row>
    <row r="65" spans="1:11" x14ac:dyDescent="0.25">
      <c r="A65" t="s">
        <v>178</v>
      </c>
      <c r="B65" t="s">
        <v>19</v>
      </c>
      <c r="C65" t="s">
        <v>7</v>
      </c>
      <c r="D65">
        <v>0</v>
      </c>
      <c r="E65">
        <v>0</v>
      </c>
      <c r="F65">
        <v>6</v>
      </c>
      <c r="I65" t="str">
        <f>VLOOKUP(Datos[[#This Row],[Region]],$P$7:$S$61,2,FALSE)</f>
        <v>06</v>
      </c>
      <c r="J65" s="29">
        <f>VLOOKUP(Datos[[#This Row],[Mes]],$M$2:$N$13,2,FALSE)</f>
        <v>44652</v>
      </c>
      <c r="K65" s="29" t="str">
        <f>VLOOKUP(Datos[[#This Row],[Region]],$P$7:$S$61,4,FALSE)</f>
        <v>06 - Badajoz</v>
      </c>
    </row>
    <row r="66" spans="1:11" x14ac:dyDescent="0.25">
      <c r="A66" t="s">
        <v>178</v>
      </c>
      <c r="B66" t="s">
        <v>19</v>
      </c>
      <c r="C66" t="s">
        <v>8</v>
      </c>
      <c r="D66">
        <v>0</v>
      </c>
      <c r="E66">
        <v>0</v>
      </c>
      <c r="F66">
        <v>6</v>
      </c>
      <c r="I66" t="str">
        <f>VLOOKUP(Datos[[#This Row],[Region]],$P$7:$S$61,2,FALSE)</f>
        <v>06</v>
      </c>
      <c r="J66" s="29">
        <f>VLOOKUP(Datos[[#This Row],[Mes]],$M$2:$N$13,2,FALSE)</f>
        <v>44682</v>
      </c>
      <c r="K66" s="29" t="str">
        <f>VLOOKUP(Datos[[#This Row],[Region]],$P$7:$S$61,4,FALSE)</f>
        <v>06 - Badajoz</v>
      </c>
    </row>
    <row r="67" spans="1:11" x14ac:dyDescent="0.25">
      <c r="A67" t="s">
        <v>178</v>
      </c>
      <c r="B67" t="s">
        <v>19</v>
      </c>
      <c r="C67" t="s">
        <v>9</v>
      </c>
      <c r="D67">
        <v>0</v>
      </c>
      <c r="E67">
        <v>0</v>
      </c>
      <c r="F67">
        <v>6</v>
      </c>
      <c r="I67" t="str">
        <f>VLOOKUP(Datos[[#This Row],[Region]],$P$7:$S$61,2,FALSE)</f>
        <v>06</v>
      </c>
      <c r="J67" s="29">
        <f>VLOOKUP(Datos[[#This Row],[Mes]],$M$2:$N$13,2,FALSE)</f>
        <v>44713</v>
      </c>
      <c r="K67" s="29" t="str">
        <f>VLOOKUP(Datos[[#This Row],[Region]],$P$7:$S$61,4,FALSE)</f>
        <v>06 - Badajoz</v>
      </c>
    </row>
    <row r="68" spans="1:11" x14ac:dyDescent="0.25">
      <c r="A68" t="s">
        <v>178</v>
      </c>
      <c r="B68" t="s">
        <v>19</v>
      </c>
      <c r="C68" t="s">
        <v>10</v>
      </c>
      <c r="D68">
        <v>0</v>
      </c>
      <c r="E68">
        <v>0</v>
      </c>
      <c r="F68">
        <v>6</v>
      </c>
      <c r="I68" t="str">
        <f>VLOOKUP(Datos[[#This Row],[Region]],$P$7:$S$61,2,FALSE)</f>
        <v>06</v>
      </c>
      <c r="J68" s="29">
        <f>VLOOKUP(Datos[[#This Row],[Mes]],$M$2:$N$13,2,FALSE)</f>
        <v>44743</v>
      </c>
      <c r="K68" s="29" t="str">
        <f>VLOOKUP(Datos[[#This Row],[Region]],$P$7:$S$61,4,FALSE)</f>
        <v>06 - Badajoz</v>
      </c>
    </row>
    <row r="69" spans="1:11" x14ac:dyDescent="0.25">
      <c r="A69" t="s">
        <v>178</v>
      </c>
      <c r="B69" t="s">
        <v>19</v>
      </c>
      <c r="C69" t="s">
        <v>11</v>
      </c>
      <c r="D69">
        <v>0</v>
      </c>
      <c r="E69">
        <v>0</v>
      </c>
      <c r="F69">
        <v>6</v>
      </c>
      <c r="I69" t="str">
        <f>VLOOKUP(Datos[[#This Row],[Region]],$P$7:$S$61,2,FALSE)</f>
        <v>06</v>
      </c>
      <c r="J69" s="29">
        <f>VLOOKUP(Datos[[#This Row],[Mes]],$M$2:$N$13,2,FALSE)</f>
        <v>44774</v>
      </c>
      <c r="K69" s="29" t="str">
        <f>VLOOKUP(Datos[[#This Row],[Region]],$P$7:$S$61,4,FALSE)</f>
        <v>06 - Badajoz</v>
      </c>
    </row>
    <row r="70" spans="1:11" x14ac:dyDescent="0.25">
      <c r="A70" t="s">
        <v>178</v>
      </c>
      <c r="B70" t="s">
        <v>19</v>
      </c>
      <c r="C70" t="s">
        <v>12</v>
      </c>
      <c r="D70">
        <v>0</v>
      </c>
      <c r="E70">
        <v>0</v>
      </c>
      <c r="F70">
        <v>6</v>
      </c>
      <c r="I70" t="str">
        <f>VLOOKUP(Datos[[#This Row],[Region]],$P$7:$S$61,2,FALSE)</f>
        <v>06</v>
      </c>
      <c r="J70" s="29">
        <f>VLOOKUP(Datos[[#This Row],[Mes]],$M$2:$N$13,2,FALSE)</f>
        <v>44805</v>
      </c>
      <c r="K70" s="29" t="str">
        <f>VLOOKUP(Datos[[#This Row],[Region]],$P$7:$S$61,4,FALSE)</f>
        <v>06 - Badajoz</v>
      </c>
    </row>
    <row r="71" spans="1:11" x14ac:dyDescent="0.25">
      <c r="A71" t="s">
        <v>178</v>
      </c>
      <c r="B71" t="s">
        <v>19</v>
      </c>
      <c r="C71" t="s">
        <v>13</v>
      </c>
      <c r="D71">
        <v>0</v>
      </c>
      <c r="E71">
        <v>0</v>
      </c>
      <c r="F71">
        <v>6</v>
      </c>
      <c r="I71" t="str">
        <f>VLOOKUP(Datos[[#This Row],[Region]],$P$7:$S$61,2,FALSE)</f>
        <v>06</v>
      </c>
      <c r="J71" s="29">
        <f>VLOOKUP(Datos[[#This Row],[Mes]],$M$2:$N$13,2,FALSE)</f>
        <v>44835</v>
      </c>
      <c r="K71" s="29" t="str">
        <f>VLOOKUP(Datos[[#This Row],[Region]],$P$7:$S$61,4,FALSE)</f>
        <v>06 - Badajoz</v>
      </c>
    </row>
    <row r="72" spans="1:11" x14ac:dyDescent="0.25">
      <c r="A72" t="s">
        <v>178</v>
      </c>
      <c r="B72" t="s">
        <v>19</v>
      </c>
      <c r="C72" t="s">
        <v>14</v>
      </c>
      <c r="D72">
        <v>0</v>
      </c>
      <c r="E72">
        <v>0</v>
      </c>
      <c r="F72">
        <v>6</v>
      </c>
      <c r="I72" t="str">
        <f>VLOOKUP(Datos[[#This Row],[Region]],$P$7:$S$61,2,FALSE)</f>
        <v>06</v>
      </c>
      <c r="J72" s="29">
        <f>VLOOKUP(Datos[[#This Row],[Mes]],$M$2:$N$13,2,FALSE)</f>
        <v>44866</v>
      </c>
      <c r="K72" s="29" t="str">
        <f>VLOOKUP(Datos[[#This Row],[Region]],$P$7:$S$61,4,FALSE)</f>
        <v>06 - Badajoz</v>
      </c>
    </row>
    <row r="73" spans="1:11" x14ac:dyDescent="0.25">
      <c r="A73" t="s">
        <v>178</v>
      </c>
      <c r="B73" t="s">
        <v>19</v>
      </c>
      <c r="C73" t="s">
        <v>15</v>
      </c>
      <c r="D73">
        <v>0</v>
      </c>
      <c r="E73">
        <v>0</v>
      </c>
      <c r="F73">
        <v>6</v>
      </c>
      <c r="I73" t="str">
        <f>VLOOKUP(Datos[[#This Row],[Region]],$P$7:$S$61,2,FALSE)</f>
        <v>06</v>
      </c>
      <c r="J73" s="29">
        <f>VLOOKUP(Datos[[#This Row],[Mes]],$M$2:$N$13,2,FALSE)</f>
        <v>44896</v>
      </c>
      <c r="K73" s="29" t="str">
        <f>VLOOKUP(Datos[[#This Row],[Region]],$P$7:$S$61,4,FALSE)</f>
        <v>06 - Badajoz</v>
      </c>
    </row>
    <row r="74" spans="1:11" x14ac:dyDescent="0.25">
      <c r="A74" t="s">
        <v>71</v>
      </c>
      <c r="B74" t="s">
        <v>19</v>
      </c>
      <c r="C74" t="s">
        <v>4</v>
      </c>
      <c r="D74">
        <v>0</v>
      </c>
      <c r="E74">
        <v>0</v>
      </c>
      <c r="F74">
        <v>7</v>
      </c>
      <c r="I74" t="str">
        <f>VLOOKUP(Datos[[#This Row],[Region]],$P$7:$S$61,2,FALSE)</f>
        <v>07</v>
      </c>
      <c r="J74" s="29">
        <f>VLOOKUP(Datos[[#This Row],[Mes]],$M$2:$N$13,2,FALSE)</f>
        <v>44562</v>
      </c>
      <c r="K74" s="29" t="str">
        <f>VLOOKUP(Datos[[#This Row],[Region]],$P$7:$S$61,4,FALSE)</f>
        <v>07 - Balears, Illes</v>
      </c>
    </row>
    <row r="75" spans="1:11" x14ac:dyDescent="0.25">
      <c r="A75" t="s">
        <v>71</v>
      </c>
      <c r="B75" t="s">
        <v>19</v>
      </c>
      <c r="C75" t="s">
        <v>5</v>
      </c>
      <c r="D75">
        <v>0</v>
      </c>
      <c r="E75">
        <v>0</v>
      </c>
      <c r="F75">
        <v>7</v>
      </c>
      <c r="I75" t="str">
        <f>VLOOKUP(Datos[[#This Row],[Region]],$P$7:$S$61,2,FALSE)</f>
        <v>07</v>
      </c>
      <c r="J75" s="29">
        <f>VLOOKUP(Datos[[#This Row],[Mes]],$M$2:$N$13,2,FALSE)</f>
        <v>44593</v>
      </c>
      <c r="K75" s="29" t="str">
        <f>VLOOKUP(Datos[[#This Row],[Region]],$P$7:$S$61,4,FALSE)</f>
        <v>07 - Balears, Illes</v>
      </c>
    </row>
    <row r="76" spans="1:11" x14ac:dyDescent="0.25">
      <c r="A76" t="s">
        <v>71</v>
      </c>
      <c r="B76" t="s">
        <v>19</v>
      </c>
      <c r="C76" t="s">
        <v>6</v>
      </c>
      <c r="D76">
        <v>0</v>
      </c>
      <c r="E76">
        <v>0</v>
      </c>
      <c r="F76">
        <v>7</v>
      </c>
      <c r="I76" t="str">
        <f>VLOOKUP(Datos[[#This Row],[Region]],$P$7:$S$61,2,FALSE)</f>
        <v>07</v>
      </c>
      <c r="J76" s="29">
        <f>VLOOKUP(Datos[[#This Row],[Mes]],$M$2:$N$13,2,FALSE)</f>
        <v>44621</v>
      </c>
      <c r="K76" s="29" t="str">
        <f>VLOOKUP(Datos[[#This Row],[Region]],$P$7:$S$61,4,FALSE)</f>
        <v>07 - Balears, Illes</v>
      </c>
    </row>
    <row r="77" spans="1:11" x14ac:dyDescent="0.25">
      <c r="A77" t="s">
        <v>71</v>
      </c>
      <c r="B77" t="s">
        <v>19</v>
      </c>
      <c r="C77" t="s">
        <v>7</v>
      </c>
      <c r="D77">
        <v>0</v>
      </c>
      <c r="E77">
        <v>0</v>
      </c>
      <c r="F77">
        <v>7</v>
      </c>
      <c r="I77" t="str">
        <f>VLOOKUP(Datos[[#This Row],[Region]],$P$7:$S$61,2,FALSE)</f>
        <v>07</v>
      </c>
      <c r="J77" s="29">
        <f>VLOOKUP(Datos[[#This Row],[Mes]],$M$2:$N$13,2,FALSE)</f>
        <v>44652</v>
      </c>
      <c r="K77" s="29" t="str">
        <f>VLOOKUP(Datos[[#This Row],[Region]],$P$7:$S$61,4,FALSE)</f>
        <v>07 - Balears, Illes</v>
      </c>
    </row>
    <row r="78" spans="1:11" x14ac:dyDescent="0.25">
      <c r="A78" t="s">
        <v>71</v>
      </c>
      <c r="B78" t="s">
        <v>19</v>
      </c>
      <c r="C78" t="s">
        <v>8</v>
      </c>
      <c r="D78">
        <v>0</v>
      </c>
      <c r="E78">
        <v>0</v>
      </c>
      <c r="F78">
        <v>7</v>
      </c>
      <c r="I78" t="str">
        <f>VLOOKUP(Datos[[#This Row],[Region]],$P$7:$S$61,2,FALSE)</f>
        <v>07</v>
      </c>
      <c r="J78" s="29">
        <f>VLOOKUP(Datos[[#This Row],[Mes]],$M$2:$N$13,2,FALSE)</f>
        <v>44682</v>
      </c>
      <c r="K78" s="29" t="str">
        <f>VLOOKUP(Datos[[#This Row],[Region]],$P$7:$S$61,4,FALSE)</f>
        <v>07 - Balears, Illes</v>
      </c>
    </row>
    <row r="79" spans="1:11" x14ac:dyDescent="0.25">
      <c r="A79" t="s">
        <v>71</v>
      </c>
      <c r="B79" t="s">
        <v>19</v>
      </c>
      <c r="C79" t="s">
        <v>9</v>
      </c>
      <c r="D79">
        <v>0</v>
      </c>
      <c r="E79">
        <v>0</v>
      </c>
      <c r="F79">
        <v>7</v>
      </c>
      <c r="I79" t="str">
        <f>VLOOKUP(Datos[[#This Row],[Region]],$P$7:$S$61,2,FALSE)</f>
        <v>07</v>
      </c>
      <c r="J79" s="29">
        <f>VLOOKUP(Datos[[#This Row],[Mes]],$M$2:$N$13,2,FALSE)</f>
        <v>44713</v>
      </c>
      <c r="K79" s="29" t="str">
        <f>VLOOKUP(Datos[[#This Row],[Region]],$P$7:$S$61,4,FALSE)</f>
        <v>07 - Balears, Illes</v>
      </c>
    </row>
    <row r="80" spans="1:11" x14ac:dyDescent="0.25">
      <c r="A80" t="s">
        <v>71</v>
      </c>
      <c r="B80" t="s">
        <v>19</v>
      </c>
      <c r="C80" t="s">
        <v>10</v>
      </c>
      <c r="D80">
        <v>0</v>
      </c>
      <c r="E80">
        <v>0</v>
      </c>
      <c r="F80">
        <v>7</v>
      </c>
      <c r="I80" t="str">
        <f>VLOOKUP(Datos[[#This Row],[Region]],$P$7:$S$61,2,FALSE)</f>
        <v>07</v>
      </c>
      <c r="J80" s="29">
        <f>VLOOKUP(Datos[[#This Row],[Mes]],$M$2:$N$13,2,FALSE)</f>
        <v>44743</v>
      </c>
      <c r="K80" s="29" t="str">
        <f>VLOOKUP(Datos[[#This Row],[Region]],$P$7:$S$61,4,FALSE)</f>
        <v>07 - Balears, Illes</v>
      </c>
    </row>
    <row r="81" spans="1:11" x14ac:dyDescent="0.25">
      <c r="A81" t="s">
        <v>71</v>
      </c>
      <c r="B81" t="s">
        <v>19</v>
      </c>
      <c r="C81" t="s">
        <v>11</v>
      </c>
      <c r="D81">
        <v>0</v>
      </c>
      <c r="E81">
        <v>0</v>
      </c>
      <c r="F81">
        <v>7</v>
      </c>
      <c r="I81" t="str">
        <f>VLOOKUP(Datos[[#This Row],[Region]],$P$7:$S$61,2,FALSE)</f>
        <v>07</v>
      </c>
      <c r="J81" s="29">
        <f>VLOOKUP(Datos[[#This Row],[Mes]],$M$2:$N$13,2,FALSE)</f>
        <v>44774</v>
      </c>
      <c r="K81" s="29" t="str">
        <f>VLOOKUP(Datos[[#This Row],[Region]],$P$7:$S$61,4,FALSE)</f>
        <v>07 - Balears, Illes</v>
      </c>
    </row>
    <row r="82" spans="1:11" x14ac:dyDescent="0.25">
      <c r="A82" t="s">
        <v>71</v>
      </c>
      <c r="B82" t="s">
        <v>19</v>
      </c>
      <c r="C82" t="s">
        <v>12</v>
      </c>
      <c r="D82">
        <v>0</v>
      </c>
      <c r="E82">
        <v>0</v>
      </c>
      <c r="F82">
        <v>7</v>
      </c>
      <c r="I82" t="str">
        <f>VLOOKUP(Datos[[#This Row],[Region]],$P$7:$S$61,2,FALSE)</f>
        <v>07</v>
      </c>
      <c r="J82" s="29">
        <f>VLOOKUP(Datos[[#This Row],[Mes]],$M$2:$N$13,2,FALSE)</f>
        <v>44805</v>
      </c>
      <c r="K82" s="29" t="str">
        <f>VLOOKUP(Datos[[#This Row],[Region]],$P$7:$S$61,4,FALSE)</f>
        <v>07 - Balears, Illes</v>
      </c>
    </row>
    <row r="83" spans="1:11" x14ac:dyDescent="0.25">
      <c r="A83" t="s">
        <v>71</v>
      </c>
      <c r="B83" t="s">
        <v>19</v>
      </c>
      <c r="C83" t="s">
        <v>13</v>
      </c>
      <c r="D83">
        <v>0</v>
      </c>
      <c r="E83">
        <v>0</v>
      </c>
      <c r="F83">
        <v>7</v>
      </c>
      <c r="I83" t="str">
        <f>VLOOKUP(Datos[[#This Row],[Region]],$P$7:$S$61,2,FALSE)</f>
        <v>07</v>
      </c>
      <c r="J83" s="29">
        <f>VLOOKUP(Datos[[#This Row],[Mes]],$M$2:$N$13,2,FALSE)</f>
        <v>44835</v>
      </c>
      <c r="K83" s="29" t="str">
        <f>VLOOKUP(Datos[[#This Row],[Region]],$P$7:$S$61,4,FALSE)</f>
        <v>07 - Balears, Illes</v>
      </c>
    </row>
    <row r="84" spans="1:11" x14ac:dyDescent="0.25">
      <c r="A84" t="s">
        <v>71</v>
      </c>
      <c r="B84" t="s">
        <v>19</v>
      </c>
      <c r="C84" t="s">
        <v>14</v>
      </c>
      <c r="D84">
        <v>0</v>
      </c>
      <c r="E84">
        <v>0</v>
      </c>
      <c r="F84">
        <v>7</v>
      </c>
      <c r="I84" t="str">
        <f>VLOOKUP(Datos[[#This Row],[Region]],$P$7:$S$61,2,FALSE)</f>
        <v>07</v>
      </c>
      <c r="J84" s="29">
        <f>VLOOKUP(Datos[[#This Row],[Mes]],$M$2:$N$13,2,FALSE)</f>
        <v>44866</v>
      </c>
      <c r="K84" s="29" t="str">
        <f>VLOOKUP(Datos[[#This Row],[Region]],$P$7:$S$61,4,FALSE)</f>
        <v>07 - Balears, Illes</v>
      </c>
    </row>
    <row r="85" spans="1:11" x14ac:dyDescent="0.25">
      <c r="A85" t="s">
        <v>71</v>
      </c>
      <c r="B85" t="s">
        <v>19</v>
      </c>
      <c r="C85" t="s">
        <v>15</v>
      </c>
      <c r="D85">
        <v>0</v>
      </c>
      <c r="E85">
        <v>0</v>
      </c>
      <c r="F85">
        <v>7</v>
      </c>
      <c r="I85" t="str">
        <f>VLOOKUP(Datos[[#This Row],[Region]],$P$7:$S$61,2,FALSE)</f>
        <v>07</v>
      </c>
      <c r="J85" s="29">
        <f>VLOOKUP(Datos[[#This Row],[Mes]],$M$2:$N$13,2,FALSE)</f>
        <v>44896</v>
      </c>
      <c r="K85" s="29" t="str">
        <f>VLOOKUP(Datos[[#This Row],[Region]],$P$7:$S$61,4,FALSE)</f>
        <v>07 - Balears, Illes</v>
      </c>
    </row>
    <row r="86" spans="1:11" x14ac:dyDescent="0.25">
      <c r="A86" t="s">
        <v>72</v>
      </c>
      <c r="B86" t="s">
        <v>19</v>
      </c>
      <c r="C86" t="s">
        <v>4</v>
      </c>
      <c r="D86">
        <v>0</v>
      </c>
      <c r="E86">
        <v>0</v>
      </c>
      <c r="F86">
        <v>8</v>
      </c>
      <c r="I86" t="str">
        <f>VLOOKUP(Datos[[#This Row],[Region]],$P$7:$S$61,2,FALSE)</f>
        <v>08</v>
      </c>
      <c r="J86" s="29">
        <f>VLOOKUP(Datos[[#This Row],[Mes]],$M$2:$N$13,2,FALSE)</f>
        <v>44562</v>
      </c>
      <c r="K86" s="29" t="str">
        <f>VLOOKUP(Datos[[#This Row],[Region]],$P$7:$S$61,4,FALSE)</f>
        <v>08 - Barcelona</v>
      </c>
    </row>
    <row r="87" spans="1:11" x14ac:dyDescent="0.25">
      <c r="A87" t="s">
        <v>72</v>
      </c>
      <c r="B87" t="s">
        <v>19</v>
      </c>
      <c r="C87" t="s">
        <v>5</v>
      </c>
      <c r="D87">
        <v>0</v>
      </c>
      <c r="E87">
        <v>0</v>
      </c>
      <c r="F87">
        <v>8</v>
      </c>
      <c r="I87" t="str">
        <f>VLOOKUP(Datos[[#This Row],[Region]],$P$7:$S$61,2,FALSE)</f>
        <v>08</v>
      </c>
      <c r="J87" s="29">
        <f>VLOOKUP(Datos[[#This Row],[Mes]],$M$2:$N$13,2,FALSE)</f>
        <v>44593</v>
      </c>
      <c r="K87" s="29" t="str">
        <f>VLOOKUP(Datos[[#This Row],[Region]],$P$7:$S$61,4,FALSE)</f>
        <v>08 - Barcelona</v>
      </c>
    </row>
    <row r="88" spans="1:11" x14ac:dyDescent="0.25">
      <c r="A88" t="s">
        <v>72</v>
      </c>
      <c r="B88" t="s">
        <v>19</v>
      </c>
      <c r="C88" t="s">
        <v>6</v>
      </c>
      <c r="D88">
        <v>0</v>
      </c>
      <c r="E88">
        <v>0</v>
      </c>
      <c r="F88">
        <v>8</v>
      </c>
      <c r="I88" t="str">
        <f>VLOOKUP(Datos[[#This Row],[Region]],$P$7:$S$61,2,FALSE)</f>
        <v>08</v>
      </c>
      <c r="J88" s="29">
        <f>VLOOKUP(Datos[[#This Row],[Mes]],$M$2:$N$13,2,FALSE)</f>
        <v>44621</v>
      </c>
      <c r="K88" s="29" t="str">
        <f>VLOOKUP(Datos[[#This Row],[Region]],$P$7:$S$61,4,FALSE)</f>
        <v>08 - Barcelona</v>
      </c>
    </row>
    <row r="89" spans="1:11" x14ac:dyDescent="0.25">
      <c r="A89" t="s">
        <v>72</v>
      </c>
      <c r="B89" t="s">
        <v>19</v>
      </c>
      <c r="C89" t="s">
        <v>7</v>
      </c>
      <c r="D89">
        <v>0</v>
      </c>
      <c r="E89">
        <v>0</v>
      </c>
      <c r="F89">
        <v>8</v>
      </c>
      <c r="I89" t="str">
        <f>VLOOKUP(Datos[[#This Row],[Region]],$P$7:$S$61,2,FALSE)</f>
        <v>08</v>
      </c>
      <c r="J89" s="29">
        <f>VLOOKUP(Datos[[#This Row],[Mes]],$M$2:$N$13,2,FALSE)</f>
        <v>44652</v>
      </c>
      <c r="K89" s="29" t="str">
        <f>VLOOKUP(Datos[[#This Row],[Region]],$P$7:$S$61,4,FALSE)</f>
        <v>08 - Barcelona</v>
      </c>
    </row>
    <row r="90" spans="1:11" x14ac:dyDescent="0.25">
      <c r="A90" t="s">
        <v>72</v>
      </c>
      <c r="B90" t="s">
        <v>19</v>
      </c>
      <c r="C90" t="s">
        <v>8</v>
      </c>
      <c r="D90">
        <v>0</v>
      </c>
      <c r="E90">
        <v>0</v>
      </c>
      <c r="F90">
        <v>8</v>
      </c>
      <c r="I90" t="str">
        <f>VLOOKUP(Datos[[#This Row],[Region]],$P$7:$S$61,2,FALSE)</f>
        <v>08</v>
      </c>
      <c r="J90" s="29">
        <f>VLOOKUP(Datos[[#This Row],[Mes]],$M$2:$N$13,2,FALSE)</f>
        <v>44682</v>
      </c>
      <c r="K90" s="29" t="str">
        <f>VLOOKUP(Datos[[#This Row],[Region]],$P$7:$S$61,4,FALSE)</f>
        <v>08 - Barcelona</v>
      </c>
    </row>
    <row r="91" spans="1:11" x14ac:dyDescent="0.25">
      <c r="A91" t="s">
        <v>72</v>
      </c>
      <c r="B91" t="s">
        <v>19</v>
      </c>
      <c r="C91" t="s">
        <v>9</v>
      </c>
      <c r="D91">
        <v>0</v>
      </c>
      <c r="E91">
        <v>0</v>
      </c>
      <c r="F91">
        <v>8</v>
      </c>
      <c r="I91" t="str">
        <f>VLOOKUP(Datos[[#This Row],[Region]],$P$7:$S$61,2,FALSE)</f>
        <v>08</v>
      </c>
      <c r="J91" s="29">
        <f>VLOOKUP(Datos[[#This Row],[Mes]],$M$2:$N$13,2,FALSE)</f>
        <v>44713</v>
      </c>
      <c r="K91" s="29" t="str">
        <f>VLOOKUP(Datos[[#This Row],[Region]],$P$7:$S$61,4,FALSE)</f>
        <v>08 - Barcelona</v>
      </c>
    </row>
    <row r="92" spans="1:11" x14ac:dyDescent="0.25">
      <c r="A92" t="s">
        <v>72</v>
      </c>
      <c r="B92" t="s">
        <v>19</v>
      </c>
      <c r="C92" t="s">
        <v>10</v>
      </c>
      <c r="D92">
        <v>0</v>
      </c>
      <c r="E92">
        <v>0</v>
      </c>
      <c r="F92">
        <v>8</v>
      </c>
      <c r="I92" t="str">
        <f>VLOOKUP(Datos[[#This Row],[Region]],$P$7:$S$61,2,FALSE)</f>
        <v>08</v>
      </c>
      <c r="J92" s="29">
        <f>VLOOKUP(Datos[[#This Row],[Mes]],$M$2:$N$13,2,FALSE)</f>
        <v>44743</v>
      </c>
      <c r="K92" s="29" t="str">
        <f>VLOOKUP(Datos[[#This Row],[Region]],$P$7:$S$61,4,FALSE)</f>
        <v>08 - Barcelona</v>
      </c>
    </row>
    <row r="93" spans="1:11" x14ac:dyDescent="0.25">
      <c r="A93" t="s">
        <v>72</v>
      </c>
      <c r="B93" t="s">
        <v>19</v>
      </c>
      <c r="C93" t="s">
        <v>11</v>
      </c>
      <c r="D93">
        <v>0</v>
      </c>
      <c r="E93">
        <v>0</v>
      </c>
      <c r="F93">
        <v>8</v>
      </c>
      <c r="I93" t="str">
        <f>VLOOKUP(Datos[[#This Row],[Region]],$P$7:$S$61,2,FALSE)</f>
        <v>08</v>
      </c>
      <c r="J93" s="29">
        <f>VLOOKUP(Datos[[#This Row],[Mes]],$M$2:$N$13,2,FALSE)</f>
        <v>44774</v>
      </c>
      <c r="K93" s="29" t="str">
        <f>VLOOKUP(Datos[[#This Row],[Region]],$P$7:$S$61,4,FALSE)</f>
        <v>08 - Barcelona</v>
      </c>
    </row>
    <row r="94" spans="1:11" x14ac:dyDescent="0.25">
      <c r="A94" t="s">
        <v>72</v>
      </c>
      <c r="B94" t="s">
        <v>19</v>
      </c>
      <c r="C94" t="s">
        <v>12</v>
      </c>
      <c r="D94">
        <v>0</v>
      </c>
      <c r="E94">
        <v>0</v>
      </c>
      <c r="F94">
        <v>8</v>
      </c>
      <c r="I94" t="str">
        <f>VLOOKUP(Datos[[#This Row],[Region]],$P$7:$S$61,2,FALSE)</f>
        <v>08</v>
      </c>
      <c r="J94" s="29">
        <f>VLOOKUP(Datos[[#This Row],[Mes]],$M$2:$N$13,2,FALSE)</f>
        <v>44805</v>
      </c>
      <c r="K94" s="29" t="str">
        <f>VLOOKUP(Datos[[#This Row],[Region]],$P$7:$S$61,4,FALSE)</f>
        <v>08 - Barcelona</v>
      </c>
    </row>
    <row r="95" spans="1:11" x14ac:dyDescent="0.25">
      <c r="A95" t="s">
        <v>72</v>
      </c>
      <c r="B95" t="s">
        <v>19</v>
      </c>
      <c r="C95" t="s">
        <v>13</v>
      </c>
      <c r="D95">
        <v>0</v>
      </c>
      <c r="E95">
        <v>0</v>
      </c>
      <c r="F95">
        <v>8</v>
      </c>
      <c r="I95" t="str">
        <f>VLOOKUP(Datos[[#This Row],[Region]],$P$7:$S$61,2,FALSE)</f>
        <v>08</v>
      </c>
      <c r="J95" s="29">
        <f>VLOOKUP(Datos[[#This Row],[Mes]],$M$2:$N$13,2,FALSE)</f>
        <v>44835</v>
      </c>
      <c r="K95" s="29" t="str">
        <f>VLOOKUP(Datos[[#This Row],[Region]],$P$7:$S$61,4,FALSE)</f>
        <v>08 - Barcelona</v>
      </c>
    </row>
    <row r="96" spans="1:11" x14ac:dyDescent="0.25">
      <c r="A96" t="s">
        <v>72</v>
      </c>
      <c r="B96" t="s">
        <v>19</v>
      </c>
      <c r="C96" t="s">
        <v>14</v>
      </c>
      <c r="D96">
        <v>0</v>
      </c>
      <c r="E96">
        <v>0</v>
      </c>
      <c r="F96">
        <v>8</v>
      </c>
      <c r="I96" t="str">
        <f>VLOOKUP(Datos[[#This Row],[Region]],$P$7:$S$61,2,FALSE)</f>
        <v>08</v>
      </c>
      <c r="J96" s="29">
        <f>VLOOKUP(Datos[[#This Row],[Mes]],$M$2:$N$13,2,FALSE)</f>
        <v>44866</v>
      </c>
      <c r="K96" s="29" t="str">
        <f>VLOOKUP(Datos[[#This Row],[Region]],$P$7:$S$61,4,FALSE)</f>
        <v>08 - Barcelona</v>
      </c>
    </row>
    <row r="97" spans="1:11" x14ac:dyDescent="0.25">
      <c r="A97" t="s">
        <v>72</v>
      </c>
      <c r="B97" t="s">
        <v>19</v>
      </c>
      <c r="C97" t="s">
        <v>15</v>
      </c>
      <c r="D97">
        <v>0</v>
      </c>
      <c r="E97">
        <v>0</v>
      </c>
      <c r="F97">
        <v>8</v>
      </c>
      <c r="I97" t="str">
        <f>VLOOKUP(Datos[[#This Row],[Region]],$P$7:$S$61,2,FALSE)</f>
        <v>08</v>
      </c>
      <c r="J97" s="29">
        <f>VLOOKUP(Datos[[#This Row],[Mes]],$M$2:$N$13,2,FALSE)</f>
        <v>44896</v>
      </c>
      <c r="K97" s="29" t="str">
        <f>VLOOKUP(Datos[[#This Row],[Region]],$P$7:$S$61,4,FALSE)</f>
        <v>08 - Barcelona</v>
      </c>
    </row>
    <row r="98" spans="1:11" x14ac:dyDescent="0.25">
      <c r="A98" t="s">
        <v>76</v>
      </c>
      <c r="B98" t="s">
        <v>19</v>
      </c>
      <c r="C98" t="s">
        <v>4</v>
      </c>
      <c r="D98">
        <v>0</v>
      </c>
      <c r="E98">
        <v>0</v>
      </c>
      <c r="F98">
        <v>9</v>
      </c>
      <c r="I98" t="str">
        <f>VLOOKUP(Datos[[#This Row],[Region]],$P$7:$S$61,2,FALSE)</f>
        <v>09</v>
      </c>
      <c r="J98" s="29">
        <f>VLOOKUP(Datos[[#This Row],[Mes]],$M$2:$N$13,2,FALSE)</f>
        <v>44562</v>
      </c>
      <c r="K98" s="29" t="str">
        <f>VLOOKUP(Datos[[#This Row],[Region]],$P$7:$S$61,4,FALSE)</f>
        <v>09 - Burgos</v>
      </c>
    </row>
    <row r="99" spans="1:11" x14ac:dyDescent="0.25">
      <c r="A99" t="s">
        <v>76</v>
      </c>
      <c r="B99" t="s">
        <v>19</v>
      </c>
      <c r="C99" t="s">
        <v>5</v>
      </c>
      <c r="D99">
        <v>0</v>
      </c>
      <c r="E99">
        <v>0</v>
      </c>
      <c r="F99">
        <v>9</v>
      </c>
      <c r="I99" t="str">
        <f>VLOOKUP(Datos[[#This Row],[Region]],$P$7:$S$61,2,FALSE)</f>
        <v>09</v>
      </c>
      <c r="J99" s="29">
        <f>VLOOKUP(Datos[[#This Row],[Mes]],$M$2:$N$13,2,FALSE)</f>
        <v>44593</v>
      </c>
      <c r="K99" s="29" t="str">
        <f>VLOOKUP(Datos[[#This Row],[Region]],$P$7:$S$61,4,FALSE)</f>
        <v>09 - Burgos</v>
      </c>
    </row>
    <row r="100" spans="1:11" x14ac:dyDescent="0.25">
      <c r="A100" t="s">
        <v>76</v>
      </c>
      <c r="B100" t="s">
        <v>19</v>
      </c>
      <c r="C100" t="s">
        <v>6</v>
      </c>
      <c r="D100">
        <v>0</v>
      </c>
      <c r="E100">
        <v>0</v>
      </c>
      <c r="F100">
        <v>9</v>
      </c>
      <c r="I100" t="str">
        <f>VLOOKUP(Datos[[#This Row],[Region]],$P$7:$S$61,2,FALSE)</f>
        <v>09</v>
      </c>
      <c r="J100" s="29">
        <f>VLOOKUP(Datos[[#This Row],[Mes]],$M$2:$N$13,2,FALSE)</f>
        <v>44621</v>
      </c>
      <c r="K100" s="29" t="str">
        <f>VLOOKUP(Datos[[#This Row],[Region]],$P$7:$S$61,4,FALSE)</f>
        <v>09 - Burgos</v>
      </c>
    </row>
    <row r="101" spans="1:11" x14ac:dyDescent="0.25">
      <c r="A101" t="s">
        <v>76</v>
      </c>
      <c r="B101" t="s">
        <v>19</v>
      </c>
      <c r="C101" t="s">
        <v>7</v>
      </c>
      <c r="D101">
        <v>0</v>
      </c>
      <c r="E101">
        <v>0</v>
      </c>
      <c r="F101">
        <v>9</v>
      </c>
      <c r="I101" t="str">
        <f>VLOOKUP(Datos[[#This Row],[Region]],$P$7:$S$61,2,FALSE)</f>
        <v>09</v>
      </c>
      <c r="J101" s="29">
        <f>VLOOKUP(Datos[[#This Row],[Mes]],$M$2:$N$13,2,FALSE)</f>
        <v>44652</v>
      </c>
      <c r="K101" s="29" t="str">
        <f>VLOOKUP(Datos[[#This Row],[Region]],$P$7:$S$61,4,FALSE)</f>
        <v>09 - Burgos</v>
      </c>
    </row>
    <row r="102" spans="1:11" x14ac:dyDescent="0.25">
      <c r="A102" t="s">
        <v>76</v>
      </c>
      <c r="B102" t="s">
        <v>19</v>
      </c>
      <c r="C102" t="s">
        <v>8</v>
      </c>
      <c r="D102">
        <v>0</v>
      </c>
      <c r="E102">
        <v>0</v>
      </c>
      <c r="F102">
        <v>9</v>
      </c>
      <c r="I102" t="str">
        <f>VLOOKUP(Datos[[#This Row],[Region]],$P$7:$S$61,2,FALSE)</f>
        <v>09</v>
      </c>
      <c r="J102" s="29">
        <f>VLOOKUP(Datos[[#This Row],[Mes]],$M$2:$N$13,2,FALSE)</f>
        <v>44682</v>
      </c>
      <c r="K102" s="29" t="str">
        <f>VLOOKUP(Datos[[#This Row],[Region]],$P$7:$S$61,4,FALSE)</f>
        <v>09 - Burgos</v>
      </c>
    </row>
    <row r="103" spans="1:11" x14ac:dyDescent="0.25">
      <c r="A103" t="s">
        <v>76</v>
      </c>
      <c r="B103" t="s">
        <v>19</v>
      </c>
      <c r="C103" t="s">
        <v>9</v>
      </c>
      <c r="D103">
        <v>0</v>
      </c>
      <c r="E103">
        <v>0</v>
      </c>
      <c r="F103">
        <v>9</v>
      </c>
      <c r="I103" t="str">
        <f>VLOOKUP(Datos[[#This Row],[Region]],$P$7:$S$61,2,FALSE)</f>
        <v>09</v>
      </c>
      <c r="J103" s="29">
        <f>VLOOKUP(Datos[[#This Row],[Mes]],$M$2:$N$13,2,FALSE)</f>
        <v>44713</v>
      </c>
      <c r="K103" s="29" t="str">
        <f>VLOOKUP(Datos[[#This Row],[Region]],$P$7:$S$61,4,FALSE)</f>
        <v>09 - Burgos</v>
      </c>
    </row>
    <row r="104" spans="1:11" x14ac:dyDescent="0.25">
      <c r="A104" t="s">
        <v>76</v>
      </c>
      <c r="B104" t="s">
        <v>19</v>
      </c>
      <c r="C104" t="s">
        <v>10</v>
      </c>
      <c r="D104">
        <v>0</v>
      </c>
      <c r="E104">
        <v>0</v>
      </c>
      <c r="F104">
        <v>9</v>
      </c>
      <c r="I104" t="str">
        <f>VLOOKUP(Datos[[#This Row],[Region]],$P$7:$S$61,2,FALSE)</f>
        <v>09</v>
      </c>
      <c r="J104" s="29">
        <f>VLOOKUP(Datos[[#This Row],[Mes]],$M$2:$N$13,2,FALSE)</f>
        <v>44743</v>
      </c>
      <c r="K104" s="29" t="str">
        <f>VLOOKUP(Datos[[#This Row],[Region]],$P$7:$S$61,4,FALSE)</f>
        <v>09 - Burgos</v>
      </c>
    </row>
    <row r="105" spans="1:11" x14ac:dyDescent="0.25">
      <c r="A105" t="s">
        <v>76</v>
      </c>
      <c r="B105" t="s">
        <v>19</v>
      </c>
      <c r="C105" t="s">
        <v>11</v>
      </c>
      <c r="D105">
        <v>0</v>
      </c>
      <c r="E105">
        <v>0</v>
      </c>
      <c r="F105">
        <v>9</v>
      </c>
      <c r="I105" t="str">
        <f>VLOOKUP(Datos[[#This Row],[Region]],$P$7:$S$61,2,FALSE)</f>
        <v>09</v>
      </c>
      <c r="J105" s="29">
        <f>VLOOKUP(Datos[[#This Row],[Mes]],$M$2:$N$13,2,FALSE)</f>
        <v>44774</v>
      </c>
      <c r="K105" s="29" t="str">
        <f>VLOOKUP(Datos[[#This Row],[Region]],$P$7:$S$61,4,FALSE)</f>
        <v>09 - Burgos</v>
      </c>
    </row>
    <row r="106" spans="1:11" x14ac:dyDescent="0.25">
      <c r="A106" t="s">
        <v>76</v>
      </c>
      <c r="B106" t="s">
        <v>19</v>
      </c>
      <c r="C106" t="s">
        <v>12</v>
      </c>
      <c r="D106">
        <v>0</v>
      </c>
      <c r="E106">
        <v>0</v>
      </c>
      <c r="F106">
        <v>9</v>
      </c>
      <c r="I106" t="str">
        <f>VLOOKUP(Datos[[#This Row],[Region]],$P$7:$S$61,2,FALSE)</f>
        <v>09</v>
      </c>
      <c r="J106" s="29">
        <f>VLOOKUP(Datos[[#This Row],[Mes]],$M$2:$N$13,2,FALSE)</f>
        <v>44805</v>
      </c>
      <c r="K106" s="29" t="str">
        <f>VLOOKUP(Datos[[#This Row],[Region]],$P$7:$S$61,4,FALSE)</f>
        <v>09 - Burgos</v>
      </c>
    </row>
    <row r="107" spans="1:11" x14ac:dyDescent="0.25">
      <c r="A107" t="s">
        <v>76</v>
      </c>
      <c r="B107" t="s">
        <v>19</v>
      </c>
      <c r="C107" t="s">
        <v>13</v>
      </c>
      <c r="D107">
        <v>0</v>
      </c>
      <c r="E107">
        <v>0</v>
      </c>
      <c r="F107">
        <v>9</v>
      </c>
      <c r="I107" t="str">
        <f>VLOOKUP(Datos[[#This Row],[Region]],$P$7:$S$61,2,FALSE)</f>
        <v>09</v>
      </c>
      <c r="J107" s="29">
        <f>VLOOKUP(Datos[[#This Row],[Mes]],$M$2:$N$13,2,FALSE)</f>
        <v>44835</v>
      </c>
      <c r="K107" s="29" t="str">
        <f>VLOOKUP(Datos[[#This Row],[Region]],$P$7:$S$61,4,FALSE)</f>
        <v>09 - Burgos</v>
      </c>
    </row>
    <row r="108" spans="1:11" x14ac:dyDescent="0.25">
      <c r="A108" t="s">
        <v>76</v>
      </c>
      <c r="B108" t="s">
        <v>19</v>
      </c>
      <c r="C108" t="s">
        <v>14</v>
      </c>
      <c r="D108">
        <v>0</v>
      </c>
      <c r="E108">
        <v>0</v>
      </c>
      <c r="F108">
        <v>9</v>
      </c>
      <c r="I108" t="str">
        <f>VLOOKUP(Datos[[#This Row],[Region]],$P$7:$S$61,2,FALSE)</f>
        <v>09</v>
      </c>
      <c r="J108" s="29">
        <f>VLOOKUP(Datos[[#This Row],[Mes]],$M$2:$N$13,2,FALSE)</f>
        <v>44866</v>
      </c>
      <c r="K108" s="29" t="str">
        <f>VLOOKUP(Datos[[#This Row],[Region]],$P$7:$S$61,4,FALSE)</f>
        <v>09 - Burgos</v>
      </c>
    </row>
    <row r="109" spans="1:11" x14ac:dyDescent="0.25">
      <c r="A109" t="s">
        <v>76</v>
      </c>
      <c r="B109" t="s">
        <v>19</v>
      </c>
      <c r="C109" t="s">
        <v>15</v>
      </c>
      <c r="D109">
        <v>0</v>
      </c>
      <c r="E109">
        <v>0</v>
      </c>
      <c r="F109">
        <v>9</v>
      </c>
      <c r="I109" t="str">
        <f>VLOOKUP(Datos[[#This Row],[Region]],$P$7:$S$61,2,FALSE)</f>
        <v>09</v>
      </c>
      <c r="J109" s="29">
        <f>VLOOKUP(Datos[[#This Row],[Mes]],$M$2:$N$13,2,FALSE)</f>
        <v>44896</v>
      </c>
      <c r="K109" s="29" t="str">
        <f>VLOOKUP(Datos[[#This Row],[Region]],$P$7:$S$61,4,FALSE)</f>
        <v>09 - Burgos</v>
      </c>
    </row>
    <row r="110" spans="1:11" x14ac:dyDescent="0.25">
      <c r="A110" t="s">
        <v>109</v>
      </c>
      <c r="B110" t="s">
        <v>19</v>
      </c>
      <c r="C110" t="s">
        <v>9</v>
      </c>
      <c r="D110">
        <v>0</v>
      </c>
      <c r="E110">
        <v>0</v>
      </c>
      <c r="F110">
        <v>10</v>
      </c>
      <c r="I110">
        <f>VLOOKUP(Datos[[#This Row],[Region]],$P$7:$S$61,2,FALSE)</f>
        <v>10</v>
      </c>
      <c r="J110" s="29">
        <f>VLOOKUP(Datos[[#This Row],[Mes]],$M$2:$N$13,2,FALSE)</f>
        <v>44713</v>
      </c>
      <c r="K110" s="29" t="str">
        <f>VLOOKUP(Datos[[#This Row],[Region]],$P$7:$S$61,4,FALSE)</f>
        <v>10 - Cáceres</v>
      </c>
    </row>
    <row r="111" spans="1:11" x14ac:dyDescent="0.25">
      <c r="A111" t="s">
        <v>109</v>
      </c>
      <c r="B111" t="s">
        <v>19</v>
      </c>
      <c r="C111" t="s">
        <v>10</v>
      </c>
      <c r="D111">
        <v>0</v>
      </c>
      <c r="E111">
        <v>0</v>
      </c>
      <c r="F111">
        <v>10</v>
      </c>
      <c r="I111">
        <f>VLOOKUP(Datos[[#This Row],[Region]],$P$7:$S$61,2,FALSE)</f>
        <v>10</v>
      </c>
      <c r="J111" s="29">
        <f>VLOOKUP(Datos[[#This Row],[Mes]],$M$2:$N$13,2,FALSE)</f>
        <v>44743</v>
      </c>
      <c r="K111" s="29" t="str">
        <f>VLOOKUP(Datos[[#This Row],[Region]],$P$7:$S$61,4,FALSE)</f>
        <v>10 - Cáceres</v>
      </c>
    </row>
    <row r="112" spans="1:11" x14ac:dyDescent="0.25">
      <c r="A112" t="s">
        <v>109</v>
      </c>
      <c r="B112" t="s">
        <v>19</v>
      </c>
      <c r="C112" t="s">
        <v>11</v>
      </c>
      <c r="D112">
        <v>0</v>
      </c>
      <c r="E112">
        <v>0</v>
      </c>
      <c r="F112">
        <v>10</v>
      </c>
      <c r="I112">
        <f>VLOOKUP(Datos[[#This Row],[Region]],$P$7:$S$61,2,FALSE)</f>
        <v>10</v>
      </c>
      <c r="J112" s="29">
        <f>VLOOKUP(Datos[[#This Row],[Mes]],$M$2:$N$13,2,FALSE)</f>
        <v>44774</v>
      </c>
      <c r="K112" s="29" t="str">
        <f>VLOOKUP(Datos[[#This Row],[Region]],$P$7:$S$61,4,FALSE)</f>
        <v>10 - Cáceres</v>
      </c>
    </row>
    <row r="113" spans="1:11" x14ac:dyDescent="0.25">
      <c r="A113" t="s">
        <v>109</v>
      </c>
      <c r="B113" t="s">
        <v>19</v>
      </c>
      <c r="C113" t="s">
        <v>12</v>
      </c>
      <c r="D113">
        <v>0</v>
      </c>
      <c r="E113">
        <v>0</v>
      </c>
      <c r="F113">
        <v>10</v>
      </c>
      <c r="I113">
        <f>VLOOKUP(Datos[[#This Row],[Region]],$P$7:$S$61,2,FALSE)</f>
        <v>10</v>
      </c>
      <c r="J113" s="29">
        <f>VLOOKUP(Datos[[#This Row],[Mes]],$M$2:$N$13,2,FALSE)</f>
        <v>44805</v>
      </c>
      <c r="K113" s="29" t="str">
        <f>VLOOKUP(Datos[[#This Row],[Region]],$P$7:$S$61,4,FALSE)</f>
        <v>10 - Cáceres</v>
      </c>
    </row>
    <row r="114" spans="1:11" x14ac:dyDescent="0.25">
      <c r="A114" t="s">
        <v>109</v>
      </c>
      <c r="B114" t="s">
        <v>19</v>
      </c>
      <c r="C114" t="s">
        <v>13</v>
      </c>
      <c r="D114">
        <v>0</v>
      </c>
      <c r="E114">
        <v>0</v>
      </c>
      <c r="F114">
        <v>10</v>
      </c>
      <c r="I114">
        <f>VLOOKUP(Datos[[#This Row],[Region]],$P$7:$S$61,2,FALSE)</f>
        <v>10</v>
      </c>
      <c r="J114" s="29">
        <f>VLOOKUP(Datos[[#This Row],[Mes]],$M$2:$N$13,2,FALSE)</f>
        <v>44835</v>
      </c>
      <c r="K114" s="29" t="str">
        <f>VLOOKUP(Datos[[#This Row],[Region]],$P$7:$S$61,4,FALSE)</f>
        <v>10 - Cáceres</v>
      </c>
    </row>
    <row r="115" spans="1:11" x14ac:dyDescent="0.25">
      <c r="A115" t="s">
        <v>109</v>
      </c>
      <c r="B115" t="s">
        <v>19</v>
      </c>
      <c r="C115" t="s">
        <v>14</v>
      </c>
      <c r="D115">
        <v>0</v>
      </c>
      <c r="E115">
        <v>0</v>
      </c>
      <c r="F115">
        <v>10</v>
      </c>
      <c r="I115">
        <f>VLOOKUP(Datos[[#This Row],[Region]],$P$7:$S$61,2,FALSE)</f>
        <v>10</v>
      </c>
      <c r="J115" s="29">
        <f>VLOOKUP(Datos[[#This Row],[Mes]],$M$2:$N$13,2,FALSE)</f>
        <v>44866</v>
      </c>
      <c r="K115" s="29" t="str">
        <f>VLOOKUP(Datos[[#This Row],[Region]],$P$7:$S$61,4,FALSE)</f>
        <v>10 - Cáceres</v>
      </c>
    </row>
    <row r="116" spans="1:11" x14ac:dyDescent="0.25">
      <c r="A116" t="s">
        <v>109</v>
      </c>
      <c r="B116" t="s">
        <v>19</v>
      </c>
      <c r="C116" t="s">
        <v>15</v>
      </c>
      <c r="D116">
        <v>0</v>
      </c>
      <c r="E116">
        <v>0</v>
      </c>
      <c r="F116">
        <v>10</v>
      </c>
      <c r="I116">
        <f>VLOOKUP(Datos[[#This Row],[Region]],$P$7:$S$61,2,FALSE)</f>
        <v>10</v>
      </c>
      <c r="J116" s="29">
        <f>VLOOKUP(Datos[[#This Row],[Mes]],$M$2:$N$13,2,FALSE)</f>
        <v>44896</v>
      </c>
      <c r="K116" s="29" t="str">
        <f>VLOOKUP(Datos[[#This Row],[Region]],$P$7:$S$61,4,FALSE)</f>
        <v>10 - Cáceres</v>
      </c>
    </row>
    <row r="117" spans="1:11" x14ac:dyDescent="0.25">
      <c r="A117" t="s">
        <v>77</v>
      </c>
      <c r="B117" t="s">
        <v>19</v>
      </c>
      <c r="C117" t="s">
        <v>4</v>
      </c>
      <c r="D117">
        <v>0</v>
      </c>
      <c r="E117">
        <v>0</v>
      </c>
      <c r="F117">
        <v>11</v>
      </c>
      <c r="I117">
        <f>VLOOKUP(Datos[[#This Row],[Region]],$P$7:$S$61,2,FALSE)</f>
        <v>11</v>
      </c>
      <c r="J117" s="29">
        <f>VLOOKUP(Datos[[#This Row],[Mes]],$M$2:$N$13,2,FALSE)</f>
        <v>44562</v>
      </c>
      <c r="K117" s="29" t="str">
        <f>VLOOKUP(Datos[[#This Row],[Region]],$P$7:$S$61,4,FALSE)</f>
        <v>11 - Cádiz</v>
      </c>
    </row>
    <row r="118" spans="1:11" x14ac:dyDescent="0.25">
      <c r="A118" t="s">
        <v>77</v>
      </c>
      <c r="B118" t="s">
        <v>19</v>
      </c>
      <c r="C118" t="s">
        <v>5</v>
      </c>
      <c r="D118">
        <v>0</v>
      </c>
      <c r="E118">
        <v>0</v>
      </c>
      <c r="F118">
        <v>11</v>
      </c>
      <c r="I118">
        <f>VLOOKUP(Datos[[#This Row],[Region]],$P$7:$S$61,2,FALSE)</f>
        <v>11</v>
      </c>
      <c r="J118" s="29">
        <f>VLOOKUP(Datos[[#This Row],[Mes]],$M$2:$N$13,2,FALSE)</f>
        <v>44593</v>
      </c>
      <c r="K118" s="29" t="str">
        <f>VLOOKUP(Datos[[#This Row],[Region]],$P$7:$S$61,4,FALSE)</f>
        <v>11 - Cádiz</v>
      </c>
    </row>
    <row r="119" spans="1:11" x14ac:dyDescent="0.25">
      <c r="A119" t="s">
        <v>77</v>
      </c>
      <c r="B119" t="s">
        <v>19</v>
      </c>
      <c r="C119" t="s">
        <v>6</v>
      </c>
      <c r="D119">
        <v>0</v>
      </c>
      <c r="E119">
        <v>0</v>
      </c>
      <c r="F119">
        <v>11</v>
      </c>
      <c r="I119">
        <f>VLOOKUP(Datos[[#This Row],[Region]],$P$7:$S$61,2,FALSE)</f>
        <v>11</v>
      </c>
      <c r="J119" s="29">
        <f>VLOOKUP(Datos[[#This Row],[Mes]],$M$2:$N$13,2,FALSE)</f>
        <v>44621</v>
      </c>
      <c r="K119" s="29" t="str">
        <f>VLOOKUP(Datos[[#This Row],[Region]],$P$7:$S$61,4,FALSE)</f>
        <v>11 - Cádiz</v>
      </c>
    </row>
    <row r="120" spans="1:11" x14ac:dyDescent="0.25">
      <c r="A120" t="s">
        <v>77</v>
      </c>
      <c r="B120" t="s">
        <v>19</v>
      </c>
      <c r="C120" t="s">
        <v>7</v>
      </c>
      <c r="D120">
        <v>0</v>
      </c>
      <c r="E120">
        <v>0</v>
      </c>
      <c r="F120">
        <v>11</v>
      </c>
      <c r="I120">
        <f>VLOOKUP(Datos[[#This Row],[Region]],$P$7:$S$61,2,FALSE)</f>
        <v>11</v>
      </c>
      <c r="J120" s="29">
        <f>VLOOKUP(Datos[[#This Row],[Mes]],$M$2:$N$13,2,FALSE)</f>
        <v>44652</v>
      </c>
      <c r="K120" s="29" t="str">
        <f>VLOOKUP(Datos[[#This Row],[Region]],$P$7:$S$61,4,FALSE)</f>
        <v>11 - Cádiz</v>
      </c>
    </row>
    <row r="121" spans="1:11" x14ac:dyDescent="0.25">
      <c r="A121" t="s">
        <v>77</v>
      </c>
      <c r="B121" t="s">
        <v>19</v>
      </c>
      <c r="C121" t="s">
        <v>8</v>
      </c>
      <c r="D121">
        <v>0</v>
      </c>
      <c r="E121">
        <v>0</v>
      </c>
      <c r="F121">
        <v>11</v>
      </c>
      <c r="I121">
        <f>VLOOKUP(Datos[[#This Row],[Region]],$P$7:$S$61,2,FALSE)</f>
        <v>11</v>
      </c>
      <c r="J121" s="29">
        <f>VLOOKUP(Datos[[#This Row],[Mes]],$M$2:$N$13,2,FALSE)</f>
        <v>44682</v>
      </c>
      <c r="K121" s="29" t="str">
        <f>VLOOKUP(Datos[[#This Row],[Region]],$P$7:$S$61,4,FALSE)</f>
        <v>11 - Cádiz</v>
      </c>
    </row>
    <row r="122" spans="1:11" x14ac:dyDescent="0.25">
      <c r="A122" t="s">
        <v>77</v>
      </c>
      <c r="B122" t="s">
        <v>19</v>
      </c>
      <c r="C122" t="s">
        <v>9</v>
      </c>
      <c r="D122">
        <v>0</v>
      </c>
      <c r="E122">
        <v>0</v>
      </c>
      <c r="F122">
        <v>11</v>
      </c>
      <c r="I122">
        <f>VLOOKUP(Datos[[#This Row],[Region]],$P$7:$S$61,2,FALSE)</f>
        <v>11</v>
      </c>
      <c r="J122" s="29">
        <f>VLOOKUP(Datos[[#This Row],[Mes]],$M$2:$N$13,2,FALSE)</f>
        <v>44713</v>
      </c>
      <c r="K122" s="29" t="str">
        <f>VLOOKUP(Datos[[#This Row],[Region]],$P$7:$S$61,4,FALSE)</f>
        <v>11 - Cádiz</v>
      </c>
    </row>
    <row r="123" spans="1:11" x14ac:dyDescent="0.25">
      <c r="A123" t="s">
        <v>77</v>
      </c>
      <c r="B123" t="s">
        <v>19</v>
      </c>
      <c r="C123" t="s">
        <v>10</v>
      </c>
      <c r="D123">
        <v>0</v>
      </c>
      <c r="E123">
        <v>0</v>
      </c>
      <c r="F123">
        <v>11</v>
      </c>
      <c r="I123">
        <f>VLOOKUP(Datos[[#This Row],[Region]],$P$7:$S$61,2,FALSE)</f>
        <v>11</v>
      </c>
      <c r="J123" s="29">
        <f>VLOOKUP(Datos[[#This Row],[Mes]],$M$2:$N$13,2,FALSE)</f>
        <v>44743</v>
      </c>
      <c r="K123" s="29" t="str">
        <f>VLOOKUP(Datos[[#This Row],[Region]],$P$7:$S$61,4,FALSE)</f>
        <v>11 - Cádiz</v>
      </c>
    </row>
    <row r="124" spans="1:11" x14ac:dyDescent="0.25">
      <c r="A124" t="s">
        <v>77</v>
      </c>
      <c r="B124" t="s">
        <v>19</v>
      </c>
      <c r="C124" t="s">
        <v>11</v>
      </c>
      <c r="D124">
        <v>0</v>
      </c>
      <c r="E124">
        <v>0</v>
      </c>
      <c r="F124">
        <v>11</v>
      </c>
      <c r="I124">
        <f>VLOOKUP(Datos[[#This Row],[Region]],$P$7:$S$61,2,FALSE)</f>
        <v>11</v>
      </c>
      <c r="J124" s="29">
        <f>VLOOKUP(Datos[[#This Row],[Mes]],$M$2:$N$13,2,FALSE)</f>
        <v>44774</v>
      </c>
      <c r="K124" s="29" t="str">
        <f>VLOOKUP(Datos[[#This Row],[Region]],$P$7:$S$61,4,FALSE)</f>
        <v>11 - Cádiz</v>
      </c>
    </row>
    <row r="125" spans="1:11" x14ac:dyDescent="0.25">
      <c r="A125" t="s">
        <v>77</v>
      </c>
      <c r="B125" t="s">
        <v>19</v>
      </c>
      <c r="C125" t="s">
        <v>12</v>
      </c>
      <c r="D125">
        <v>0</v>
      </c>
      <c r="E125">
        <v>0</v>
      </c>
      <c r="F125">
        <v>11</v>
      </c>
      <c r="I125">
        <f>VLOOKUP(Datos[[#This Row],[Region]],$P$7:$S$61,2,FALSE)</f>
        <v>11</v>
      </c>
      <c r="J125" s="29">
        <f>VLOOKUP(Datos[[#This Row],[Mes]],$M$2:$N$13,2,FALSE)</f>
        <v>44805</v>
      </c>
      <c r="K125" s="29" t="str">
        <f>VLOOKUP(Datos[[#This Row],[Region]],$P$7:$S$61,4,FALSE)</f>
        <v>11 - Cádiz</v>
      </c>
    </row>
    <row r="126" spans="1:11" x14ac:dyDescent="0.25">
      <c r="A126" t="s">
        <v>77</v>
      </c>
      <c r="B126" t="s">
        <v>19</v>
      </c>
      <c r="C126" t="s">
        <v>13</v>
      </c>
      <c r="D126">
        <v>0</v>
      </c>
      <c r="E126">
        <v>0</v>
      </c>
      <c r="F126">
        <v>11</v>
      </c>
      <c r="I126">
        <f>VLOOKUP(Datos[[#This Row],[Region]],$P$7:$S$61,2,FALSE)</f>
        <v>11</v>
      </c>
      <c r="J126" s="29">
        <f>VLOOKUP(Datos[[#This Row],[Mes]],$M$2:$N$13,2,FALSE)</f>
        <v>44835</v>
      </c>
      <c r="K126" s="29" t="str">
        <f>VLOOKUP(Datos[[#This Row],[Region]],$P$7:$S$61,4,FALSE)</f>
        <v>11 - Cádiz</v>
      </c>
    </row>
    <row r="127" spans="1:11" x14ac:dyDescent="0.25">
      <c r="A127" t="s">
        <v>77</v>
      </c>
      <c r="B127" t="s">
        <v>19</v>
      </c>
      <c r="C127" t="s">
        <v>14</v>
      </c>
      <c r="D127">
        <v>0</v>
      </c>
      <c r="E127">
        <v>0</v>
      </c>
      <c r="F127">
        <v>11</v>
      </c>
      <c r="I127">
        <f>VLOOKUP(Datos[[#This Row],[Region]],$P$7:$S$61,2,FALSE)</f>
        <v>11</v>
      </c>
      <c r="J127" s="29">
        <f>VLOOKUP(Datos[[#This Row],[Mes]],$M$2:$N$13,2,FALSE)</f>
        <v>44866</v>
      </c>
      <c r="K127" s="29" t="str">
        <f>VLOOKUP(Datos[[#This Row],[Region]],$P$7:$S$61,4,FALSE)</f>
        <v>11 - Cádiz</v>
      </c>
    </row>
    <row r="128" spans="1:11" x14ac:dyDescent="0.25">
      <c r="A128" t="s">
        <v>77</v>
      </c>
      <c r="B128" t="s">
        <v>19</v>
      </c>
      <c r="C128" t="s">
        <v>15</v>
      </c>
      <c r="D128">
        <v>0</v>
      </c>
      <c r="E128">
        <v>0</v>
      </c>
      <c r="F128">
        <v>11</v>
      </c>
      <c r="I128">
        <f>VLOOKUP(Datos[[#This Row],[Region]],$P$7:$S$61,2,FALSE)</f>
        <v>11</v>
      </c>
      <c r="J128" s="29">
        <f>VLOOKUP(Datos[[#This Row],[Mes]],$M$2:$N$13,2,FALSE)</f>
        <v>44896</v>
      </c>
      <c r="K128" s="29" t="str">
        <f>VLOOKUP(Datos[[#This Row],[Region]],$P$7:$S$61,4,FALSE)</f>
        <v>11 - Cádiz</v>
      </c>
    </row>
    <row r="129" spans="1:11" x14ac:dyDescent="0.25">
      <c r="A129" t="s">
        <v>79</v>
      </c>
      <c r="B129" t="s">
        <v>19</v>
      </c>
      <c r="C129" t="s">
        <v>4</v>
      </c>
      <c r="D129">
        <v>0</v>
      </c>
      <c r="E129">
        <v>0</v>
      </c>
      <c r="F129">
        <v>12</v>
      </c>
      <c r="I129">
        <f>VLOOKUP(Datos[[#This Row],[Region]],$P$7:$S$61,2,FALSE)</f>
        <v>12</v>
      </c>
      <c r="J129" s="29">
        <f>VLOOKUP(Datos[[#This Row],[Mes]],$M$2:$N$13,2,FALSE)</f>
        <v>44562</v>
      </c>
      <c r="K129" s="29" t="str">
        <f>VLOOKUP(Datos[[#This Row],[Region]],$P$7:$S$61,4,FALSE)</f>
        <v>12 - Castellón/Castelló</v>
      </c>
    </row>
    <row r="130" spans="1:11" x14ac:dyDescent="0.25">
      <c r="A130" t="s">
        <v>79</v>
      </c>
      <c r="B130" t="s">
        <v>19</v>
      </c>
      <c r="C130" t="s">
        <v>5</v>
      </c>
      <c r="D130">
        <v>0</v>
      </c>
      <c r="E130">
        <v>0</v>
      </c>
      <c r="F130">
        <v>12</v>
      </c>
      <c r="I130">
        <f>VLOOKUP(Datos[[#This Row],[Region]],$P$7:$S$61,2,FALSE)</f>
        <v>12</v>
      </c>
      <c r="J130" s="29">
        <f>VLOOKUP(Datos[[#This Row],[Mes]],$M$2:$N$13,2,FALSE)</f>
        <v>44593</v>
      </c>
      <c r="K130" s="29" t="str">
        <f>VLOOKUP(Datos[[#This Row],[Region]],$P$7:$S$61,4,FALSE)</f>
        <v>12 - Castellón/Castelló</v>
      </c>
    </row>
    <row r="131" spans="1:11" x14ac:dyDescent="0.25">
      <c r="A131" t="s">
        <v>79</v>
      </c>
      <c r="B131" t="s">
        <v>19</v>
      </c>
      <c r="C131" t="s">
        <v>6</v>
      </c>
      <c r="D131">
        <v>0</v>
      </c>
      <c r="E131">
        <v>0</v>
      </c>
      <c r="F131">
        <v>12</v>
      </c>
      <c r="I131">
        <f>VLOOKUP(Datos[[#This Row],[Region]],$P$7:$S$61,2,FALSE)</f>
        <v>12</v>
      </c>
      <c r="J131" s="29">
        <f>VLOOKUP(Datos[[#This Row],[Mes]],$M$2:$N$13,2,FALSE)</f>
        <v>44621</v>
      </c>
      <c r="K131" s="29" t="str">
        <f>VLOOKUP(Datos[[#This Row],[Region]],$P$7:$S$61,4,FALSE)</f>
        <v>12 - Castellón/Castelló</v>
      </c>
    </row>
    <row r="132" spans="1:11" x14ac:dyDescent="0.25">
      <c r="A132" t="s">
        <v>79</v>
      </c>
      <c r="B132" t="s">
        <v>19</v>
      </c>
      <c r="C132" t="s">
        <v>7</v>
      </c>
      <c r="D132">
        <v>0</v>
      </c>
      <c r="E132">
        <v>0</v>
      </c>
      <c r="F132">
        <v>12</v>
      </c>
      <c r="I132">
        <f>VLOOKUP(Datos[[#This Row],[Region]],$P$7:$S$61,2,FALSE)</f>
        <v>12</v>
      </c>
      <c r="J132" s="29">
        <f>VLOOKUP(Datos[[#This Row],[Mes]],$M$2:$N$13,2,FALSE)</f>
        <v>44652</v>
      </c>
      <c r="K132" s="29" t="str">
        <f>VLOOKUP(Datos[[#This Row],[Region]],$P$7:$S$61,4,FALSE)</f>
        <v>12 - Castellón/Castelló</v>
      </c>
    </row>
    <row r="133" spans="1:11" x14ac:dyDescent="0.25">
      <c r="A133" t="s">
        <v>79</v>
      </c>
      <c r="B133" t="s">
        <v>19</v>
      </c>
      <c r="C133" t="s">
        <v>8</v>
      </c>
      <c r="D133">
        <v>0</v>
      </c>
      <c r="E133">
        <v>0</v>
      </c>
      <c r="F133">
        <v>12</v>
      </c>
      <c r="I133">
        <f>VLOOKUP(Datos[[#This Row],[Region]],$P$7:$S$61,2,FALSE)</f>
        <v>12</v>
      </c>
      <c r="J133" s="29">
        <f>VLOOKUP(Datos[[#This Row],[Mes]],$M$2:$N$13,2,FALSE)</f>
        <v>44682</v>
      </c>
      <c r="K133" s="29" t="str">
        <f>VLOOKUP(Datos[[#This Row],[Region]],$P$7:$S$61,4,FALSE)</f>
        <v>12 - Castellón/Castelló</v>
      </c>
    </row>
    <row r="134" spans="1:11" x14ac:dyDescent="0.25">
      <c r="A134" t="s">
        <v>79</v>
      </c>
      <c r="B134" t="s">
        <v>19</v>
      </c>
      <c r="C134" t="s">
        <v>9</v>
      </c>
      <c r="D134">
        <v>0</v>
      </c>
      <c r="E134">
        <v>0</v>
      </c>
      <c r="F134">
        <v>12</v>
      </c>
      <c r="I134">
        <f>VLOOKUP(Datos[[#This Row],[Region]],$P$7:$S$61,2,FALSE)</f>
        <v>12</v>
      </c>
      <c r="J134" s="29">
        <f>VLOOKUP(Datos[[#This Row],[Mes]],$M$2:$N$13,2,FALSE)</f>
        <v>44713</v>
      </c>
      <c r="K134" s="29" t="str">
        <f>VLOOKUP(Datos[[#This Row],[Region]],$P$7:$S$61,4,FALSE)</f>
        <v>12 - Castellón/Castelló</v>
      </c>
    </row>
    <row r="135" spans="1:11" x14ac:dyDescent="0.25">
      <c r="A135" t="s">
        <v>79</v>
      </c>
      <c r="B135" t="s">
        <v>19</v>
      </c>
      <c r="C135" t="s">
        <v>10</v>
      </c>
      <c r="D135">
        <v>0</v>
      </c>
      <c r="E135">
        <v>0</v>
      </c>
      <c r="F135">
        <v>12</v>
      </c>
      <c r="I135">
        <f>VLOOKUP(Datos[[#This Row],[Region]],$P$7:$S$61,2,FALSE)</f>
        <v>12</v>
      </c>
      <c r="J135" s="29">
        <f>VLOOKUP(Datos[[#This Row],[Mes]],$M$2:$N$13,2,FALSE)</f>
        <v>44743</v>
      </c>
      <c r="K135" s="29" t="str">
        <f>VLOOKUP(Datos[[#This Row],[Region]],$P$7:$S$61,4,FALSE)</f>
        <v>12 - Castellón/Castelló</v>
      </c>
    </row>
    <row r="136" spans="1:11" x14ac:dyDescent="0.25">
      <c r="A136" t="s">
        <v>79</v>
      </c>
      <c r="B136" t="s">
        <v>19</v>
      </c>
      <c r="C136" t="s">
        <v>11</v>
      </c>
      <c r="D136">
        <v>0</v>
      </c>
      <c r="E136">
        <v>0</v>
      </c>
      <c r="F136">
        <v>12</v>
      </c>
      <c r="I136">
        <f>VLOOKUP(Datos[[#This Row],[Region]],$P$7:$S$61,2,FALSE)</f>
        <v>12</v>
      </c>
      <c r="J136" s="29">
        <f>VLOOKUP(Datos[[#This Row],[Mes]],$M$2:$N$13,2,FALSE)</f>
        <v>44774</v>
      </c>
      <c r="K136" s="29" t="str">
        <f>VLOOKUP(Datos[[#This Row],[Region]],$P$7:$S$61,4,FALSE)</f>
        <v>12 - Castellón/Castelló</v>
      </c>
    </row>
    <row r="137" spans="1:11" x14ac:dyDescent="0.25">
      <c r="A137" t="s">
        <v>79</v>
      </c>
      <c r="B137" t="s">
        <v>19</v>
      </c>
      <c r="C137" t="s">
        <v>12</v>
      </c>
      <c r="D137">
        <v>0</v>
      </c>
      <c r="E137">
        <v>0</v>
      </c>
      <c r="F137">
        <v>12</v>
      </c>
      <c r="I137">
        <f>VLOOKUP(Datos[[#This Row],[Region]],$P$7:$S$61,2,FALSE)</f>
        <v>12</v>
      </c>
      <c r="J137" s="29">
        <f>VLOOKUP(Datos[[#This Row],[Mes]],$M$2:$N$13,2,FALSE)</f>
        <v>44805</v>
      </c>
      <c r="K137" s="29" t="str">
        <f>VLOOKUP(Datos[[#This Row],[Region]],$P$7:$S$61,4,FALSE)</f>
        <v>12 - Castellón/Castelló</v>
      </c>
    </row>
    <row r="138" spans="1:11" x14ac:dyDescent="0.25">
      <c r="A138" t="s">
        <v>79</v>
      </c>
      <c r="B138" t="s">
        <v>19</v>
      </c>
      <c r="C138" t="s">
        <v>13</v>
      </c>
      <c r="D138">
        <v>0</v>
      </c>
      <c r="E138">
        <v>0</v>
      </c>
      <c r="F138">
        <v>12</v>
      </c>
      <c r="I138">
        <f>VLOOKUP(Datos[[#This Row],[Region]],$P$7:$S$61,2,FALSE)</f>
        <v>12</v>
      </c>
      <c r="J138" s="29">
        <f>VLOOKUP(Datos[[#This Row],[Mes]],$M$2:$N$13,2,FALSE)</f>
        <v>44835</v>
      </c>
      <c r="K138" s="29" t="str">
        <f>VLOOKUP(Datos[[#This Row],[Region]],$P$7:$S$61,4,FALSE)</f>
        <v>12 - Castellón/Castelló</v>
      </c>
    </row>
    <row r="139" spans="1:11" x14ac:dyDescent="0.25">
      <c r="A139" t="s">
        <v>79</v>
      </c>
      <c r="B139" t="s">
        <v>19</v>
      </c>
      <c r="C139" t="s">
        <v>14</v>
      </c>
      <c r="D139">
        <v>0</v>
      </c>
      <c r="E139">
        <v>0</v>
      </c>
      <c r="F139">
        <v>12</v>
      </c>
      <c r="I139">
        <f>VLOOKUP(Datos[[#This Row],[Region]],$P$7:$S$61,2,FALSE)</f>
        <v>12</v>
      </c>
      <c r="J139" s="29">
        <f>VLOOKUP(Datos[[#This Row],[Mes]],$M$2:$N$13,2,FALSE)</f>
        <v>44866</v>
      </c>
      <c r="K139" s="29" t="str">
        <f>VLOOKUP(Datos[[#This Row],[Region]],$P$7:$S$61,4,FALSE)</f>
        <v>12 - Castellón/Castelló</v>
      </c>
    </row>
    <row r="140" spans="1:11" x14ac:dyDescent="0.25">
      <c r="A140" t="s">
        <v>79</v>
      </c>
      <c r="B140" t="s">
        <v>19</v>
      </c>
      <c r="C140" t="s">
        <v>15</v>
      </c>
      <c r="D140">
        <v>0</v>
      </c>
      <c r="E140">
        <v>0</v>
      </c>
      <c r="F140">
        <v>12</v>
      </c>
      <c r="I140">
        <f>VLOOKUP(Datos[[#This Row],[Region]],$P$7:$S$61,2,FALSE)</f>
        <v>12</v>
      </c>
      <c r="J140" s="29">
        <f>VLOOKUP(Datos[[#This Row],[Mes]],$M$2:$N$13,2,FALSE)</f>
        <v>44896</v>
      </c>
      <c r="K140" s="29" t="str">
        <f>VLOOKUP(Datos[[#This Row],[Region]],$P$7:$S$61,4,FALSE)</f>
        <v>12 - Castellón/Castelló</v>
      </c>
    </row>
    <row r="141" spans="1:11" x14ac:dyDescent="0.25">
      <c r="A141" t="s">
        <v>67</v>
      </c>
      <c r="B141" t="s">
        <v>19</v>
      </c>
      <c r="C141" t="s">
        <v>4</v>
      </c>
      <c r="D141">
        <v>0</v>
      </c>
      <c r="E141">
        <v>0</v>
      </c>
      <c r="F141">
        <v>13</v>
      </c>
      <c r="I141">
        <f>VLOOKUP(Datos[[#This Row],[Region]],$P$7:$S$61,2,FALSE)</f>
        <v>13</v>
      </c>
      <c r="J141" s="29">
        <f>VLOOKUP(Datos[[#This Row],[Mes]],$M$2:$N$13,2,FALSE)</f>
        <v>44562</v>
      </c>
      <c r="K141" s="29" t="str">
        <f>VLOOKUP(Datos[[#This Row],[Region]],$P$7:$S$61,4,FALSE)</f>
        <v>13 - Ciudad Real</v>
      </c>
    </row>
    <row r="142" spans="1:11" x14ac:dyDescent="0.25">
      <c r="A142" t="s">
        <v>67</v>
      </c>
      <c r="B142" t="s">
        <v>19</v>
      </c>
      <c r="C142" t="s">
        <v>5</v>
      </c>
      <c r="D142">
        <v>0</v>
      </c>
      <c r="E142">
        <v>0</v>
      </c>
      <c r="F142">
        <v>13</v>
      </c>
      <c r="I142">
        <f>VLOOKUP(Datos[[#This Row],[Region]],$P$7:$S$61,2,FALSE)</f>
        <v>13</v>
      </c>
      <c r="J142" s="29">
        <f>VLOOKUP(Datos[[#This Row],[Mes]],$M$2:$N$13,2,FALSE)</f>
        <v>44593</v>
      </c>
      <c r="K142" s="29" t="str">
        <f>VLOOKUP(Datos[[#This Row],[Region]],$P$7:$S$61,4,FALSE)</f>
        <v>13 - Ciudad Real</v>
      </c>
    </row>
    <row r="143" spans="1:11" x14ac:dyDescent="0.25">
      <c r="A143" t="s">
        <v>67</v>
      </c>
      <c r="B143" t="s">
        <v>19</v>
      </c>
      <c r="C143" t="s">
        <v>6</v>
      </c>
      <c r="D143">
        <v>0</v>
      </c>
      <c r="E143">
        <v>0</v>
      </c>
      <c r="F143">
        <v>13</v>
      </c>
      <c r="I143">
        <f>VLOOKUP(Datos[[#This Row],[Region]],$P$7:$S$61,2,FALSE)</f>
        <v>13</v>
      </c>
      <c r="J143" s="29">
        <f>VLOOKUP(Datos[[#This Row],[Mes]],$M$2:$N$13,2,FALSE)</f>
        <v>44621</v>
      </c>
      <c r="K143" s="29" t="str">
        <f>VLOOKUP(Datos[[#This Row],[Region]],$P$7:$S$61,4,FALSE)</f>
        <v>13 - Ciudad Real</v>
      </c>
    </row>
    <row r="144" spans="1:11" x14ac:dyDescent="0.25">
      <c r="A144" t="s">
        <v>67</v>
      </c>
      <c r="B144" t="s">
        <v>19</v>
      </c>
      <c r="C144" t="s">
        <v>7</v>
      </c>
      <c r="D144">
        <v>0</v>
      </c>
      <c r="E144">
        <v>0</v>
      </c>
      <c r="F144">
        <v>13</v>
      </c>
      <c r="I144">
        <f>VLOOKUP(Datos[[#This Row],[Region]],$P$7:$S$61,2,FALSE)</f>
        <v>13</v>
      </c>
      <c r="J144" s="29">
        <f>VLOOKUP(Datos[[#This Row],[Mes]],$M$2:$N$13,2,FALSE)</f>
        <v>44652</v>
      </c>
      <c r="K144" s="29" t="str">
        <f>VLOOKUP(Datos[[#This Row],[Region]],$P$7:$S$61,4,FALSE)</f>
        <v>13 - Ciudad Real</v>
      </c>
    </row>
    <row r="145" spans="1:11" x14ac:dyDescent="0.25">
      <c r="A145" t="s">
        <v>67</v>
      </c>
      <c r="B145" t="s">
        <v>19</v>
      </c>
      <c r="C145" t="s">
        <v>8</v>
      </c>
      <c r="D145">
        <v>0</v>
      </c>
      <c r="E145">
        <v>0</v>
      </c>
      <c r="F145">
        <v>13</v>
      </c>
      <c r="I145">
        <f>VLOOKUP(Datos[[#This Row],[Region]],$P$7:$S$61,2,FALSE)</f>
        <v>13</v>
      </c>
      <c r="J145" s="29">
        <f>VLOOKUP(Datos[[#This Row],[Mes]],$M$2:$N$13,2,FALSE)</f>
        <v>44682</v>
      </c>
      <c r="K145" s="29" t="str">
        <f>VLOOKUP(Datos[[#This Row],[Region]],$P$7:$S$61,4,FALSE)</f>
        <v>13 - Ciudad Real</v>
      </c>
    </row>
    <row r="146" spans="1:11" x14ac:dyDescent="0.25">
      <c r="A146" t="s">
        <v>67</v>
      </c>
      <c r="B146" t="s">
        <v>19</v>
      </c>
      <c r="C146" t="s">
        <v>9</v>
      </c>
      <c r="D146">
        <v>0</v>
      </c>
      <c r="E146">
        <v>0</v>
      </c>
      <c r="F146">
        <v>13</v>
      </c>
      <c r="I146">
        <f>VLOOKUP(Datos[[#This Row],[Region]],$P$7:$S$61,2,FALSE)</f>
        <v>13</v>
      </c>
      <c r="J146" s="29">
        <f>VLOOKUP(Datos[[#This Row],[Mes]],$M$2:$N$13,2,FALSE)</f>
        <v>44713</v>
      </c>
      <c r="K146" s="29" t="str">
        <f>VLOOKUP(Datos[[#This Row],[Region]],$P$7:$S$61,4,FALSE)</f>
        <v>13 - Ciudad Real</v>
      </c>
    </row>
    <row r="147" spans="1:11" x14ac:dyDescent="0.25">
      <c r="A147" t="s">
        <v>67</v>
      </c>
      <c r="B147" t="s">
        <v>19</v>
      </c>
      <c r="C147" t="s">
        <v>10</v>
      </c>
      <c r="D147">
        <v>0</v>
      </c>
      <c r="E147">
        <v>0</v>
      </c>
      <c r="F147">
        <v>13</v>
      </c>
      <c r="I147">
        <f>VLOOKUP(Datos[[#This Row],[Region]],$P$7:$S$61,2,FALSE)</f>
        <v>13</v>
      </c>
      <c r="J147" s="29">
        <f>VLOOKUP(Datos[[#This Row],[Mes]],$M$2:$N$13,2,FALSE)</f>
        <v>44743</v>
      </c>
      <c r="K147" s="29" t="str">
        <f>VLOOKUP(Datos[[#This Row],[Region]],$P$7:$S$61,4,FALSE)</f>
        <v>13 - Ciudad Real</v>
      </c>
    </row>
    <row r="148" spans="1:11" x14ac:dyDescent="0.25">
      <c r="A148" t="s">
        <v>67</v>
      </c>
      <c r="B148" t="s">
        <v>19</v>
      </c>
      <c r="C148" t="s">
        <v>11</v>
      </c>
      <c r="D148">
        <v>0</v>
      </c>
      <c r="E148">
        <v>0</v>
      </c>
      <c r="F148">
        <v>13</v>
      </c>
      <c r="I148">
        <f>VLOOKUP(Datos[[#This Row],[Region]],$P$7:$S$61,2,FALSE)</f>
        <v>13</v>
      </c>
      <c r="J148" s="29">
        <f>VLOOKUP(Datos[[#This Row],[Mes]],$M$2:$N$13,2,FALSE)</f>
        <v>44774</v>
      </c>
      <c r="K148" s="29" t="str">
        <f>VLOOKUP(Datos[[#This Row],[Region]],$P$7:$S$61,4,FALSE)</f>
        <v>13 - Ciudad Real</v>
      </c>
    </row>
    <row r="149" spans="1:11" x14ac:dyDescent="0.25">
      <c r="A149" t="s">
        <v>67</v>
      </c>
      <c r="B149" t="s">
        <v>19</v>
      </c>
      <c r="C149" t="s">
        <v>12</v>
      </c>
      <c r="D149">
        <v>0</v>
      </c>
      <c r="E149">
        <v>0</v>
      </c>
      <c r="F149">
        <v>13</v>
      </c>
      <c r="I149">
        <f>VLOOKUP(Datos[[#This Row],[Region]],$P$7:$S$61,2,FALSE)</f>
        <v>13</v>
      </c>
      <c r="J149" s="29">
        <f>VLOOKUP(Datos[[#This Row],[Mes]],$M$2:$N$13,2,FALSE)</f>
        <v>44805</v>
      </c>
      <c r="K149" s="29" t="str">
        <f>VLOOKUP(Datos[[#This Row],[Region]],$P$7:$S$61,4,FALSE)</f>
        <v>13 - Ciudad Real</v>
      </c>
    </row>
    <row r="150" spans="1:11" x14ac:dyDescent="0.25">
      <c r="A150" t="s">
        <v>67</v>
      </c>
      <c r="B150" t="s">
        <v>19</v>
      </c>
      <c r="C150" t="s">
        <v>13</v>
      </c>
      <c r="D150">
        <v>0</v>
      </c>
      <c r="E150">
        <v>0</v>
      </c>
      <c r="F150">
        <v>13</v>
      </c>
      <c r="I150">
        <f>VLOOKUP(Datos[[#This Row],[Region]],$P$7:$S$61,2,FALSE)</f>
        <v>13</v>
      </c>
      <c r="J150" s="29">
        <f>VLOOKUP(Datos[[#This Row],[Mes]],$M$2:$N$13,2,FALSE)</f>
        <v>44835</v>
      </c>
      <c r="K150" s="29" t="str">
        <f>VLOOKUP(Datos[[#This Row],[Region]],$P$7:$S$61,4,FALSE)</f>
        <v>13 - Ciudad Real</v>
      </c>
    </row>
    <row r="151" spans="1:11" x14ac:dyDescent="0.25">
      <c r="A151" t="s">
        <v>67</v>
      </c>
      <c r="B151" t="s">
        <v>19</v>
      </c>
      <c r="C151" t="s">
        <v>14</v>
      </c>
      <c r="D151">
        <v>0</v>
      </c>
      <c r="E151">
        <v>0</v>
      </c>
      <c r="F151">
        <v>13</v>
      </c>
      <c r="I151">
        <f>VLOOKUP(Datos[[#This Row],[Region]],$P$7:$S$61,2,FALSE)</f>
        <v>13</v>
      </c>
      <c r="J151" s="29">
        <f>VLOOKUP(Datos[[#This Row],[Mes]],$M$2:$N$13,2,FALSE)</f>
        <v>44866</v>
      </c>
      <c r="K151" s="29" t="str">
        <f>VLOOKUP(Datos[[#This Row],[Region]],$P$7:$S$61,4,FALSE)</f>
        <v>13 - Ciudad Real</v>
      </c>
    </row>
    <row r="152" spans="1:11" x14ac:dyDescent="0.25">
      <c r="A152" t="s">
        <v>67</v>
      </c>
      <c r="B152" t="s">
        <v>19</v>
      </c>
      <c r="C152" t="s">
        <v>15</v>
      </c>
      <c r="D152">
        <v>0</v>
      </c>
      <c r="E152">
        <v>0</v>
      </c>
      <c r="F152">
        <v>13</v>
      </c>
      <c r="I152">
        <f>VLOOKUP(Datos[[#This Row],[Region]],$P$7:$S$61,2,FALSE)</f>
        <v>13</v>
      </c>
      <c r="J152" s="29">
        <f>VLOOKUP(Datos[[#This Row],[Mes]],$M$2:$N$13,2,FALSE)</f>
        <v>44896</v>
      </c>
      <c r="K152" s="29" t="str">
        <f>VLOOKUP(Datos[[#This Row],[Region]],$P$7:$S$61,4,FALSE)</f>
        <v>13 - Ciudad Real</v>
      </c>
    </row>
    <row r="153" spans="1:11" x14ac:dyDescent="0.25">
      <c r="A153" t="s">
        <v>80</v>
      </c>
      <c r="B153" t="s">
        <v>19</v>
      </c>
      <c r="C153" t="s">
        <v>4</v>
      </c>
      <c r="D153">
        <v>0</v>
      </c>
      <c r="E153">
        <v>0</v>
      </c>
      <c r="F153">
        <v>14</v>
      </c>
      <c r="I153">
        <f>VLOOKUP(Datos[[#This Row],[Region]],$P$7:$S$61,2,FALSE)</f>
        <v>14</v>
      </c>
      <c r="J153" s="29">
        <f>VLOOKUP(Datos[[#This Row],[Mes]],$M$2:$N$13,2,FALSE)</f>
        <v>44562</v>
      </c>
      <c r="K153" s="29" t="str">
        <f>VLOOKUP(Datos[[#This Row],[Region]],$P$7:$S$61,4,FALSE)</f>
        <v>14 - Córdoba</v>
      </c>
    </row>
    <row r="154" spans="1:11" x14ac:dyDescent="0.25">
      <c r="A154" t="s">
        <v>80</v>
      </c>
      <c r="B154" t="s">
        <v>19</v>
      </c>
      <c r="C154" t="s">
        <v>5</v>
      </c>
      <c r="D154">
        <v>0</v>
      </c>
      <c r="E154">
        <v>0</v>
      </c>
      <c r="F154">
        <v>14</v>
      </c>
      <c r="I154">
        <f>VLOOKUP(Datos[[#This Row],[Region]],$P$7:$S$61,2,FALSE)</f>
        <v>14</v>
      </c>
      <c r="J154" s="29">
        <f>VLOOKUP(Datos[[#This Row],[Mes]],$M$2:$N$13,2,FALSE)</f>
        <v>44593</v>
      </c>
      <c r="K154" s="29" t="str">
        <f>VLOOKUP(Datos[[#This Row],[Region]],$P$7:$S$61,4,FALSE)</f>
        <v>14 - Córdoba</v>
      </c>
    </row>
    <row r="155" spans="1:11" x14ac:dyDescent="0.25">
      <c r="A155" t="s">
        <v>80</v>
      </c>
      <c r="B155" t="s">
        <v>19</v>
      </c>
      <c r="C155" t="s">
        <v>6</v>
      </c>
      <c r="D155">
        <v>0</v>
      </c>
      <c r="E155">
        <v>0</v>
      </c>
      <c r="F155">
        <v>14</v>
      </c>
      <c r="I155">
        <f>VLOOKUP(Datos[[#This Row],[Region]],$P$7:$S$61,2,FALSE)</f>
        <v>14</v>
      </c>
      <c r="J155" s="29">
        <f>VLOOKUP(Datos[[#This Row],[Mes]],$M$2:$N$13,2,FALSE)</f>
        <v>44621</v>
      </c>
      <c r="K155" s="29" t="str">
        <f>VLOOKUP(Datos[[#This Row],[Region]],$P$7:$S$61,4,FALSE)</f>
        <v>14 - Córdoba</v>
      </c>
    </row>
    <row r="156" spans="1:11" x14ac:dyDescent="0.25">
      <c r="A156" t="s">
        <v>80</v>
      </c>
      <c r="B156" t="s">
        <v>19</v>
      </c>
      <c r="C156" t="s">
        <v>7</v>
      </c>
      <c r="D156">
        <v>0</v>
      </c>
      <c r="E156">
        <v>0</v>
      </c>
      <c r="F156">
        <v>14</v>
      </c>
      <c r="I156">
        <f>VLOOKUP(Datos[[#This Row],[Region]],$P$7:$S$61,2,FALSE)</f>
        <v>14</v>
      </c>
      <c r="J156" s="29">
        <f>VLOOKUP(Datos[[#This Row],[Mes]],$M$2:$N$13,2,FALSE)</f>
        <v>44652</v>
      </c>
      <c r="K156" s="29" t="str">
        <f>VLOOKUP(Datos[[#This Row],[Region]],$P$7:$S$61,4,FALSE)</f>
        <v>14 - Córdoba</v>
      </c>
    </row>
    <row r="157" spans="1:11" x14ac:dyDescent="0.25">
      <c r="A157" t="s">
        <v>80</v>
      </c>
      <c r="B157" t="s">
        <v>19</v>
      </c>
      <c r="C157" t="s">
        <v>8</v>
      </c>
      <c r="D157">
        <v>0</v>
      </c>
      <c r="E157">
        <v>0</v>
      </c>
      <c r="F157">
        <v>14</v>
      </c>
      <c r="I157">
        <f>VLOOKUP(Datos[[#This Row],[Region]],$P$7:$S$61,2,FALSE)</f>
        <v>14</v>
      </c>
      <c r="J157" s="29">
        <f>VLOOKUP(Datos[[#This Row],[Mes]],$M$2:$N$13,2,FALSE)</f>
        <v>44682</v>
      </c>
      <c r="K157" s="29" t="str">
        <f>VLOOKUP(Datos[[#This Row],[Region]],$P$7:$S$61,4,FALSE)</f>
        <v>14 - Córdoba</v>
      </c>
    </row>
    <row r="158" spans="1:11" x14ac:dyDescent="0.25">
      <c r="A158" t="s">
        <v>80</v>
      </c>
      <c r="B158" t="s">
        <v>19</v>
      </c>
      <c r="C158" t="s">
        <v>9</v>
      </c>
      <c r="D158">
        <v>0</v>
      </c>
      <c r="E158">
        <v>0</v>
      </c>
      <c r="F158">
        <v>14</v>
      </c>
      <c r="I158">
        <f>VLOOKUP(Datos[[#This Row],[Region]],$P$7:$S$61,2,FALSE)</f>
        <v>14</v>
      </c>
      <c r="J158" s="29">
        <f>VLOOKUP(Datos[[#This Row],[Mes]],$M$2:$N$13,2,FALSE)</f>
        <v>44713</v>
      </c>
      <c r="K158" s="29" t="str">
        <f>VLOOKUP(Datos[[#This Row],[Region]],$P$7:$S$61,4,FALSE)</f>
        <v>14 - Córdoba</v>
      </c>
    </row>
    <row r="159" spans="1:11" x14ac:dyDescent="0.25">
      <c r="A159" t="s">
        <v>80</v>
      </c>
      <c r="B159" t="s">
        <v>19</v>
      </c>
      <c r="C159" t="s">
        <v>10</v>
      </c>
      <c r="D159">
        <v>0</v>
      </c>
      <c r="E159">
        <v>0</v>
      </c>
      <c r="F159">
        <v>14</v>
      </c>
      <c r="I159">
        <f>VLOOKUP(Datos[[#This Row],[Region]],$P$7:$S$61,2,FALSE)</f>
        <v>14</v>
      </c>
      <c r="J159" s="29">
        <f>VLOOKUP(Datos[[#This Row],[Mes]],$M$2:$N$13,2,FALSE)</f>
        <v>44743</v>
      </c>
      <c r="K159" s="29" t="str">
        <f>VLOOKUP(Datos[[#This Row],[Region]],$P$7:$S$61,4,FALSE)</f>
        <v>14 - Córdoba</v>
      </c>
    </row>
    <row r="160" spans="1:11" x14ac:dyDescent="0.25">
      <c r="A160" t="s">
        <v>80</v>
      </c>
      <c r="B160" t="s">
        <v>19</v>
      </c>
      <c r="C160" t="s">
        <v>11</v>
      </c>
      <c r="D160">
        <v>0</v>
      </c>
      <c r="E160">
        <v>0</v>
      </c>
      <c r="F160">
        <v>14</v>
      </c>
      <c r="I160">
        <f>VLOOKUP(Datos[[#This Row],[Region]],$P$7:$S$61,2,FALSE)</f>
        <v>14</v>
      </c>
      <c r="J160" s="29">
        <f>VLOOKUP(Datos[[#This Row],[Mes]],$M$2:$N$13,2,FALSE)</f>
        <v>44774</v>
      </c>
      <c r="K160" s="29" t="str">
        <f>VLOOKUP(Datos[[#This Row],[Region]],$P$7:$S$61,4,FALSE)</f>
        <v>14 - Córdoba</v>
      </c>
    </row>
    <row r="161" spans="1:11" x14ac:dyDescent="0.25">
      <c r="A161" t="s">
        <v>80</v>
      </c>
      <c r="B161" t="s">
        <v>19</v>
      </c>
      <c r="C161" t="s">
        <v>12</v>
      </c>
      <c r="D161">
        <v>0</v>
      </c>
      <c r="E161">
        <v>0</v>
      </c>
      <c r="F161">
        <v>14</v>
      </c>
      <c r="I161">
        <f>VLOOKUP(Datos[[#This Row],[Region]],$P$7:$S$61,2,FALSE)</f>
        <v>14</v>
      </c>
      <c r="J161" s="29">
        <f>VLOOKUP(Datos[[#This Row],[Mes]],$M$2:$N$13,2,FALSE)</f>
        <v>44805</v>
      </c>
      <c r="K161" s="29" t="str">
        <f>VLOOKUP(Datos[[#This Row],[Region]],$P$7:$S$61,4,FALSE)</f>
        <v>14 - Córdoba</v>
      </c>
    </row>
    <row r="162" spans="1:11" x14ac:dyDescent="0.25">
      <c r="A162" t="s">
        <v>80</v>
      </c>
      <c r="B162" t="s">
        <v>19</v>
      </c>
      <c r="C162" t="s">
        <v>13</v>
      </c>
      <c r="D162">
        <v>0</v>
      </c>
      <c r="E162">
        <v>0</v>
      </c>
      <c r="F162">
        <v>14</v>
      </c>
      <c r="I162">
        <f>VLOOKUP(Datos[[#This Row],[Region]],$P$7:$S$61,2,FALSE)</f>
        <v>14</v>
      </c>
      <c r="J162" s="29">
        <f>VLOOKUP(Datos[[#This Row],[Mes]],$M$2:$N$13,2,FALSE)</f>
        <v>44835</v>
      </c>
      <c r="K162" s="29" t="str">
        <f>VLOOKUP(Datos[[#This Row],[Region]],$P$7:$S$61,4,FALSE)</f>
        <v>14 - Córdoba</v>
      </c>
    </row>
    <row r="163" spans="1:11" x14ac:dyDescent="0.25">
      <c r="A163" t="s">
        <v>80</v>
      </c>
      <c r="B163" t="s">
        <v>19</v>
      </c>
      <c r="C163" t="s">
        <v>14</v>
      </c>
      <c r="D163">
        <v>0</v>
      </c>
      <c r="E163">
        <v>0</v>
      </c>
      <c r="F163">
        <v>14</v>
      </c>
      <c r="I163">
        <f>VLOOKUP(Datos[[#This Row],[Region]],$P$7:$S$61,2,FALSE)</f>
        <v>14</v>
      </c>
      <c r="J163" s="29">
        <f>VLOOKUP(Datos[[#This Row],[Mes]],$M$2:$N$13,2,FALSE)</f>
        <v>44866</v>
      </c>
      <c r="K163" s="29" t="str">
        <f>VLOOKUP(Datos[[#This Row],[Region]],$P$7:$S$61,4,FALSE)</f>
        <v>14 - Córdoba</v>
      </c>
    </row>
    <row r="164" spans="1:11" x14ac:dyDescent="0.25">
      <c r="A164" t="s">
        <v>80</v>
      </c>
      <c r="B164" t="s">
        <v>19</v>
      </c>
      <c r="C164" t="s">
        <v>15</v>
      </c>
      <c r="D164">
        <v>0</v>
      </c>
      <c r="E164">
        <v>0</v>
      </c>
      <c r="F164">
        <v>14</v>
      </c>
      <c r="I164">
        <f>VLOOKUP(Datos[[#This Row],[Region]],$P$7:$S$61,2,FALSE)</f>
        <v>14</v>
      </c>
      <c r="J164" s="29">
        <f>VLOOKUP(Datos[[#This Row],[Mes]],$M$2:$N$13,2,FALSE)</f>
        <v>44896</v>
      </c>
      <c r="K164" s="29" t="str">
        <f>VLOOKUP(Datos[[#This Row],[Region]],$P$7:$S$61,4,FALSE)</f>
        <v>14 - Córdoba</v>
      </c>
    </row>
    <row r="165" spans="1:11" x14ac:dyDescent="0.25">
      <c r="A165" t="s">
        <v>81</v>
      </c>
      <c r="B165" t="s">
        <v>19</v>
      </c>
      <c r="C165" t="s">
        <v>4</v>
      </c>
      <c r="D165">
        <v>0</v>
      </c>
      <c r="E165">
        <v>0</v>
      </c>
      <c r="F165">
        <v>15</v>
      </c>
      <c r="I165">
        <f>VLOOKUP(Datos[[#This Row],[Region]],$P$7:$S$61,2,FALSE)</f>
        <v>15</v>
      </c>
      <c r="J165" s="29">
        <f>VLOOKUP(Datos[[#This Row],[Mes]],$M$2:$N$13,2,FALSE)</f>
        <v>44562</v>
      </c>
      <c r="K165" s="29" t="str">
        <f>VLOOKUP(Datos[[#This Row],[Region]],$P$7:$S$61,4,FALSE)</f>
        <v>15 - Coruña, A</v>
      </c>
    </row>
    <row r="166" spans="1:11" x14ac:dyDescent="0.25">
      <c r="A166" t="s">
        <v>81</v>
      </c>
      <c r="B166" t="s">
        <v>19</v>
      </c>
      <c r="C166" t="s">
        <v>5</v>
      </c>
      <c r="D166">
        <v>0</v>
      </c>
      <c r="E166">
        <v>0</v>
      </c>
      <c r="F166">
        <v>15</v>
      </c>
      <c r="I166">
        <f>VLOOKUP(Datos[[#This Row],[Region]],$P$7:$S$61,2,FALSE)</f>
        <v>15</v>
      </c>
      <c r="J166" s="29">
        <f>VLOOKUP(Datos[[#This Row],[Mes]],$M$2:$N$13,2,FALSE)</f>
        <v>44593</v>
      </c>
      <c r="K166" s="29" t="str">
        <f>VLOOKUP(Datos[[#This Row],[Region]],$P$7:$S$61,4,FALSE)</f>
        <v>15 - Coruña, A</v>
      </c>
    </row>
    <row r="167" spans="1:11" x14ac:dyDescent="0.25">
      <c r="A167" t="s">
        <v>81</v>
      </c>
      <c r="B167" t="s">
        <v>19</v>
      </c>
      <c r="C167" t="s">
        <v>6</v>
      </c>
      <c r="D167">
        <v>0</v>
      </c>
      <c r="E167">
        <v>0</v>
      </c>
      <c r="F167">
        <v>15</v>
      </c>
      <c r="I167">
        <f>VLOOKUP(Datos[[#This Row],[Region]],$P$7:$S$61,2,FALSE)</f>
        <v>15</v>
      </c>
      <c r="J167" s="29">
        <f>VLOOKUP(Datos[[#This Row],[Mes]],$M$2:$N$13,2,FALSE)</f>
        <v>44621</v>
      </c>
      <c r="K167" s="29" t="str">
        <f>VLOOKUP(Datos[[#This Row],[Region]],$P$7:$S$61,4,FALSE)</f>
        <v>15 - Coruña, A</v>
      </c>
    </row>
    <row r="168" spans="1:11" x14ac:dyDescent="0.25">
      <c r="A168" t="s">
        <v>81</v>
      </c>
      <c r="B168" t="s">
        <v>19</v>
      </c>
      <c r="C168" t="s">
        <v>7</v>
      </c>
      <c r="D168">
        <v>0</v>
      </c>
      <c r="E168">
        <v>0</v>
      </c>
      <c r="F168">
        <v>15</v>
      </c>
      <c r="I168">
        <f>VLOOKUP(Datos[[#This Row],[Region]],$P$7:$S$61,2,FALSE)</f>
        <v>15</v>
      </c>
      <c r="J168" s="29">
        <f>VLOOKUP(Datos[[#This Row],[Mes]],$M$2:$N$13,2,FALSE)</f>
        <v>44652</v>
      </c>
      <c r="K168" s="29" t="str">
        <f>VLOOKUP(Datos[[#This Row],[Region]],$P$7:$S$61,4,FALSE)</f>
        <v>15 - Coruña, A</v>
      </c>
    </row>
    <row r="169" spans="1:11" x14ac:dyDescent="0.25">
      <c r="A169" t="s">
        <v>81</v>
      </c>
      <c r="B169" t="s">
        <v>19</v>
      </c>
      <c r="C169" t="s">
        <v>8</v>
      </c>
      <c r="D169">
        <v>0</v>
      </c>
      <c r="E169">
        <v>0</v>
      </c>
      <c r="F169">
        <v>15</v>
      </c>
      <c r="I169">
        <f>VLOOKUP(Datos[[#This Row],[Region]],$P$7:$S$61,2,FALSE)</f>
        <v>15</v>
      </c>
      <c r="J169" s="29">
        <f>VLOOKUP(Datos[[#This Row],[Mes]],$M$2:$N$13,2,FALSE)</f>
        <v>44682</v>
      </c>
      <c r="K169" s="29" t="str">
        <f>VLOOKUP(Datos[[#This Row],[Region]],$P$7:$S$61,4,FALSE)</f>
        <v>15 - Coruña, A</v>
      </c>
    </row>
    <row r="170" spans="1:11" x14ac:dyDescent="0.25">
      <c r="A170" t="s">
        <v>81</v>
      </c>
      <c r="B170" t="s">
        <v>19</v>
      </c>
      <c r="C170" t="s">
        <v>9</v>
      </c>
      <c r="D170">
        <v>0</v>
      </c>
      <c r="E170">
        <v>0</v>
      </c>
      <c r="F170">
        <v>15</v>
      </c>
      <c r="I170">
        <f>VLOOKUP(Datos[[#This Row],[Region]],$P$7:$S$61,2,FALSE)</f>
        <v>15</v>
      </c>
      <c r="J170" s="29">
        <f>VLOOKUP(Datos[[#This Row],[Mes]],$M$2:$N$13,2,FALSE)</f>
        <v>44713</v>
      </c>
      <c r="K170" s="29" t="str">
        <f>VLOOKUP(Datos[[#This Row],[Region]],$P$7:$S$61,4,FALSE)</f>
        <v>15 - Coruña, A</v>
      </c>
    </row>
    <row r="171" spans="1:11" x14ac:dyDescent="0.25">
      <c r="A171" t="s">
        <v>81</v>
      </c>
      <c r="B171" t="s">
        <v>19</v>
      </c>
      <c r="C171" t="s">
        <v>10</v>
      </c>
      <c r="D171">
        <v>0</v>
      </c>
      <c r="E171">
        <v>0</v>
      </c>
      <c r="F171">
        <v>15</v>
      </c>
      <c r="I171">
        <f>VLOOKUP(Datos[[#This Row],[Region]],$P$7:$S$61,2,FALSE)</f>
        <v>15</v>
      </c>
      <c r="J171" s="29">
        <f>VLOOKUP(Datos[[#This Row],[Mes]],$M$2:$N$13,2,FALSE)</f>
        <v>44743</v>
      </c>
      <c r="K171" s="29" t="str">
        <f>VLOOKUP(Datos[[#This Row],[Region]],$P$7:$S$61,4,FALSE)</f>
        <v>15 - Coruña, A</v>
      </c>
    </row>
    <row r="172" spans="1:11" x14ac:dyDescent="0.25">
      <c r="A172" t="s">
        <v>81</v>
      </c>
      <c r="B172" t="s">
        <v>19</v>
      </c>
      <c r="C172" t="s">
        <v>11</v>
      </c>
      <c r="D172">
        <v>0</v>
      </c>
      <c r="E172">
        <v>0</v>
      </c>
      <c r="F172">
        <v>15</v>
      </c>
      <c r="I172">
        <f>VLOOKUP(Datos[[#This Row],[Region]],$P$7:$S$61,2,FALSE)</f>
        <v>15</v>
      </c>
      <c r="J172" s="29">
        <f>VLOOKUP(Datos[[#This Row],[Mes]],$M$2:$N$13,2,FALSE)</f>
        <v>44774</v>
      </c>
      <c r="K172" s="29" t="str">
        <f>VLOOKUP(Datos[[#This Row],[Region]],$P$7:$S$61,4,FALSE)</f>
        <v>15 - Coruña, A</v>
      </c>
    </row>
    <row r="173" spans="1:11" x14ac:dyDescent="0.25">
      <c r="A173" t="s">
        <v>81</v>
      </c>
      <c r="B173" t="s">
        <v>19</v>
      </c>
      <c r="C173" t="s">
        <v>12</v>
      </c>
      <c r="D173">
        <v>0</v>
      </c>
      <c r="E173">
        <v>0</v>
      </c>
      <c r="F173">
        <v>15</v>
      </c>
      <c r="I173">
        <f>VLOOKUP(Datos[[#This Row],[Region]],$P$7:$S$61,2,FALSE)</f>
        <v>15</v>
      </c>
      <c r="J173" s="29">
        <f>VLOOKUP(Datos[[#This Row],[Mes]],$M$2:$N$13,2,FALSE)</f>
        <v>44805</v>
      </c>
      <c r="K173" s="29" t="str">
        <f>VLOOKUP(Datos[[#This Row],[Region]],$P$7:$S$61,4,FALSE)</f>
        <v>15 - Coruña, A</v>
      </c>
    </row>
    <row r="174" spans="1:11" x14ac:dyDescent="0.25">
      <c r="A174" t="s">
        <v>81</v>
      </c>
      <c r="B174" t="s">
        <v>19</v>
      </c>
      <c r="C174" t="s">
        <v>13</v>
      </c>
      <c r="D174">
        <v>0</v>
      </c>
      <c r="E174">
        <v>0</v>
      </c>
      <c r="F174">
        <v>15</v>
      </c>
      <c r="I174">
        <f>VLOOKUP(Datos[[#This Row],[Region]],$P$7:$S$61,2,FALSE)</f>
        <v>15</v>
      </c>
      <c r="J174" s="29">
        <f>VLOOKUP(Datos[[#This Row],[Mes]],$M$2:$N$13,2,FALSE)</f>
        <v>44835</v>
      </c>
      <c r="K174" s="29" t="str">
        <f>VLOOKUP(Datos[[#This Row],[Region]],$P$7:$S$61,4,FALSE)</f>
        <v>15 - Coruña, A</v>
      </c>
    </row>
    <row r="175" spans="1:11" x14ac:dyDescent="0.25">
      <c r="A175" t="s">
        <v>81</v>
      </c>
      <c r="B175" t="s">
        <v>19</v>
      </c>
      <c r="C175" t="s">
        <v>14</v>
      </c>
      <c r="D175">
        <v>0</v>
      </c>
      <c r="E175">
        <v>0</v>
      </c>
      <c r="F175">
        <v>15</v>
      </c>
      <c r="I175">
        <f>VLOOKUP(Datos[[#This Row],[Region]],$P$7:$S$61,2,FALSE)</f>
        <v>15</v>
      </c>
      <c r="J175" s="29">
        <f>VLOOKUP(Datos[[#This Row],[Mes]],$M$2:$N$13,2,FALSE)</f>
        <v>44866</v>
      </c>
      <c r="K175" s="29" t="str">
        <f>VLOOKUP(Datos[[#This Row],[Region]],$P$7:$S$61,4,FALSE)</f>
        <v>15 - Coruña, A</v>
      </c>
    </row>
    <row r="176" spans="1:11" x14ac:dyDescent="0.25">
      <c r="A176" t="s">
        <v>81</v>
      </c>
      <c r="B176" t="s">
        <v>19</v>
      </c>
      <c r="C176" t="s">
        <v>15</v>
      </c>
      <c r="D176">
        <v>0</v>
      </c>
      <c r="E176">
        <v>0</v>
      </c>
      <c r="F176">
        <v>15</v>
      </c>
      <c r="I176">
        <f>VLOOKUP(Datos[[#This Row],[Region]],$P$7:$S$61,2,FALSE)</f>
        <v>15</v>
      </c>
      <c r="J176" s="29">
        <f>VLOOKUP(Datos[[#This Row],[Mes]],$M$2:$N$13,2,FALSE)</f>
        <v>44896</v>
      </c>
      <c r="K176" s="29" t="str">
        <f>VLOOKUP(Datos[[#This Row],[Region]],$P$7:$S$61,4,FALSE)</f>
        <v>15 - Coruña, A</v>
      </c>
    </row>
    <row r="177" spans="1:11" x14ac:dyDescent="0.25">
      <c r="A177" t="s">
        <v>82</v>
      </c>
      <c r="B177" t="s">
        <v>19</v>
      </c>
      <c r="C177" t="s">
        <v>4</v>
      </c>
      <c r="D177">
        <v>0</v>
      </c>
      <c r="E177">
        <v>0</v>
      </c>
      <c r="F177">
        <v>16</v>
      </c>
      <c r="I177">
        <f>VLOOKUP(Datos[[#This Row],[Region]],$P$7:$S$61,2,FALSE)</f>
        <v>16</v>
      </c>
      <c r="J177" s="29">
        <f>VLOOKUP(Datos[[#This Row],[Mes]],$M$2:$N$13,2,FALSE)</f>
        <v>44562</v>
      </c>
      <c r="K177" s="29" t="str">
        <f>VLOOKUP(Datos[[#This Row],[Region]],$P$7:$S$61,4,FALSE)</f>
        <v>16 - Cuenca</v>
      </c>
    </row>
    <row r="178" spans="1:11" x14ac:dyDescent="0.25">
      <c r="A178" t="s">
        <v>82</v>
      </c>
      <c r="B178" t="s">
        <v>19</v>
      </c>
      <c r="C178" t="s">
        <v>5</v>
      </c>
      <c r="D178">
        <v>0</v>
      </c>
      <c r="E178">
        <v>0</v>
      </c>
      <c r="F178">
        <v>16</v>
      </c>
      <c r="I178">
        <f>VLOOKUP(Datos[[#This Row],[Region]],$P$7:$S$61,2,FALSE)</f>
        <v>16</v>
      </c>
      <c r="J178" s="29">
        <f>VLOOKUP(Datos[[#This Row],[Mes]],$M$2:$N$13,2,FALSE)</f>
        <v>44593</v>
      </c>
      <c r="K178" s="29" t="str">
        <f>VLOOKUP(Datos[[#This Row],[Region]],$P$7:$S$61,4,FALSE)</f>
        <v>16 - Cuenca</v>
      </c>
    </row>
    <row r="179" spans="1:11" x14ac:dyDescent="0.25">
      <c r="A179" t="s">
        <v>82</v>
      </c>
      <c r="B179" t="s">
        <v>19</v>
      </c>
      <c r="C179" t="s">
        <v>6</v>
      </c>
      <c r="D179">
        <v>0</v>
      </c>
      <c r="E179">
        <v>0</v>
      </c>
      <c r="F179">
        <v>16</v>
      </c>
      <c r="I179">
        <f>VLOOKUP(Datos[[#This Row],[Region]],$P$7:$S$61,2,FALSE)</f>
        <v>16</v>
      </c>
      <c r="J179" s="29">
        <f>VLOOKUP(Datos[[#This Row],[Mes]],$M$2:$N$13,2,FALSE)</f>
        <v>44621</v>
      </c>
      <c r="K179" s="29" t="str">
        <f>VLOOKUP(Datos[[#This Row],[Region]],$P$7:$S$61,4,FALSE)</f>
        <v>16 - Cuenca</v>
      </c>
    </row>
    <row r="180" spans="1:11" x14ac:dyDescent="0.25">
      <c r="A180" t="s">
        <v>82</v>
      </c>
      <c r="B180" t="s">
        <v>19</v>
      </c>
      <c r="C180" t="s">
        <v>7</v>
      </c>
      <c r="D180">
        <v>0</v>
      </c>
      <c r="E180">
        <v>0</v>
      </c>
      <c r="F180">
        <v>16</v>
      </c>
      <c r="I180">
        <f>VLOOKUP(Datos[[#This Row],[Region]],$P$7:$S$61,2,FALSE)</f>
        <v>16</v>
      </c>
      <c r="J180" s="29">
        <f>VLOOKUP(Datos[[#This Row],[Mes]],$M$2:$N$13,2,FALSE)</f>
        <v>44652</v>
      </c>
      <c r="K180" s="29" t="str">
        <f>VLOOKUP(Datos[[#This Row],[Region]],$P$7:$S$61,4,FALSE)</f>
        <v>16 - Cuenca</v>
      </c>
    </row>
    <row r="181" spans="1:11" x14ac:dyDescent="0.25">
      <c r="A181" t="s">
        <v>82</v>
      </c>
      <c r="B181" t="s">
        <v>19</v>
      </c>
      <c r="C181" t="s">
        <v>8</v>
      </c>
      <c r="D181">
        <v>0</v>
      </c>
      <c r="E181">
        <v>0</v>
      </c>
      <c r="F181">
        <v>16</v>
      </c>
      <c r="I181">
        <f>VLOOKUP(Datos[[#This Row],[Region]],$P$7:$S$61,2,FALSE)</f>
        <v>16</v>
      </c>
      <c r="J181" s="29">
        <f>VLOOKUP(Datos[[#This Row],[Mes]],$M$2:$N$13,2,FALSE)</f>
        <v>44682</v>
      </c>
      <c r="K181" s="29" t="str">
        <f>VLOOKUP(Datos[[#This Row],[Region]],$P$7:$S$61,4,FALSE)</f>
        <v>16 - Cuenca</v>
      </c>
    </row>
    <row r="182" spans="1:11" x14ac:dyDescent="0.25">
      <c r="A182" t="s">
        <v>82</v>
      </c>
      <c r="B182" t="s">
        <v>19</v>
      </c>
      <c r="C182" t="s">
        <v>9</v>
      </c>
      <c r="D182">
        <v>0</v>
      </c>
      <c r="E182">
        <v>0</v>
      </c>
      <c r="F182">
        <v>16</v>
      </c>
      <c r="I182">
        <f>VLOOKUP(Datos[[#This Row],[Region]],$P$7:$S$61,2,FALSE)</f>
        <v>16</v>
      </c>
      <c r="J182" s="29">
        <f>VLOOKUP(Datos[[#This Row],[Mes]],$M$2:$N$13,2,FALSE)</f>
        <v>44713</v>
      </c>
      <c r="K182" s="29" t="str">
        <f>VLOOKUP(Datos[[#This Row],[Region]],$P$7:$S$61,4,FALSE)</f>
        <v>16 - Cuenca</v>
      </c>
    </row>
    <row r="183" spans="1:11" x14ac:dyDescent="0.25">
      <c r="A183" t="s">
        <v>82</v>
      </c>
      <c r="B183" t="s">
        <v>19</v>
      </c>
      <c r="C183" t="s">
        <v>10</v>
      </c>
      <c r="D183">
        <v>0</v>
      </c>
      <c r="E183">
        <v>0</v>
      </c>
      <c r="F183">
        <v>16</v>
      </c>
      <c r="I183">
        <f>VLOOKUP(Datos[[#This Row],[Region]],$P$7:$S$61,2,FALSE)</f>
        <v>16</v>
      </c>
      <c r="J183" s="29">
        <f>VLOOKUP(Datos[[#This Row],[Mes]],$M$2:$N$13,2,FALSE)</f>
        <v>44743</v>
      </c>
      <c r="K183" s="29" t="str">
        <f>VLOOKUP(Datos[[#This Row],[Region]],$P$7:$S$61,4,FALSE)</f>
        <v>16 - Cuenca</v>
      </c>
    </row>
    <row r="184" spans="1:11" x14ac:dyDescent="0.25">
      <c r="A184" t="s">
        <v>82</v>
      </c>
      <c r="B184" t="s">
        <v>19</v>
      </c>
      <c r="C184" t="s">
        <v>11</v>
      </c>
      <c r="D184">
        <v>0</v>
      </c>
      <c r="E184">
        <v>0</v>
      </c>
      <c r="F184">
        <v>16</v>
      </c>
      <c r="I184">
        <f>VLOOKUP(Datos[[#This Row],[Region]],$P$7:$S$61,2,FALSE)</f>
        <v>16</v>
      </c>
      <c r="J184" s="29">
        <f>VLOOKUP(Datos[[#This Row],[Mes]],$M$2:$N$13,2,FALSE)</f>
        <v>44774</v>
      </c>
      <c r="K184" s="29" t="str">
        <f>VLOOKUP(Datos[[#This Row],[Region]],$P$7:$S$61,4,FALSE)</f>
        <v>16 - Cuenca</v>
      </c>
    </row>
    <row r="185" spans="1:11" x14ac:dyDescent="0.25">
      <c r="A185" t="s">
        <v>82</v>
      </c>
      <c r="B185" t="s">
        <v>19</v>
      </c>
      <c r="C185" t="s">
        <v>12</v>
      </c>
      <c r="D185">
        <v>0</v>
      </c>
      <c r="E185">
        <v>0</v>
      </c>
      <c r="F185">
        <v>16</v>
      </c>
      <c r="I185">
        <f>VLOOKUP(Datos[[#This Row],[Region]],$P$7:$S$61,2,FALSE)</f>
        <v>16</v>
      </c>
      <c r="J185" s="29">
        <f>VLOOKUP(Datos[[#This Row],[Mes]],$M$2:$N$13,2,FALSE)</f>
        <v>44805</v>
      </c>
      <c r="K185" s="29" t="str">
        <f>VLOOKUP(Datos[[#This Row],[Region]],$P$7:$S$61,4,FALSE)</f>
        <v>16 - Cuenca</v>
      </c>
    </row>
    <row r="186" spans="1:11" x14ac:dyDescent="0.25">
      <c r="A186" t="s">
        <v>82</v>
      </c>
      <c r="B186" t="s">
        <v>19</v>
      </c>
      <c r="C186" t="s">
        <v>13</v>
      </c>
      <c r="D186">
        <v>0</v>
      </c>
      <c r="E186">
        <v>0</v>
      </c>
      <c r="F186">
        <v>16</v>
      </c>
      <c r="I186">
        <f>VLOOKUP(Datos[[#This Row],[Region]],$P$7:$S$61,2,FALSE)</f>
        <v>16</v>
      </c>
      <c r="J186" s="29">
        <f>VLOOKUP(Datos[[#This Row],[Mes]],$M$2:$N$13,2,FALSE)</f>
        <v>44835</v>
      </c>
      <c r="K186" s="29" t="str">
        <f>VLOOKUP(Datos[[#This Row],[Region]],$P$7:$S$61,4,FALSE)</f>
        <v>16 - Cuenca</v>
      </c>
    </row>
    <row r="187" spans="1:11" x14ac:dyDescent="0.25">
      <c r="A187" t="s">
        <v>82</v>
      </c>
      <c r="B187" t="s">
        <v>19</v>
      </c>
      <c r="C187" t="s">
        <v>14</v>
      </c>
      <c r="D187">
        <v>0</v>
      </c>
      <c r="E187">
        <v>0</v>
      </c>
      <c r="F187">
        <v>16</v>
      </c>
      <c r="I187">
        <f>VLOOKUP(Datos[[#This Row],[Region]],$P$7:$S$61,2,FALSE)</f>
        <v>16</v>
      </c>
      <c r="J187" s="29">
        <f>VLOOKUP(Datos[[#This Row],[Mes]],$M$2:$N$13,2,FALSE)</f>
        <v>44866</v>
      </c>
      <c r="K187" s="29" t="str">
        <f>VLOOKUP(Datos[[#This Row],[Region]],$P$7:$S$61,4,FALSE)</f>
        <v>16 - Cuenca</v>
      </c>
    </row>
    <row r="188" spans="1:11" x14ac:dyDescent="0.25">
      <c r="A188" t="s">
        <v>82</v>
      </c>
      <c r="B188" t="s">
        <v>19</v>
      </c>
      <c r="C188" t="s">
        <v>15</v>
      </c>
      <c r="D188">
        <v>0</v>
      </c>
      <c r="E188">
        <v>0</v>
      </c>
      <c r="F188">
        <v>16</v>
      </c>
      <c r="I188">
        <f>VLOOKUP(Datos[[#This Row],[Region]],$P$7:$S$61,2,FALSE)</f>
        <v>16</v>
      </c>
      <c r="J188" s="29">
        <f>VLOOKUP(Datos[[#This Row],[Mes]],$M$2:$N$13,2,FALSE)</f>
        <v>44896</v>
      </c>
      <c r="K188" s="29" t="str">
        <f>VLOOKUP(Datos[[#This Row],[Region]],$P$7:$S$61,4,FALSE)</f>
        <v>16 - Cuenca</v>
      </c>
    </row>
    <row r="189" spans="1:11" x14ac:dyDescent="0.25">
      <c r="A189" t="s">
        <v>105</v>
      </c>
      <c r="B189" t="s">
        <v>19</v>
      </c>
      <c r="C189" t="s">
        <v>4</v>
      </c>
      <c r="D189">
        <v>0</v>
      </c>
      <c r="E189">
        <v>0</v>
      </c>
      <c r="F189">
        <v>17</v>
      </c>
      <c r="I189">
        <f>VLOOKUP(Datos[[#This Row],[Region]],$P$7:$S$61,2,FALSE)</f>
        <v>17</v>
      </c>
      <c r="J189" s="29">
        <f>VLOOKUP(Datos[[#This Row],[Mes]],$M$2:$N$13,2,FALSE)</f>
        <v>44562</v>
      </c>
      <c r="K189" s="29" t="str">
        <f>VLOOKUP(Datos[[#This Row],[Region]],$P$7:$S$61,4,FALSE)</f>
        <v>17 - Girona</v>
      </c>
    </row>
    <row r="190" spans="1:11" x14ac:dyDescent="0.25">
      <c r="A190" t="s">
        <v>105</v>
      </c>
      <c r="B190" t="s">
        <v>19</v>
      </c>
      <c r="C190" t="s">
        <v>5</v>
      </c>
      <c r="D190">
        <v>0</v>
      </c>
      <c r="E190">
        <v>0</v>
      </c>
      <c r="F190">
        <v>17</v>
      </c>
      <c r="I190">
        <f>VLOOKUP(Datos[[#This Row],[Region]],$P$7:$S$61,2,FALSE)</f>
        <v>17</v>
      </c>
      <c r="J190" s="29">
        <f>VLOOKUP(Datos[[#This Row],[Mes]],$M$2:$N$13,2,FALSE)</f>
        <v>44593</v>
      </c>
      <c r="K190" s="29" t="str">
        <f>VLOOKUP(Datos[[#This Row],[Region]],$P$7:$S$61,4,FALSE)</f>
        <v>17 - Girona</v>
      </c>
    </row>
    <row r="191" spans="1:11" x14ac:dyDescent="0.25">
      <c r="A191" t="s">
        <v>105</v>
      </c>
      <c r="B191" t="s">
        <v>19</v>
      </c>
      <c r="C191" t="s">
        <v>6</v>
      </c>
      <c r="D191">
        <v>0</v>
      </c>
      <c r="E191">
        <v>0</v>
      </c>
      <c r="F191">
        <v>17</v>
      </c>
      <c r="I191">
        <f>VLOOKUP(Datos[[#This Row],[Region]],$P$7:$S$61,2,FALSE)</f>
        <v>17</v>
      </c>
      <c r="J191" s="29">
        <f>VLOOKUP(Datos[[#This Row],[Mes]],$M$2:$N$13,2,FALSE)</f>
        <v>44621</v>
      </c>
      <c r="K191" s="29" t="str">
        <f>VLOOKUP(Datos[[#This Row],[Region]],$P$7:$S$61,4,FALSE)</f>
        <v>17 - Girona</v>
      </c>
    </row>
    <row r="192" spans="1:11" x14ac:dyDescent="0.25">
      <c r="A192" t="s">
        <v>105</v>
      </c>
      <c r="B192" t="s">
        <v>19</v>
      </c>
      <c r="C192" t="s">
        <v>7</v>
      </c>
      <c r="D192">
        <v>0</v>
      </c>
      <c r="E192">
        <v>0</v>
      </c>
      <c r="F192">
        <v>17</v>
      </c>
      <c r="I192">
        <f>VLOOKUP(Datos[[#This Row],[Region]],$P$7:$S$61,2,FALSE)</f>
        <v>17</v>
      </c>
      <c r="J192" s="29">
        <f>VLOOKUP(Datos[[#This Row],[Mes]],$M$2:$N$13,2,FALSE)</f>
        <v>44652</v>
      </c>
      <c r="K192" s="29" t="str">
        <f>VLOOKUP(Datos[[#This Row],[Region]],$P$7:$S$61,4,FALSE)</f>
        <v>17 - Girona</v>
      </c>
    </row>
    <row r="193" spans="1:11" x14ac:dyDescent="0.25">
      <c r="A193" t="s">
        <v>105</v>
      </c>
      <c r="B193" t="s">
        <v>19</v>
      </c>
      <c r="C193" t="s">
        <v>8</v>
      </c>
      <c r="D193">
        <v>0</v>
      </c>
      <c r="E193">
        <v>0</v>
      </c>
      <c r="F193">
        <v>17</v>
      </c>
      <c r="I193">
        <f>VLOOKUP(Datos[[#This Row],[Region]],$P$7:$S$61,2,FALSE)</f>
        <v>17</v>
      </c>
      <c r="J193" s="29">
        <f>VLOOKUP(Datos[[#This Row],[Mes]],$M$2:$N$13,2,FALSE)</f>
        <v>44682</v>
      </c>
      <c r="K193" s="29" t="str">
        <f>VLOOKUP(Datos[[#This Row],[Region]],$P$7:$S$61,4,FALSE)</f>
        <v>17 - Girona</v>
      </c>
    </row>
    <row r="194" spans="1:11" x14ac:dyDescent="0.25">
      <c r="A194" t="s">
        <v>105</v>
      </c>
      <c r="B194" t="s">
        <v>19</v>
      </c>
      <c r="C194" t="s">
        <v>9</v>
      </c>
      <c r="D194">
        <v>0</v>
      </c>
      <c r="E194">
        <v>0</v>
      </c>
      <c r="F194">
        <v>17</v>
      </c>
      <c r="I194">
        <f>VLOOKUP(Datos[[#This Row],[Region]],$P$7:$S$61,2,FALSE)</f>
        <v>17</v>
      </c>
      <c r="J194" s="29">
        <f>VLOOKUP(Datos[[#This Row],[Mes]],$M$2:$N$13,2,FALSE)</f>
        <v>44713</v>
      </c>
      <c r="K194" s="29" t="str">
        <f>VLOOKUP(Datos[[#This Row],[Region]],$P$7:$S$61,4,FALSE)</f>
        <v>17 - Girona</v>
      </c>
    </row>
    <row r="195" spans="1:11" x14ac:dyDescent="0.25">
      <c r="A195" t="s">
        <v>105</v>
      </c>
      <c r="B195" t="s">
        <v>19</v>
      </c>
      <c r="C195" t="s">
        <v>10</v>
      </c>
      <c r="D195">
        <v>0</v>
      </c>
      <c r="E195">
        <v>0</v>
      </c>
      <c r="F195">
        <v>17</v>
      </c>
      <c r="I195">
        <f>VLOOKUP(Datos[[#This Row],[Region]],$P$7:$S$61,2,FALSE)</f>
        <v>17</v>
      </c>
      <c r="J195" s="29">
        <f>VLOOKUP(Datos[[#This Row],[Mes]],$M$2:$N$13,2,FALSE)</f>
        <v>44743</v>
      </c>
      <c r="K195" s="29" t="str">
        <f>VLOOKUP(Datos[[#This Row],[Region]],$P$7:$S$61,4,FALSE)</f>
        <v>17 - Girona</v>
      </c>
    </row>
    <row r="196" spans="1:11" x14ac:dyDescent="0.25">
      <c r="A196" t="s">
        <v>105</v>
      </c>
      <c r="B196" t="s">
        <v>19</v>
      </c>
      <c r="C196" t="s">
        <v>11</v>
      </c>
      <c r="D196">
        <v>0</v>
      </c>
      <c r="E196">
        <v>0</v>
      </c>
      <c r="F196">
        <v>17</v>
      </c>
      <c r="I196">
        <f>VLOOKUP(Datos[[#This Row],[Region]],$P$7:$S$61,2,FALSE)</f>
        <v>17</v>
      </c>
      <c r="J196" s="29">
        <f>VLOOKUP(Datos[[#This Row],[Mes]],$M$2:$N$13,2,FALSE)</f>
        <v>44774</v>
      </c>
      <c r="K196" s="29" t="str">
        <f>VLOOKUP(Datos[[#This Row],[Region]],$P$7:$S$61,4,FALSE)</f>
        <v>17 - Girona</v>
      </c>
    </row>
    <row r="197" spans="1:11" x14ac:dyDescent="0.25">
      <c r="A197" t="s">
        <v>105</v>
      </c>
      <c r="B197" t="s">
        <v>19</v>
      </c>
      <c r="C197" t="s">
        <v>12</v>
      </c>
      <c r="D197">
        <v>0</v>
      </c>
      <c r="E197">
        <v>0</v>
      </c>
      <c r="F197">
        <v>17</v>
      </c>
      <c r="I197">
        <f>VLOOKUP(Datos[[#This Row],[Region]],$P$7:$S$61,2,FALSE)</f>
        <v>17</v>
      </c>
      <c r="J197" s="29">
        <f>VLOOKUP(Datos[[#This Row],[Mes]],$M$2:$N$13,2,FALSE)</f>
        <v>44805</v>
      </c>
      <c r="K197" s="29" t="str">
        <f>VLOOKUP(Datos[[#This Row],[Region]],$P$7:$S$61,4,FALSE)</f>
        <v>17 - Girona</v>
      </c>
    </row>
    <row r="198" spans="1:11" x14ac:dyDescent="0.25">
      <c r="A198" t="s">
        <v>105</v>
      </c>
      <c r="B198" t="s">
        <v>19</v>
      </c>
      <c r="C198" t="s">
        <v>13</v>
      </c>
      <c r="D198">
        <v>0</v>
      </c>
      <c r="E198">
        <v>0</v>
      </c>
      <c r="F198">
        <v>17</v>
      </c>
      <c r="I198">
        <f>VLOOKUP(Datos[[#This Row],[Region]],$P$7:$S$61,2,FALSE)</f>
        <v>17</v>
      </c>
      <c r="J198" s="29">
        <f>VLOOKUP(Datos[[#This Row],[Mes]],$M$2:$N$13,2,FALSE)</f>
        <v>44835</v>
      </c>
      <c r="K198" s="29" t="str">
        <f>VLOOKUP(Datos[[#This Row],[Region]],$P$7:$S$61,4,FALSE)</f>
        <v>17 - Girona</v>
      </c>
    </row>
    <row r="199" spans="1:11" x14ac:dyDescent="0.25">
      <c r="A199" t="s">
        <v>105</v>
      </c>
      <c r="B199" t="s">
        <v>19</v>
      </c>
      <c r="C199" t="s">
        <v>14</v>
      </c>
      <c r="D199">
        <v>0</v>
      </c>
      <c r="E199">
        <v>0</v>
      </c>
      <c r="F199">
        <v>17</v>
      </c>
      <c r="I199">
        <f>VLOOKUP(Datos[[#This Row],[Region]],$P$7:$S$61,2,FALSE)</f>
        <v>17</v>
      </c>
      <c r="J199" s="29">
        <f>VLOOKUP(Datos[[#This Row],[Mes]],$M$2:$N$13,2,FALSE)</f>
        <v>44866</v>
      </c>
      <c r="K199" s="29" t="str">
        <f>VLOOKUP(Datos[[#This Row],[Region]],$P$7:$S$61,4,FALSE)</f>
        <v>17 - Girona</v>
      </c>
    </row>
    <row r="200" spans="1:11" x14ac:dyDescent="0.25">
      <c r="A200" t="s">
        <v>105</v>
      </c>
      <c r="B200" t="s">
        <v>19</v>
      </c>
      <c r="C200" t="s">
        <v>15</v>
      </c>
      <c r="D200">
        <v>0</v>
      </c>
      <c r="E200">
        <v>0</v>
      </c>
      <c r="F200">
        <v>17</v>
      </c>
      <c r="I200">
        <f>VLOOKUP(Datos[[#This Row],[Region]],$P$7:$S$61,2,FALSE)</f>
        <v>17</v>
      </c>
      <c r="J200" s="29">
        <f>VLOOKUP(Datos[[#This Row],[Mes]],$M$2:$N$13,2,FALSE)</f>
        <v>44896</v>
      </c>
      <c r="K200" s="29" t="str">
        <f>VLOOKUP(Datos[[#This Row],[Region]],$P$7:$S$61,4,FALSE)</f>
        <v>17 - Girona</v>
      </c>
    </row>
    <row r="201" spans="1:11" x14ac:dyDescent="0.25">
      <c r="A201" t="s">
        <v>103</v>
      </c>
      <c r="B201" t="s">
        <v>19</v>
      </c>
      <c r="C201" t="s">
        <v>4</v>
      </c>
      <c r="D201">
        <v>0</v>
      </c>
      <c r="E201">
        <v>0</v>
      </c>
      <c r="F201">
        <v>18</v>
      </c>
      <c r="I201">
        <f>VLOOKUP(Datos[[#This Row],[Region]],$P$7:$S$61,2,FALSE)</f>
        <v>18</v>
      </c>
      <c r="J201" s="29">
        <f>VLOOKUP(Datos[[#This Row],[Mes]],$M$2:$N$13,2,FALSE)</f>
        <v>44562</v>
      </c>
      <c r="K201" s="29" t="str">
        <f>VLOOKUP(Datos[[#This Row],[Region]],$P$7:$S$61,4,FALSE)</f>
        <v>18 - Granada</v>
      </c>
    </row>
    <row r="202" spans="1:11" x14ac:dyDescent="0.25">
      <c r="A202" t="s">
        <v>103</v>
      </c>
      <c r="B202" t="s">
        <v>19</v>
      </c>
      <c r="C202" t="s">
        <v>5</v>
      </c>
      <c r="D202">
        <v>0</v>
      </c>
      <c r="E202">
        <v>0</v>
      </c>
      <c r="F202">
        <v>18</v>
      </c>
      <c r="I202">
        <f>VLOOKUP(Datos[[#This Row],[Region]],$P$7:$S$61,2,FALSE)</f>
        <v>18</v>
      </c>
      <c r="J202" s="29">
        <f>VLOOKUP(Datos[[#This Row],[Mes]],$M$2:$N$13,2,FALSE)</f>
        <v>44593</v>
      </c>
      <c r="K202" s="29" t="str">
        <f>VLOOKUP(Datos[[#This Row],[Region]],$P$7:$S$61,4,FALSE)</f>
        <v>18 - Granada</v>
      </c>
    </row>
    <row r="203" spans="1:11" x14ac:dyDescent="0.25">
      <c r="A203" t="s">
        <v>103</v>
      </c>
      <c r="B203" t="s">
        <v>19</v>
      </c>
      <c r="C203" t="s">
        <v>6</v>
      </c>
      <c r="D203">
        <v>0</v>
      </c>
      <c r="E203">
        <v>0</v>
      </c>
      <c r="F203">
        <v>18</v>
      </c>
      <c r="I203">
        <f>VLOOKUP(Datos[[#This Row],[Region]],$P$7:$S$61,2,FALSE)</f>
        <v>18</v>
      </c>
      <c r="J203" s="29">
        <f>VLOOKUP(Datos[[#This Row],[Mes]],$M$2:$N$13,2,FALSE)</f>
        <v>44621</v>
      </c>
      <c r="K203" s="29" t="str">
        <f>VLOOKUP(Datos[[#This Row],[Region]],$P$7:$S$61,4,FALSE)</f>
        <v>18 - Granada</v>
      </c>
    </row>
    <row r="204" spans="1:11" x14ac:dyDescent="0.25">
      <c r="A204" t="s">
        <v>103</v>
      </c>
      <c r="B204" t="s">
        <v>19</v>
      </c>
      <c r="C204" t="s">
        <v>7</v>
      </c>
      <c r="D204">
        <v>0</v>
      </c>
      <c r="E204">
        <v>0</v>
      </c>
      <c r="F204">
        <v>18</v>
      </c>
      <c r="I204">
        <f>VLOOKUP(Datos[[#This Row],[Region]],$P$7:$S$61,2,FALSE)</f>
        <v>18</v>
      </c>
      <c r="J204" s="29">
        <f>VLOOKUP(Datos[[#This Row],[Mes]],$M$2:$N$13,2,FALSE)</f>
        <v>44652</v>
      </c>
      <c r="K204" s="29" t="str">
        <f>VLOOKUP(Datos[[#This Row],[Region]],$P$7:$S$61,4,FALSE)</f>
        <v>18 - Granada</v>
      </c>
    </row>
    <row r="205" spans="1:11" x14ac:dyDescent="0.25">
      <c r="A205" t="s">
        <v>103</v>
      </c>
      <c r="B205" t="s">
        <v>19</v>
      </c>
      <c r="C205" t="s">
        <v>8</v>
      </c>
      <c r="D205">
        <v>0</v>
      </c>
      <c r="E205">
        <v>0</v>
      </c>
      <c r="F205">
        <v>18</v>
      </c>
      <c r="I205">
        <f>VLOOKUP(Datos[[#This Row],[Region]],$P$7:$S$61,2,FALSE)</f>
        <v>18</v>
      </c>
      <c r="J205" s="29">
        <f>VLOOKUP(Datos[[#This Row],[Mes]],$M$2:$N$13,2,FALSE)</f>
        <v>44682</v>
      </c>
      <c r="K205" s="29" t="str">
        <f>VLOOKUP(Datos[[#This Row],[Region]],$P$7:$S$61,4,FALSE)</f>
        <v>18 - Granada</v>
      </c>
    </row>
    <row r="206" spans="1:11" x14ac:dyDescent="0.25">
      <c r="A206" t="s">
        <v>103</v>
      </c>
      <c r="B206" t="s">
        <v>19</v>
      </c>
      <c r="C206" t="s">
        <v>9</v>
      </c>
      <c r="D206">
        <v>0</v>
      </c>
      <c r="E206">
        <v>0</v>
      </c>
      <c r="F206">
        <v>18</v>
      </c>
      <c r="I206">
        <f>VLOOKUP(Datos[[#This Row],[Region]],$P$7:$S$61,2,FALSE)</f>
        <v>18</v>
      </c>
      <c r="J206" s="29">
        <f>VLOOKUP(Datos[[#This Row],[Mes]],$M$2:$N$13,2,FALSE)</f>
        <v>44713</v>
      </c>
      <c r="K206" s="29" t="str">
        <f>VLOOKUP(Datos[[#This Row],[Region]],$P$7:$S$61,4,FALSE)</f>
        <v>18 - Granada</v>
      </c>
    </row>
    <row r="207" spans="1:11" x14ac:dyDescent="0.25">
      <c r="A207" t="s">
        <v>103</v>
      </c>
      <c r="B207" t="s">
        <v>19</v>
      </c>
      <c r="C207" t="s">
        <v>10</v>
      </c>
      <c r="D207">
        <v>0</v>
      </c>
      <c r="E207">
        <v>0</v>
      </c>
      <c r="F207">
        <v>18</v>
      </c>
      <c r="I207">
        <f>VLOOKUP(Datos[[#This Row],[Region]],$P$7:$S$61,2,FALSE)</f>
        <v>18</v>
      </c>
      <c r="J207" s="29">
        <f>VLOOKUP(Datos[[#This Row],[Mes]],$M$2:$N$13,2,FALSE)</f>
        <v>44743</v>
      </c>
      <c r="K207" s="29" t="str">
        <f>VLOOKUP(Datos[[#This Row],[Region]],$P$7:$S$61,4,FALSE)</f>
        <v>18 - Granada</v>
      </c>
    </row>
    <row r="208" spans="1:11" x14ac:dyDescent="0.25">
      <c r="A208" t="s">
        <v>103</v>
      </c>
      <c r="B208" t="s">
        <v>19</v>
      </c>
      <c r="C208" t="s">
        <v>11</v>
      </c>
      <c r="D208">
        <v>0</v>
      </c>
      <c r="E208">
        <v>0</v>
      </c>
      <c r="F208">
        <v>18</v>
      </c>
      <c r="I208">
        <f>VLOOKUP(Datos[[#This Row],[Region]],$P$7:$S$61,2,FALSE)</f>
        <v>18</v>
      </c>
      <c r="J208" s="29">
        <f>VLOOKUP(Datos[[#This Row],[Mes]],$M$2:$N$13,2,FALSE)</f>
        <v>44774</v>
      </c>
      <c r="K208" s="29" t="str">
        <f>VLOOKUP(Datos[[#This Row],[Region]],$P$7:$S$61,4,FALSE)</f>
        <v>18 - Granada</v>
      </c>
    </row>
    <row r="209" spans="1:11" x14ac:dyDescent="0.25">
      <c r="A209" t="s">
        <v>103</v>
      </c>
      <c r="B209" t="s">
        <v>19</v>
      </c>
      <c r="C209" t="s">
        <v>12</v>
      </c>
      <c r="D209">
        <v>0</v>
      </c>
      <c r="E209">
        <v>0</v>
      </c>
      <c r="F209">
        <v>18</v>
      </c>
      <c r="I209">
        <f>VLOOKUP(Datos[[#This Row],[Region]],$P$7:$S$61,2,FALSE)</f>
        <v>18</v>
      </c>
      <c r="J209" s="29">
        <f>VLOOKUP(Datos[[#This Row],[Mes]],$M$2:$N$13,2,FALSE)</f>
        <v>44805</v>
      </c>
      <c r="K209" s="29" t="str">
        <f>VLOOKUP(Datos[[#This Row],[Region]],$P$7:$S$61,4,FALSE)</f>
        <v>18 - Granada</v>
      </c>
    </row>
    <row r="210" spans="1:11" x14ac:dyDescent="0.25">
      <c r="A210" t="s">
        <v>103</v>
      </c>
      <c r="B210" t="s">
        <v>19</v>
      </c>
      <c r="C210" t="s">
        <v>13</v>
      </c>
      <c r="D210">
        <v>0</v>
      </c>
      <c r="E210">
        <v>0</v>
      </c>
      <c r="F210">
        <v>18</v>
      </c>
      <c r="I210">
        <f>VLOOKUP(Datos[[#This Row],[Region]],$P$7:$S$61,2,FALSE)</f>
        <v>18</v>
      </c>
      <c r="J210" s="29">
        <f>VLOOKUP(Datos[[#This Row],[Mes]],$M$2:$N$13,2,FALSE)</f>
        <v>44835</v>
      </c>
      <c r="K210" s="29" t="str">
        <f>VLOOKUP(Datos[[#This Row],[Region]],$P$7:$S$61,4,FALSE)</f>
        <v>18 - Granada</v>
      </c>
    </row>
    <row r="211" spans="1:11" x14ac:dyDescent="0.25">
      <c r="A211" t="s">
        <v>103</v>
      </c>
      <c r="B211" t="s">
        <v>19</v>
      </c>
      <c r="C211" t="s">
        <v>14</v>
      </c>
      <c r="D211">
        <v>0</v>
      </c>
      <c r="E211">
        <v>0</v>
      </c>
      <c r="F211">
        <v>18</v>
      </c>
      <c r="I211">
        <f>VLOOKUP(Datos[[#This Row],[Region]],$P$7:$S$61,2,FALSE)</f>
        <v>18</v>
      </c>
      <c r="J211" s="29">
        <f>VLOOKUP(Datos[[#This Row],[Mes]],$M$2:$N$13,2,FALSE)</f>
        <v>44866</v>
      </c>
      <c r="K211" s="29" t="str">
        <f>VLOOKUP(Datos[[#This Row],[Region]],$P$7:$S$61,4,FALSE)</f>
        <v>18 - Granada</v>
      </c>
    </row>
    <row r="212" spans="1:11" x14ac:dyDescent="0.25">
      <c r="A212" t="s">
        <v>103</v>
      </c>
      <c r="B212" t="s">
        <v>19</v>
      </c>
      <c r="C212" t="s">
        <v>15</v>
      </c>
      <c r="D212">
        <v>0</v>
      </c>
      <c r="E212">
        <v>0</v>
      </c>
      <c r="F212">
        <v>18</v>
      </c>
      <c r="I212">
        <f>VLOOKUP(Datos[[#This Row],[Region]],$P$7:$S$61,2,FALSE)</f>
        <v>18</v>
      </c>
      <c r="J212" s="29">
        <f>VLOOKUP(Datos[[#This Row],[Mes]],$M$2:$N$13,2,FALSE)</f>
        <v>44896</v>
      </c>
      <c r="K212" s="29" t="str">
        <f>VLOOKUP(Datos[[#This Row],[Region]],$P$7:$S$61,4,FALSE)</f>
        <v>18 - Granada</v>
      </c>
    </row>
    <row r="213" spans="1:11" x14ac:dyDescent="0.25">
      <c r="A213" t="s">
        <v>107</v>
      </c>
      <c r="B213" t="s">
        <v>19</v>
      </c>
      <c r="C213" t="s">
        <v>6</v>
      </c>
      <c r="D213">
        <v>0</v>
      </c>
      <c r="E213">
        <v>0</v>
      </c>
      <c r="F213">
        <v>19</v>
      </c>
      <c r="I213">
        <f>VLOOKUP(Datos[[#This Row],[Region]],$P$7:$S$61,2,FALSE)</f>
        <v>19</v>
      </c>
      <c r="J213" s="29">
        <f>VLOOKUP(Datos[[#This Row],[Mes]],$M$2:$N$13,2,FALSE)</f>
        <v>44621</v>
      </c>
      <c r="K213" s="29" t="str">
        <f>VLOOKUP(Datos[[#This Row],[Region]],$P$7:$S$61,4,FALSE)</f>
        <v>19 - Guadalajara</v>
      </c>
    </row>
    <row r="214" spans="1:11" x14ac:dyDescent="0.25">
      <c r="A214" t="s">
        <v>107</v>
      </c>
      <c r="B214" t="s">
        <v>19</v>
      </c>
      <c r="C214" t="s">
        <v>9</v>
      </c>
      <c r="D214">
        <v>0</v>
      </c>
      <c r="E214">
        <v>0</v>
      </c>
      <c r="F214">
        <v>19</v>
      </c>
      <c r="I214">
        <f>VLOOKUP(Datos[[#This Row],[Region]],$P$7:$S$61,2,FALSE)</f>
        <v>19</v>
      </c>
      <c r="J214" s="29">
        <f>VLOOKUP(Datos[[#This Row],[Mes]],$M$2:$N$13,2,FALSE)</f>
        <v>44713</v>
      </c>
      <c r="K214" s="29" t="str">
        <f>VLOOKUP(Datos[[#This Row],[Region]],$P$7:$S$61,4,FALSE)</f>
        <v>19 - Guadalajara</v>
      </c>
    </row>
    <row r="215" spans="1:11" x14ac:dyDescent="0.25">
      <c r="A215" t="s">
        <v>107</v>
      </c>
      <c r="B215" t="s">
        <v>19</v>
      </c>
      <c r="C215" t="s">
        <v>10</v>
      </c>
      <c r="D215">
        <v>0</v>
      </c>
      <c r="E215">
        <v>0</v>
      </c>
      <c r="F215">
        <v>19</v>
      </c>
      <c r="I215">
        <f>VLOOKUP(Datos[[#This Row],[Region]],$P$7:$S$61,2,FALSE)</f>
        <v>19</v>
      </c>
      <c r="J215" s="29">
        <f>VLOOKUP(Datos[[#This Row],[Mes]],$M$2:$N$13,2,FALSE)</f>
        <v>44743</v>
      </c>
      <c r="K215" s="29" t="str">
        <f>VLOOKUP(Datos[[#This Row],[Region]],$P$7:$S$61,4,FALSE)</f>
        <v>19 - Guadalajara</v>
      </c>
    </row>
    <row r="216" spans="1:11" x14ac:dyDescent="0.25">
      <c r="A216" t="s">
        <v>107</v>
      </c>
      <c r="B216" t="s">
        <v>19</v>
      </c>
      <c r="C216" t="s">
        <v>11</v>
      </c>
      <c r="D216">
        <v>0</v>
      </c>
      <c r="E216">
        <v>0</v>
      </c>
      <c r="F216">
        <v>19</v>
      </c>
      <c r="I216">
        <f>VLOOKUP(Datos[[#This Row],[Region]],$P$7:$S$61,2,FALSE)</f>
        <v>19</v>
      </c>
      <c r="J216" s="29">
        <f>VLOOKUP(Datos[[#This Row],[Mes]],$M$2:$N$13,2,FALSE)</f>
        <v>44774</v>
      </c>
      <c r="K216" s="29" t="str">
        <f>VLOOKUP(Datos[[#This Row],[Region]],$P$7:$S$61,4,FALSE)</f>
        <v>19 - Guadalajara</v>
      </c>
    </row>
    <row r="217" spans="1:11" x14ac:dyDescent="0.25">
      <c r="A217" t="s">
        <v>107</v>
      </c>
      <c r="B217" t="s">
        <v>19</v>
      </c>
      <c r="C217" t="s">
        <v>12</v>
      </c>
      <c r="D217">
        <v>0</v>
      </c>
      <c r="E217">
        <v>0</v>
      </c>
      <c r="F217">
        <v>19</v>
      </c>
      <c r="I217">
        <f>VLOOKUP(Datos[[#This Row],[Region]],$P$7:$S$61,2,FALSE)</f>
        <v>19</v>
      </c>
      <c r="J217" s="29">
        <f>VLOOKUP(Datos[[#This Row],[Mes]],$M$2:$N$13,2,FALSE)</f>
        <v>44805</v>
      </c>
      <c r="K217" s="29" t="str">
        <f>VLOOKUP(Datos[[#This Row],[Region]],$P$7:$S$61,4,FALSE)</f>
        <v>19 - Guadalajara</v>
      </c>
    </row>
    <row r="218" spans="1:11" x14ac:dyDescent="0.25">
      <c r="A218" t="s">
        <v>107</v>
      </c>
      <c r="B218" t="s">
        <v>19</v>
      </c>
      <c r="C218" t="s">
        <v>13</v>
      </c>
      <c r="D218">
        <v>0</v>
      </c>
      <c r="E218">
        <v>0</v>
      </c>
      <c r="F218">
        <v>19</v>
      </c>
      <c r="I218">
        <f>VLOOKUP(Datos[[#This Row],[Region]],$P$7:$S$61,2,FALSE)</f>
        <v>19</v>
      </c>
      <c r="J218" s="29">
        <f>VLOOKUP(Datos[[#This Row],[Mes]],$M$2:$N$13,2,FALSE)</f>
        <v>44835</v>
      </c>
      <c r="K218" s="29" t="str">
        <f>VLOOKUP(Datos[[#This Row],[Region]],$P$7:$S$61,4,FALSE)</f>
        <v>19 - Guadalajara</v>
      </c>
    </row>
    <row r="219" spans="1:11" x14ac:dyDescent="0.25">
      <c r="A219" t="s">
        <v>107</v>
      </c>
      <c r="B219" t="s">
        <v>19</v>
      </c>
      <c r="C219" t="s">
        <v>14</v>
      </c>
      <c r="D219">
        <v>0</v>
      </c>
      <c r="E219">
        <v>0</v>
      </c>
      <c r="F219">
        <v>19</v>
      </c>
      <c r="I219">
        <f>VLOOKUP(Datos[[#This Row],[Region]],$P$7:$S$61,2,FALSE)</f>
        <v>19</v>
      </c>
      <c r="J219" s="29">
        <f>VLOOKUP(Datos[[#This Row],[Mes]],$M$2:$N$13,2,FALSE)</f>
        <v>44866</v>
      </c>
      <c r="K219" s="29" t="str">
        <f>VLOOKUP(Datos[[#This Row],[Region]],$P$7:$S$61,4,FALSE)</f>
        <v>19 - Guadalajara</v>
      </c>
    </row>
    <row r="220" spans="1:11" x14ac:dyDescent="0.25">
      <c r="A220" t="s">
        <v>107</v>
      </c>
      <c r="B220" t="s">
        <v>19</v>
      </c>
      <c r="C220" t="s">
        <v>15</v>
      </c>
      <c r="D220">
        <v>0</v>
      </c>
      <c r="E220">
        <v>0</v>
      </c>
      <c r="F220">
        <v>19</v>
      </c>
      <c r="I220">
        <f>VLOOKUP(Datos[[#This Row],[Region]],$P$7:$S$61,2,FALSE)</f>
        <v>19</v>
      </c>
      <c r="J220" s="29">
        <f>VLOOKUP(Datos[[#This Row],[Mes]],$M$2:$N$13,2,FALSE)</f>
        <v>44896</v>
      </c>
      <c r="K220" s="29" t="str">
        <f>VLOOKUP(Datos[[#This Row],[Region]],$P$7:$S$61,4,FALSE)</f>
        <v>19 - Guadalajara</v>
      </c>
    </row>
    <row r="221" spans="1:11" x14ac:dyDescent="0.25">
      <c r="A221" t="s">
        <v>104</v>
      </c>
      <c r="B221" t="s">
        <v>19</v>
      </c>
      <c r="C221" t="s">
        <v>4</v>
      </c>
      <c r="D221">
        <v>0</v>
      </c>
      <c r="E221">
        <v>0</v>
      </c>
      <c r="F221">
        <v>20</v>
      </c>
      <c r="I221">
        <f>VLOOKUP(Datos[[#This Row],[Region]],$P$7:$S$61,2,FALSE)</f>
        <v>20</v>
      </c>
      <c r="J221" s="29">
        <f>VLOOKUP(Datos[[#This Row],[Mes]],$M$2:$N$13,2,FALSE)</f>
        <v>44562</v>
      </c>
      <c r="K221" s="29" t="str">
        <f>VLOOKUP(Datos[[#This Row],[Region]],$P$7:$S$61,4,FALSE)</f>
        <v>20 - Gipuzkoa</v>
      </c>
    </row>
    <row r="222" spans="1:11" x14ac:dyDescent="0.25">
      <c r="A222" t="s">
        <v>104</v>
      </c>
      <c r="B222" t="s">
        <v>19</v>
      </c>
      <c r="C222" t="s">
        <v>5</v>
      </c>
      <c r="D222">
        <v>0</v>
      </c>
      <c r="E222">
        <v>0</v>
      </c>
      <c r="F222">
        <v>20</v>
      </c>
      <c r="I222">
        <f>VLOOKUP(Datos[[#This Row],[Region]],$P$7:$S$61,2,FALSE)</f>
        <v>20</v>
      </c>
      <c r="J222" s="29">
        <f>VLOOKUP(Datos[[#This Row],[Mes]],$M$2:$N$13,2,FALSE)</f>
        <v>44593</v>
      </c>
      <c r="K222" s="29" t="str">
        <f>VLOOKUP(Datos[[#This Row],[Region]],$P$7:$S$61,4,FALSE)</f>
        <v>20 - Gipuzkoa</v>
      </c>
    </row>
    <row r="223" spans="1:11" x14ac:dyDescent="0.25">
      <c r="A223" t="s">
        <v>104</v>
      </c>
      <c r="B223" t="s">
        <v>19</v>
      </c>
      <c r="C223" t="s">
        <v>6</v>
      </c>
      <c r="D223">
        <v>0</v>
      </c>
      <c r="E223">
        <v>0</v>
      </c>
      <c r="F223">
        <v>20</v>
      </c>
      <c r="I223">
        <f>VLOOKUP(Datos[[#This Row],[Region]],$P$7:$S$61,2,FALSE)</f>
        <v>20</v>
      </c>
      <c r="J223" s="29">
        <f>VLOOKUP(Datos[[#This Row],[Mes]],$M$2:$N$13,2,FALSE)</f>
        <v>44621</v>
      </c>
      <c r="K223" s="29" t="str">
        <f>VLOOKUP(Datos[[#This Row],[Region]],$P$7:$S$61,4,FALSE)</f>
        <v>20 - Gipuzkoa</v>
      </c>
    </row>
    <row r="224" spans="1:11" x14ac:dyDescent="0.25">
      <c r="A224" t="s">
        <v>104</v>
      </c>
      <c r="B224" t="s">
        <v>19</v>
      </c>
      <c r="C224" t="s">
        <v>7</v>
      </c>
      <c r="D224">
        <v>0</v>
      </c>
      <c r="E224">
        <v>0</v>
      </c>
      <c r="F224">
        <v>20</v>
      </c>
      <c r="I224">
        <f>VLOOKUP(Datos[[#This Row],[Region]],$P$7:$S$61,2,FALSE)</f>
        <v>20</v>
      </c>
      <c r="J224" s="29">
        <f>VLOOKUP(Datos[[#This Row],[Mes]],$M$2:$N$13,2,FALSE)</f>
        <v>44652</v>
      </c>
      <c r="K224" s="29" t="str">
        <f>VLOOKUP(Datos[[#This Row],[Region]],$P$7:$S$61,4,FALSE)</f>
        <v>20 - Gipuzkoa</v>
      </c>
    </row>
    <row r="225" spans="1:11" x14ac:dyDescent="0.25">
      <c r="A225" t="s">
        <v>104</v>
      </c>
      <c r="B225" t="s">
        <v>19</v>
      </c>
      <c r="C225" t="s">
        <v>8</v>
      </c>
      <c r="D225">
        <v>0</v>
      </c>
      <c r="E225">
        <v>0</v>
      </c>
      <c r="F225">
        <v>20</v>
      </c>
      <c r="I225">
        <f>VLOOKUP(Datos[[#This Row],[Region]],$P$7:$S$61,2,FALSE)</f>
        <v>20</v>
      </c>
      <c r="J225" s="29">
        <f>VLOOKUP(Datos[[#This Row],[Mes]],$M$2:$N$13,2,FALSE)</f>
        <v>44682</v>
      </c>
      <c r="K225" s="29" t="str">
        <f>VLOOKUP(Datos[[#This Row],[Region]],$P$7:$S$61,4,FALSE)</f>
        <v>20 - Gipuzkoa</v>
      </c>
    </row>
    <row r="226" spans="1:11" x14ac:dyDescent="0.25">
      <c r="A226" t="s">
        <v>104</v>
      </c>
      <c r="B226" t="s">
        <v>19</v>
      </c>
      <c r="C226" t="s">
        <v>9</v>
      </c>
      <c r="D226">
        <v>0</v>
      </c>
      <c r="E226">
        <v>0</v>
      </c>
      <c r="F226">
        <v>20</v>
      </c>
      <c r="I226">
        <f>VLOOKUP(Datos[[#This Row],[Region]],$P$7:$S$61,2,FALSE)</f>
        <v>20</v>
      </c>
      <c r="J226" s="29">
        <f>VLOOKUP(Datos[[#This Row],[Mes]],$M$2:$N$13,2,FALSE)</f>
        <v>44713</v>
      </c>
      <c r="K226" s="29" t="str">
        <f>VLOOKUP(Datos[[#This Row],[Region]],$P$7:$S$61,4,FALSE)</f>
        <v>20 - Gipuzkoa</v>
      </c>
    </row>
    <row r="227" spans="1:11" x14ac:dyDescent="0.25">
      <c r="A227" t="s">
        <v>104</v>
      </c>
      <c r="B227" t="s">
        <v>19</v>
      </c>
      <c r="C227" t="s">
        <v>10</v>
      </c>
      <c r="D227">
        <v>0</v>
      </c>
      <c r="E227">
        <v>0</v>
      </c>
      <c r="F227">
        <v>20</v>
      </c>
      <c r="I227">
        <f>VLOOKUP(Datos[[#This Row],[Region]],$P$7:$S$61,2,FALSE)</f>
        <v>20</v>
      </c>
      <c r="J227" s="29">
        <f>VLOOKUP(Datos[[#This Row],[Mes]],$M$2:$N$13,2,FALSE)</f>
        <v>44743</v>
      </c>
      <c r="K227" s="29" t="str">
        <f>VLOOKUP(Datos[[#This Row],[Region]],$P$7:$S$61,4,FALSE)</f>
        <v>20 - Gipuzkoa</v>
      </c>
    </row>
    <row r="228" spans="1:11" x14ac:dyDescent="0.25">
      <c r="A228" t="s">
        <v>104</v>
      </c>
      <c r="B228" t="s">
        <v>19</v>
      </c>
      <c r="C228" t="s">
        <v>11</v>
      </c>
      <c r="D228">
        <v>0</v>
      </c>
      <c r="E228">
        <v>0</v>
      </c>
      <c r="F228">
        <v>20</v>
      </c>
      <c r="I228">
        <f>VLOOKUP(Datos[[#This Row],[Region]],$P$7:$S$61,2,FALSE)</f>
        <v>20</v>
      </c>
      <c r="J228" s="29">
        <f>VLOOKUP(Datos[[#This Row],[Mes]],$M$2:$N$13,2,FALSE)</f>
        <v>44774</v>
      </c>
      <c r="K228" s="29" t="str">
        <f>VLOOKUP(Datos[[#This Row],[Region]],$P$7:$S$61,4,FALSE)</f>
        <v>20 - Gipuzkoa</v>
      </c>
    </row>
    <row r="229" spans="1:11" x14ac:dyDescent="0.25">
      <c r="A229" t="s">
        <v>104</v>
      </c>
      <c r="B229" t="s">
        <v>19</v>
      </c>
      <c r="C229" t="s">
        <v>12</v>
      </c>
      <c r="D229">
        <v>0</v>
      </c>
      <c r="E229">
        <v>0</v>
      </c>
      <c r="F229">
        <v>20</v>
      </c>
      <c r="I229">
        <f>VLOOKUP(Datos[[#This Row],[Region]],$P$7:$S$61,2,FALSE)</f>
        <v>20</v>
      </c>
      <c r="J229" s="29">
        <f>VLOOKUP(Datos[[#This Row],[Mes]],$M$2:$N$13,2,FALSE)</f>
        <v>44805</v>
      </c>
      <c r="K229" s="29" t="str">
        <f>VLOOKUP(Datos[[#This Row],[Region]],$P$7:$S$61,4,FALSE)</f>
        <v>20 - Gipuzkoa</v>
      </c>
    </row>
    <row r="230" spans="1:11" x14ac:dyDescent="0.25">
      <c r="A230" t="s">
        <v>104</v>
      </c>
      <c r="B230" t="s">
        <v>19</v>
      </c>
      <c r="C230" t="s">
        <v>13</v>
      </c>
      <c r="D230">
        <v>0</v>
      </c>
      <c r="E230">
        <v>0</v>
      </c>
      <c r="F230">
        <v>20</v>
      </c>
      <c r="I230">
        <f>VLOOKUP(Datos[[#This Row],[Region]],$P$7:$S$61,2,FALSE)</f>
        <v>20</v>
      </c>
      <c r="J230" s="29">
        <f>VLOOKUP(Datos[[#This Row],[Mes]],$M$2:$N$13,2,FALSE)</f>
        <v>44835</v>
      </c>
      <c r="K230" s="29" t="str">
        <f>VLOOKUP(Datos[[#This Row],[Region]],$P$7:$S$61,4,FALSE)</f>
        <v>20 - Gipuzkoa</v>
      </c>
    </row>
    <row r="231" spans="1:11" x14ac:dyDescent="0.25">
      <c r="A231" t="s">
        <v>104</v>
      </c>
      <c r="B231" t="s">
        <v>19</v>
      </c>
      <c r="C231" t="s">
        <v>14</v>
      </c>
      <c r="D231">
        <v>0</v>
      </c>
      <c r="E231">
        <v>0</v>
      </c>
      <c r="F231">
        <v>20</v>
      </c>
      <c r="I231">
        <f>VLOOKUP(Datos[[#This Row],[Region]],$P$7:$S$61,2,FALSE)</f>
        <v>20</v>
      </c>
      <c r="J231" s="29">
        <f>VLOOKUP(Datos[[#This Row],[Mes]],$M$2:$N$13,2,FALSE)</f>
        <v>44866</v>
      </c>
      <c r="K231" s="29" t="str">
        <f>VLOOKUP(Datos[[#This Row],[Region]],$P$7:$S$61,4,FALSE)</f>
        <v>20 - Gipuzkoa</v>
      </c>
    </row>
    <row r="232" spans="1:11" x14ac:dyDescent="0.25">
      <c r="A232" t="s">
        <v>104</v>
      </c>
      <c r="B232" t="s">
        <v>19</v>
      </c>
      <c r="C232" t="s">
        <v>15</v>
      </c>
      <c r="D232">
        <v>0</v>
      </c>
      <c r="E232">
        <v>0</v>
      </c>
      <c r="F232">
        <v>20</v>
      </c>
      <c r="I232">
        <f>VLOOKUP(Datos[[#This Row],[Region]],$P$7:$S$61,2,FALSE)</f>
        <v>20</v>
      </c>
      <c r="J232" s="29">
        <f>VLOOKUP(Datos[[#This Row],[Mes]],$M$2:$N$13,2,FALSE)</f>
        <v>44896</v>
      </c>
      <c r="K232" s="29" t="str">
        <f>VLOOKUP(Datos[[#This Row],[Region]],$P$7:$S$61,4,FALSE)</f>
        <v>20 - Gipuzkoa</v>
      </c>
    </row>
    <row r="233" spans="1:11" x14ac:dyDescent="0.25">
      <c r="A233" t="s">
        <v>102</v>
      </c>
      <c r="B233" t="s">
        <v>19</v>
      </c>
      <c r="C233" t="s">
        <v>4</v>
      </c>
      <c r="D233">
        <v>0</v>
      </c>
      <c r="E233">
        <v>0</v>
      </c>
      <c r="F233">
        <v>21</v>
      </c>
      <c r="I233">
        <f>VLOOKUP(Datos[[#This Row],[Region]],$P$7:$S$61,2,FALSE)</f>
        <v>21</v>
      </c>
      <c r="J233" s="29">
        <f>VLOOKUP(Datos[[#This Row],[Mes]],$M$2:$N$13,2,FALSE)</f>
        <v>44562</v>
      </c>
      <c r="K233" s="29" t="str">
        <f>VLOOKUP(Datos[[#This Row],[Region]],$P$7:$S$61,4,FALSE)</f>
        <v>21 - Huelva</v>
      </c>
    </row>
    <row r="234" spans="1:11" x14ac:dyDescent="0.25">
      <c r="A234" t="s">
        <v>102</v>
      </c>
      <c r="B234" t="s">
        <v>19</v>
      </c>
      <c r="C234" t="s">
        <v>5</v>
      </c>
      <c r="D234">
        <v>0</v>
      </c>
      <c r="E234">
        <v>0</v>
      </c>
      <c r="F234">
        <v>21</v>
      </c>
      <c r="I234">
        <f>VLOOKUP(Datos[[#This Row],[Region]],$P$7:$S$61,2,FALSE)</f>
        <v>21</v>
      </c>
      <c r="J234" s="29">
        <f>VLOOKUP(Datos[[#This Row],[Mes]],$M$2:$N$13,2,FALSE)</f>
        <v>44593</v>
      </c>
      <c r="K234" s="29" t="str">
        <f>VLOOKUP(Datos[[#This Row],[Region]],$P$7:$S$61,4,FALSE)</f>
        <v>21 - Huelva</v>
      </c>
    </row>
    <row r="235" spans="1:11" x14ac:dyDescent="0.25">
      <c r="A235" t="s">
        <v>102</v>
      </c>
      <c r="B235" t="s">
        <v>19</v>
      </c>
      <c r="C235" t="s">
        <v>6</v>
      </c>
      <c r="D235">
        <v>0</v>
      </c>
      <c r="E235">
        <v>0</v>
      </c>
      <c r="F235">
        <v>21</v>
      </c>
      <c r="I235">
        <f>VLOOKUP(Datos[[#This Row],[Region]],$P$7:$S$61,2,FALSE)</f>
        <v>21</v>
      </c>
      <c r="J235" s="29">
        <f>VLOOKUP(Datos[[#This Row],[Mes]],$M$2:$N$13,2,FALSE)</f>
        <v>44621</v>
      </c>
      <c r="K235" s="29" t="str">
        <f>VLOOKUP(Datos[[#This Row],[Region]],$P$7:$S$61,4,FALSE)</f>
        <v>21 - Huelva</v>
      </c>
    </row>
    <row r="236" spans="1:11" x14ac:dyDescent="0.25">
      <c r="A236" t="s">
        <v>102</v>
      </c>
      <c r="B236" t="s">
        <v>19</v>
      </c>
      <c r="C236" t="s">
        <v>7</v>
      </c>
      <c r="D236">
        <v>0</v>
      </c>
      <c r="E236">
        <v>0</v>
      </c>
      <c r="F236">
        <v>21</v>
      </c>
      <c r="I236">
        <f>VLOOKUP(Datos[[#This Row],[Region]],$P$7:$S$61,2,FALSE)</f>
        <v>21</v>
      </c>
      <c r="J236" s="29">
        <f>VLOOKUP(Datos[[#This Row],[Mes]],$M$2:$N$13,2,FALSE)</f>
        <v>44652</v>
      </c>
      <c r="K236" s="29" t="str">
        <f>VLOOKUP(Datos[[#This Row],[Region]],$P$7:$S$61,4,FALSE)</f>
        <v>21 - Huelva</v>
      </c>
    </row>
    <row r="237" spans="1:11" x14ac:dyDescent="0.25">
      <c r="A237" t="s">
        <v>102</v>
      </c>
      <c r="B237" t="s">
        <v>19</v>
      </c>
      <c r="C237" t="s">
        <v>8</v>
      </c>
      <c r="D237">
        <v>0</v>
      </c>
      <c r="E237">
        <v>0</v>
      </c>
      <c r="F237">
        <v>21</v>
      </c>
      <c r="I237">
        <f>VLOOKUP(Datos[[#This Row],[Region]],$P$7:$S$61,2,FALSE)</f>
        <v>21</v>
      </c>
      <c r="J237" s="29">
        <f>VLOOKUP(Datos[[#This Row],[Mes]],$M$2:$N$13,2,FALSE)</f>
        <v>44682</v>
      </c>
      <c r="K237" s="29" t="str">
        <f>VLOOKUP(Datos[[#This Row],[Region]],$P$7:$S$61,4,FALSE)</f>
        <v>21 - Huelva</v>
      </c>
    </row>
    <row r="238" spans="1:11" x14ac:dyDescent="0.25">
      <c r="A238" t="s">
        <v>102</v>
      </c>
      <c r="B238" t="s">
        <v>19</v>
      </c>
      <c r="C238" t="s">
        <v>9</v>
      </c>
      <c r="D238">
        <v>0</v>
      </c>
      <c r="E238">
        <v>0</v>
      </c>
      <c r="F238">
        <v>21</v>
      </c>
      <c r="I238">
        <f>VLOOKUP(Datos[[#This Row],[Region]],$P$7:$S$61,2,FALSE)</f>
        <v>21</v>
      </c>
      <c r="J238" s="29">
        <f>VLOOKUP(Datos[[#This Row],[Mes]],$M$2:$N$13,2,FALSE)</f>
        <v>44713</v>
      </c>
      <c r="K238" s="29" t="str">
        <f>VLOOKUP(Datos[[#This Row],[Region]],$P$7:$S$61,4,FALSE)</f>
        <v>21 - Huelva</v>
      </c>
    </row>
    <row r="239" spans="1:11" x14ac:dyDescent="0.25">
      <c r="A239" t="s">
        <v>102</v>
      </c>
      <c r="B239" t="s">
        <v>19</v>
      </c>
      <c r="C239" t="s">
        <v>10</v>
      </c>
      <c r="D239">
        <v>0</v>
      </c>
      <c r="E239">
        <v>0</v>
      </c>
      <c r="F239">
        <v>21</v>
      </c>
      <c r="I239">
        <f>VLOOKUP(Datos[[#This Row],[Region]],$P$7:$S$61,2,FALSE)</f>
        <v>21</v>
      </c>
      <c r="J239" s="29">
        <f>VLOOKUP(Datos[[#This Row],[Mes]],$M$2:$N$13,2,FALSE)</f>
        <v>44743</v>
      </c>
      <c r="K239" s="29" t="str">
        <f>VLOOKUP(Datos[[#This Row],[Region]],$P$7:$S$61,4,FALSE)</f>
        <v>21 - Huelva</v>
      </c>
    </row>
    <row r="240" spans="1:11" x14ac:dyDescent="0.25">
      <c r="A240" t="s">
        <v>102</v>
      </c>
      <c r="B240" t="s">
        <v>19</v>
      </c>
      <c r="C240" t="s">
        <v>11</v>
      </c>
      <c r="D240">
        <v>0</v>
      </c>
      <c r="E240">
        <v>0</v>
      </c>
      <c r="F240">
        <v>21</v>
      </c>
      <c r="I240">
        <f>VLOOKUP(Datos[[#This Row],[Region]],$P$7:$S$61,2,FALSE)</f>
        <v>21</v>
      </c>
      <c r="J240" s="29">
        <f>VLOOKUP(Datos[[#This Row],[Mes]],$M$2:$N$13,2,FALSE)</f>
        <v>44774</v>
      </c>
      <c r="K240" s="29" t="str">
        <f>VLOOKUP(Datos[[#This Row],[Region]],$P$7:$S$61,4,FALSE)</f>
        <v>21 - Huelva</v>
      </c>
    </row>
    <row r="241" spans="1:11" x14ac:dyDescent="0.25">
      <c r="A241" t="s">
        <v>102</v>
      </c>
      <c r="B241" t="s">
        <v>19</v>
      </c>
      <c r="C241" t="s">
        <v>12</v>
      </c>
      <c r="D241">
        <v>0</v>
      </c>
      <c r="E241">
        <v>0</v>
      </c>
      <c r="F241">
        <v>21</v>
      </c>
      <c r="I241">
        <f>VLOOKUP(Datos[[#This Row],[Region]],$P$7:$S$61,2,FALSE)</f>
        <v>21</v>
      </c>
      <c r="J241" s="29">
        <f>VLOOKUP(Datos[[#This Row],[Mes]],$M$2:$N$13,2,FALSE)</f>
        <v>44805</v>
      </c>
      <c r="K241" s="29" t="str">
        <f>VLOOKUP(Datos[[#This Row],[Region]],$P$7:$S$61,4,FALSE)</f>
        <v>21 - Huelva</v>
      </c>
    </row>
    <row r="242" spans="1:11" x14ac:dyDescent="0.25">
      <c r="A242" t="s">
        <v>102</v>
      </c>
      <c r="B242" t="s">
        <v>19</v>
      </c>
      <c r="C242" t="s">
        <v>13</v>
      </c>
      <c r="D242">
        <v>0</v>
      </c>
      <c r="E242">
        <v>0</v>
      </c>
      <c r="F242">
        <v>21</v>
      </c>
      <c r="I242">
        <f>VLOOKUP(Datos[[#This Row],[Region]],$P$7:$S$61,2,FALSE)</f>
        <v>21</v>
      </c>
      <c r="J242" s="29">
        <f>VLOOKUP(Datos[[#This Row],[Mes]],$M$2:$N$13,2,FALSE)</f>
        <v>44835</v>
      </c>
      <c r="K242" s="29" t="str">
        <f>VLOOKUP(Datos[[#This Row],[Region]],$P$7:$S$61,4,FALSE)</f>
        <v>21 - Huelva</v>
      </c>
    </row>
    <row r="243" spans="1:11" x14ac:dyDescent="0.25">
      <c r="A243" t="s">
        <v>102</v>
      </c>
      <c r="B243" t="s">
        <v>19</v>
      </c>
      <c r="C243" t="s">
        <v>14</v>
      </c>
      <c r="D243">
        <v>0</v>
      </c>
      <c r="E243">
        <v>0</v>
      </c>
      <c r="F243">
        <v>21</v>
      </c>
      <c r="I243">
        <f>VLOOKUP(Datos[[#This Row],[Region]],$P$7:$S$61,2,FALSE)</f>
        <v>21</v>
      </c>
      <c r="J243" s="29">
        <f>VLOOKUP(Datos[[#This Row],[Mes]],$M$2:$N$13,2,FALSE)</f>
        <v>44866</v>
      </c>
      <c r="K243" s="29" t="str">
        <f>VLOOKUP(Datos[[#This Row],[Region]],$P$7:$S$61,4,FALSE)</f>
        <v>21 - Huelva</v>
      </c>
    </row>
    <row r="244" spans="1:11" x14ac:dyDescent="0.25">
      <c r="A244" t="s">
        <v>102</v>
      </c>
      <c r="B244" t="s">
        <v>19</v>
      </c>
      <c r="C244" t="s">
        <v>15</v>
      </c>
      <c r="D244">
        <v>0</v>
      </c>
      <c r="E244">
        <v>0</v>
      </c>
      <c r="F244">
        <v>21</v>
      </c>
      <c r="I244">
        <f>VLOOKUP(Datos[[#This Row],[Region]],$P$7:$S$61,2,FALSE)</f>
        <v>21</v>
      </c>
      <c r="J244" s="29">
        <f>VLOOKUP(Datos[[#This Row],[Mes]],$M$2:$N$13,2,FALSE)</f>
        <v>44896</v>
      </c>
      <c r="K244" s="29" t="str">
        <f>VLOOKUP(Datos[[#This Row],[Region]],$P$7:$S$61,4,FALSE)</f>
        <v>21 - Huelva</v>
      </c>
    </row>
    <row r="245" spans="1:11" x14ac:dyDescent="0.25">
      <c r="A245" t="s">
        <v>101</v>
      </c>
      <c r="B245" t="s">
        <v>19</v>
      </c>
      <c r="C245" t="s">
        <v>4</v>
      </c>
      <c r="D245">
        <v>0</v>
      </c>
      <c r="E245">
        <v>0</v>
      </c>
      <c r="F245">
        <v>22</v>
      </c>
      <c r="I245">
        <f>VLOOKUP(Datos[[#This Row],[Region]],$P$7:$S$61,2,FALSE)</f>
        <v>22</v>
      </c>
      <c r="J245" s="29">
        <f>VLOOKUP(Datos[[#This Row],[Mes]],$M$2:$N$13,2,FALSE)</f>
        <v>44562</v>
      </c>
      <c r="K245" s="29" t="str">
        <f>VLOOKUP(Datos[[#This Row],[Region]],$P$7:$S$61,4,FALSE)</f>
        <v>22 - Huesca</v>
      </c>
    </row>
    <row r="246" spans="1:11" x14ac:dyDescent="0.25">
      <c r="A246" t="s">
        <v>101</v>
      </c>
      <c r="B246" t="s">
        <v>19</v>
      </c>
      <c r="C246" t="s">
        <v>5</v>
      </c>
      <c r="D246">
        <v>0</v>
      </c>
      <c r="E246">
        <v>0</v>
      </c>
      <c r="F246">
        <v>22</v>
      </c>
      <c r="I246">
        <f>VLOOKUP(Datos[[#This Row],[Region]],$P$7:$S$61,2,FALSE)</f>
        <v>22</v>
      </c>
      <c r="J246" s="29">
        <f>VLOOKUP(Datos[[#This Row],[Mes]],$M$2:$N$13,2,FALSE)</f>
        <v>44593</v>
      </c>
      <c r="K246" s="29" t="str">
        <f>VLOOKUP(Datos[[#This Row],[Region]],$P$7:$S$61,4,FALSE)</f>
        <v>22 - Huesca</v>
      </c>
    </row>
    <row r="247" spans="1:11" x14ac:dyDescent="0.25">
      <c r="A247" t="s">
        <v>101</v>
      </c>
      <c r="B247" t="s">
        <v>19</v>
      </c>
      <c r="C247" t="s">
        <v>6</v>
      </c>
      <c r="D247">
        <v>0</v>
      </c>
      <c r="E247">
        <v>0</v>
      </c>
      <c r="F247">
        <v>22</v>
      </c>
      <c r="I247">
        <f>VLOOKUP(Datos[[#This Row],[Region]],$P$7:$S$61,2,FALSE)</f>
        <v>22</v>
      </c>
      <c r="J247" s="29">
        <f>VLOOKUP(Datos[[#This Row],[Mes]],$M$2:$N$13,2,FALSE)</f>
        <v>44621</v>
      </c>
      <c r="K247" s="29" t="str">
        <f>VLOOKUP(Datos[[#This Row],[Region]],$P$7:$S$61,4,FALSE)</f>
        <v>22 - Huesca</v>
      </c>
    </row>
    <row r="248" spans="1:11" x14ac:dyDescent="0.25">
      <c r="A248" t="s">
        <v>101</v>
      </c>
      <c r="B248" t="s">
        <v>19</v>
      </c>
      <c r="C248" t="s">
        <v>7</v>
      </c>
      <c r="D248">
        <v>0</v>
      </c>
      <c r="E248">
        <v>0</v>
      </c>
      <c r="F248">
        <v>22</v>
      </c>
      <c r="I248">
        <f>VLOOKUP(Datos[[#This Row],[Region]],$P$7:$S$61,2,FALSE)</f>
        <v>22</v>
      </c>
      <c r="J248" s="29">
        <f>VLOOKUP(Datos[[#This Row],[Mes]],$M$2:$N$13,2,FALSE)</f>
        <v>44652</v>
      </c>
      <c r="K248" s="29" t="str">
        <f>VLOOKUP(Datos[[#This Row],[Region]],$P$7:$S$61,4,FALSE)</f>
        <v>22 - Huesca</v>
      </c>
    </row>
    <row r="249" spans="1:11" x14ac:dyDescent="0.25">
      <c r="A249" t="s">
        <v>101</v>
      </c>
      <c r="B249" t="s">
        <v>19</v>
      </c>
      <c r="C249" t="s">
        <v>8</v>
      </c>
      <c r="D249">
        <v>0</v>
      </c>
      <c r="E249">
        <v>0</v>
      </c>
      <c r="F249">
        <v>22</v>
      </c>
      <c r="I249">
        <f>VLOOKUP(Datos[[#This Row],[Region]],$P$7:$S$61,2,FALSE)</f>
        <v>22</v>
      </c>
      <c r="J249" s="29">
        <f>VLOOKUP(Datos[[#This Row],[Mes]],$M$2:$N$13,2,FALSE)</f>
        <v>44682</v>
      </c>
      <c r="K249" s="29" t="str">
        <f>VLOOKUP(Datos[[#This Row],[Region]],$P$7:$S$61,4,FALSE)</f>
        <v>22 - Huesca</v>
      </c>
    </row>
    <row r="250" spans="1:11" x14ac:dyDescent="0.25">
      <c r="A250" t="s">
        <v>101</v>
      </c>
      <c r="B250" t="s">
        <v>19</v>
      </c>
      <c r="C250" t="s">
        <v>9</v>
      </c>
      <c r="D250">
        <v>0</v>
      </c>
      <c r="E250">
        <v>0</v>
      </c>
      <c r="F250">
        <v>22</v>
      </c>
      <c r="I250">
        <f>VLOOKUP(Datos[[#This Row],[Region]],$P$7:$S$61,2,FALSE)</f>
        <v>22</v>
      </c>
      <c r="J250" s="29">
        <f>VLOOKUP(Datos[[#This Row],[Mes]],$M$2:$N$13,2,FALSE)</f>
        <v>44713</v>
      </c>
      <c r="K250" s="29" t="str">
        <f>VLOOKUP(Datos[[#This Row],[Region]],$P$7:$S$61,4,FALSE)</f>
        <v>22 - Huesca</v>
      </c>
    </row>
    <row r="251" spans="1:11" x14ac:dyDescent="0.25">
      <c r="A251" t="s">
        <v>101</v>
      </c>
      <c r="B251" t="s">
        <v>19</v>
      </c>
      <c r="C251" t="s">
        <v>10</v>
      </c>
      <c r="D251">
        <v>0</v>
      </c>
      <c r="E251">
        <v>0</v>
      </c>
      <c r="F251">
        <v>22</v>
      </c>
      <c r="I251">
        <f>VLOOKUP(Datos[[#This Row],[Region]],$P$7:$S$61,2,FALSE)</f>
        <v>22</v>
      </c>
      <c r="J251" s="29">
        <f>VLOOKUP(Datos[[#This Row],[Mes]],$M$2:$N$13,2,FALSE)</f>
        <v>44743</v>
      </c>
      <c r="K251" s="29" t="str">
        <f>VLOOKUP(Datos[[#This Row],[Region]],$P$7:$S$61,4,FALSE)</f>
        <v>22 - Huesca</v>
      </c>
    </row>
    <row r="252" spans="1:11" x14ac:dyDescent="0.25">
      <c r="A252" t="s">
        <v>101</v>
      </c>
      <c r="B252" t="s">
        <v>19</v>
      </c>
      <c r="C252" t="s">
        <v>11</v>
      </c>
      <c r="D252">
        <v>0</v>
      </c>
      <c r="E252">
        <v>0</v>
      </c>
      <c r="F252">
        <v>22</v>
      </c>
      <c r="I252">
        <f>VLOOKUP(Datos[[#This Row],[Region]],$P$7:$S$61,2,FALSE)</f>
        <v>22</v>
      </c>
      <c r="J252" s="29">
        <f>VLOOKUP(Datos[[#This Row],[Mes]],$M$2:$N$13,2,FALSE)</f>
        <v>44774</v>
      </c>
      <c r="K252" s="29" t="str">
        <f>VLOOKUP(Datos[[#This Row],[Region]],$P$7:$S$61,4,FALSE)</f>
        <v>22 - Huesca</v>
      </c>
    </row>
    <row r="253" spans="1:11" x14ac:dyDescent="0.25">
      <c r="A253" t="s">
        <v>101</v>
      </c>
      <c r="B253" t="s">
        <v>19</v>
      </c>
      <c r="C253" t="s">
        <v>12</v>
      </c>
      <c r="D253">
        <v>0</v>
      </c>
      <c r="E253">
        <v>0</v>
      </c>
      <c r="F253">
        <v>22</v>
      </c>
      <c r="I253">
        <f>VLOOKUP(Datos[[#This Row],[Region]],$P$7:$S$61,2,FALSE)</f>
        <v>22</v>
      </c>
      <c r="J253" s="29">
        <f>VLOOKUP(Datos[[#This Row],[Mes]],$M$2:$N$13,2,FALSE)</f>
        <v>44805</v>
      </c>
      <c r="K253" s="29" t="str">
        <f>VLOOKUP(Datos[[#This Row],[Region]],$P$7:$S$61,4,FALSE)</f>
        <v>22 - Huesca</v>
      </c>
    </row>
    <row r="254" spans="1:11" x14ac:dyDescent="0.25">
      <c r="A254" t="s">
        <v>101</v>
      </c>
      <c r="B254" t="s">
        <v>19</v>
      </c>
      <c r="C254" t="s">
        <v>13</v>
      </c>
      <c r="D254">
        <v>0</v>
      </c>
      <c r="E254">
        <v>0</v>
      </c>
      <c r="F254">
        <v>22</v>
      </c>
      <c r="I254">
        <f>VLOOKUP(Datos[[#This Row],[Region]],$P$7:$S$61,2,FALSE)</f>
        <v>22</v>
      </c>
      <c r="J254" s="29">
        <f>VLOOKUP(Datos[[#This Row],[Mes]],$M$2:$N$13,2,FALSE)</f>
        <v>44835</v>
      </c>
      <c r="K254" s="29" t="str">
        <f>VLOOKUP(Datos[[#This Row],[Region]],$P$7:$S$61,4,FALSE)</f>
        <v>22 - Huesca</v>
      </c>
    </row>
    <row r="255" spans="1:11" x14ac:dyDescent="0.25">
      <c r="A255" t="s">
        <v>101</v>
      </c>
      <c r="B255" t="s">
        <v>19</v>
      </c>
      <c r="C255" t="s">
        <v>14</v>
      </c>
      <c r="D255">
        <v>0</v>
      </c>
      <c r="E255">
        <v>0</v>
      </c>
      <c r="F255">
        <v>22</v>
      </c>
      <c r="I255">
        <f>VLOOKUP(Datos[[#This Row],[Region]],$P$7:$S$61,2,FALSE)</f>
        <v>22</v>
      </c>
      <c r="J255" s="29">
        <f>VLOOKUP(Datos[[#This Row],[Mes]],$M$2:$N$13,2,FALSE)</f>
        <v>44866</v>
      </c>
      <c r="K255" s="29" t="str">
        <f>VLOOKUP(Datos[[#This Row],[Region]],$P$7:$S$61,4,FALSE)</f>
        <v>22 - Huesca</v>
      </c>
    </row>
    <row r="256" spans="1:11" x14ac:dyDescent="0.25">
      <c r="A256" t="s">
        <v>101</v>
      </c>
      <c r="B256" t="s">
        <v>19</v>
      </c>
      <c r="C256" t="s">
        <v>15</v>
      </c>
      <c r="D256">
        <v>0</v>
      </c>
      <c r="E256">
        <v>0</v>
      </c>
      <c r="F256">
        <v>22</v>
      </c>
      <c r="I256">
        <f>VLOOKUP(Datos[[#This Row],[Region]],$P$7:$S$61,2,FALSE)</f>
        <v>22</v>
      </c>
      <c r="J256" s="29">
        <f>VLOOKUP(Datos[[#This Row],[Mes]],$M$2:$N$13,2,FALSE)</f>
        <v>44896</v>
      </c>
      <c r="K256" s="29" t="str">
        <f>VLOOKUP(Datos[[#This Row],[Region]],$P$7:$S$61,4,FALSE)</f>
        <v>22 - Huesca</v>
      </c>
    </row>
    <row r="257" spans="1:11" x14ac:dyDescent="0.25">
      <c r="A257" t="s">
        <v>56</v>
      </c>
      <c r="B257" t="s">
        <v>19</v>
      </c>
      <c r="C257" t="s">
        <v>4</v>
      </c>
      <c r="D257">
        <v>0</v>
      </c>
      <c r="E257">
        <v>0</v>
      </c>
      <c r="F257">
        <v>23</v>
      </c>
      <c r="I257">
        <f>VLOOKUP(Datos[[#This Row],[Region]],$P$7:$S$61,2,FALSE)</f>
        <v>23</v>
      </c>
      <c r="J257" s="29">
        <f>VLOOKUP(Datos[[#This Row],[Mes]],$M$2:$N$13,2,FALSE)</f>
        <v>44562</v>
      </c>
      <c r="K257" s="29" t="str">
        <f>VLOOKUP(Datos[[#This Row],[Region]],$P$7:$S$61,4,FALSE)</f>
        <v>23 - Jaén</v>
      </c>
    </row>
    <row r="258" spans="1:11" x14ac:dyDescent="0.25">
      <c r="A258" t="s">
        <v>56</v>
      </c>
      <c r="B258" t="s">
        <v>19</v>
      </c>
      <c r="C258" t="s">
        <v>5</v>
      </c>
      <c r="D258">
        <v>0</v>
      </c>
      <c r="E258">
        <v>0</v>
      </c>
      <c r="F258">
        <v>23</v>
      </c>
      <c r="I258">
        <f>VLOOKUP(Datos[[#This Row],[Region]],$P$7:$S$61,2,FALSE)</f>
        <v>23</v>
      </c>
      <c r="J258" s="29">
        <f>VLOOKUP(Datos[[#This Row],[Mes]],$M$2:$N$13,2,FALSE)</f>
        <v>44593</v>
      </c>
      <c r="K258" s="29" t="str">
        <f>VLOOKUP(Datos[[#This Row],[Region]],$P$7:$S$61,4,FALSE)</f>
        <v>23 - Jaén</v>
      </c>
    </row>
    <row r="259" spans="1:11" x14ac:dyDescent="0.25">
      <c r="A259" t="s">
        <v>56</v>
      </c>
      <c r="B259" t="s">
        <v>19</v>
      </c>
      <c r="C259" t="s">
        <v>6</v>
      </c>
      <c r="D259">
        <v>0</v>
      </c>
      <c r="E259">
        <v>0</v>
      </c>
      <c r="F259">
        <v>23</v>
      </c>
      <c r="I259">
        <f>VLOOKUP(Datos[[#This Row],[Region]],$P$7:$S$61,2,FALSE)</f>
        <v>23</v>
      </c>
      <c r="J259" s="29">
        <f>VLOOKUP(Datos[[#This Row],[Mes]],$M$2:$N$13,2,FALSE)</f>
        <v>44621</v>
      </c>
      <c r="K259" s="29" t="str">
        <f>VLOOKUP(Datos[[#This Row],[Region]],$P$7:$S$61,4,FALSE)</f>
        <v>23 - Jaén</v>
      </c>
    </row>
    <row r="260" spans="1:11" x14ac:dyDescent="0.25">
      <c r="A260" t="s">
        <v>56</v>
      </c>
      <c r="B260" t="s">
        <v>19</v>
      </c>
      <c r="C260" t="s">
        <v>7</v>
      </c>
      <c r="D260">
        <v>0</v>
      </c>
      <c r="E260">
        <v>0</v>
      </c>
      <c r="F260">
        <v>23</v>
      </c>
      <c r="I260">
        <f>VLOOKUP(Datos[[#This Row],[Region]],$P$7:$S$61,2,FALSE)</f>
        <v>23</v>
      </c>
      <c r="J260" s="29">
        <f>VLOOKUP(Datos[[#This Row],[Mes]],$M$2:$N$13,2,FALSE)</f>
        <v>44652</v>
      </c>
      <c r="K260" s="29" t="str">
        <f>VLOOKUP(Datos[[#This Row],[Region]],$P$7:$S$61,4,FALSE)</f>
        <v>23 - Jaén</v>
      </c>
    </row>
    <row r="261" spans="1:11" x14ac:dyDescent="0.25">
      <c r="A261" t="s">
        <v>56</v>
      </c>
      <c r="B261" t="s">
        <v>19</v>
      </c>
      <c r="C261" t="s">
        <v>8</v>
      </c>
      <c r="D261">
        <v>0</v>
      </c>
      <c r="E261">
        <v>0</v>
      </c>
      <c r="F261">
        <v>23</v>
      </c>
      <c r="I261">
        <f>VLOOKUP(Datos[[#This Row],[Region]],$P$7:$S$61,2,FALSE)</f>
        <v>23</v>
      </c>
      <c r="J261" s="29">
        <f>VLOOKUP(Datos[[#This Row],[Mes]],$M$2:$N$13,2,FALSE)</f>
        <v>44682</v>
      </c>
      <c r="K261" s="29" t="str">
        <f>VLOOKUP(Datos[[#This Row],[Region]],$P$7:$S$61,4,FALSE)</f>
        <v>23 - Jaén</v>
      </c>
    </row>
    <row r="262" spans="1:11" x14ac:dyDescent="0.25">
      <c r="A262" t="s">
        <v>56</v>
      </c>
      <c r="B262" t="s">
        <v>19</v>
      </c>
      <c r="C262" t="s">
        <v>9</v>
      </c>
      <c r="D262">
        <v>0</v>
      </c>
      <c r="E262">
        <v>0</v>
      </c>
      <c r="F262">
        <v>23</v>
      </c>
      <c r="I262">
        <f>VLOOKUP(Datos[[#This Row],[Region]],$P$7:$S$61,2,FALSE)</f>
        <v>23</v>
      </c>
      <c r="J262" s="29">
        <f>VLOOKUP(Datos[[#This Row],[Mes]],$M$2:$N$13,2,FALSE)</f>
        <v>44713</v>
      </c>
      <c r="K262" s="29" t="str">
        <f>VLOOKUP(Datos[[#This Row],[Region]],$P$7:$S$61,4,FALSE)</f>
        <v>23 - Jaén</v>
      </c>
    </row>
    <row r="263" spans="1:11" x14ac:dyDescent="0.25">
      <c r="A263" t="s">
        <v>56</v>
      </c>
      <c r="B263" t="s">
        <v>19</v>
      </c>
      <c r="C263" t="s">
        <v>10</v>
      </c>
      <c r="D263">
        <v>0</v>
      </c>
      <c r="E263">
        <v>0</v>
      </c>
      <c r="F263">
        <v>23</v>
      </c>
      <c r="I263">
        <f>VLOOKUP(Datos[[#This Row],[Region]],$P$7:$S$61,2,FALSE)</f>
        <v>23</v>
      </c>
      <c r="J263" s="29">
        <f>VLOOKUP(Datos[[#This Row],[Mes]],$M$2:$N$13,2,FALSE)</f>
        <v>44743</v>
      </c>
      <c r="K263" s="29" t="str">
        <f>VLOOKUP(Datos[[#This Row],[Region]],$P$7:$S$61,4,FALSE)</f>
        <v>23 - Jaén</v>
      </c>
    </row>
    <row r="264" spans="1:11" x14ac:dyDescent="0.25">
      <c r="A264" t="s">
        <v>56</v>
      </c>
      <c r="B264" t="s">
        <v>19</v>
      </c>
      <c r="C264" t="s">
        <v>11</v>
      </c>
      <c r="D264">
        <v>0</v>
      </c>
      <c r="E264">
        <v>0</v>
      </c>
      <c r="F264">
        <v>23</v>
      </c>
      <c r="I264">
        <f>VLOOKUP(Datos[[#This Row],[Region]],$P$7:$S$61,2,FALSE)</f>
        <v>23</v>
      </c>
      <c r="J264" s="29">
        <f>VLOOKUP(Datos[[#This Row],[Mes]],$M$2:$N$13,2,FALSE)</f>
        <v>44774</v>
      </c>
      <c r="K264" s="29" t="str">
        <f>VLOOKUP(Datos[[#This Row],[Region]],$P$7:$S$61,4,FALSE)</f>
        <v>23 - Jaén</v>
      </c>
    </row>
    <row r="265" spans="1:11" x14ac:dyDescent="0.25">
      <c r="A265" t="s">
        <v>56</v>
      </c>
      <c r="B265" t="s">
        <v>19</v>
      </c>
      <c r="C265" t="s">
        <v>12</v>
      </c>
      <c r="D265">
        <v>0</v>
      </c>
      <c r="E265">
        <v>0</v>
      </c>
      <c r="F265">
        <v>23</v>
      </c>
      <c r="I265">
        <f>VLOOKUP(Datos[[#This Row],[Region]],$P$7:$S$61,2,FALSE)</f>
        <v>23</v>
      </c>
      <c r="J265" s="29">
        <f>VLOOKUP(Datos[[#This Row],[Mes]],$M$2:$N$13,2,FALSE)</f>
        <v>44805</v>
      </c>
      <c r="K265" s="29" t="str">
        <f>VLOOKUP(Datos[[#This Row],[Region]],$P$7:$S$61,4,FALSE)</f>
        <v>23 - Jaén</v>
      </c>
    </row>
    <row r="266" spans="1:11" x14ac:dyDescent="0.25">
      <c r="A266" t="s">
        <v>56</v>
      </c>
      <c r="B266" t="s">
        <v>19</v>
      </c>
      <c r="C266" t="s">
        <v>13</v>
      </c>
      <c r="D266">
        <v>0</v>
      </c>
      <c r="E266">
        <v>0</v>
      </c>
      <c r="F266">
        <v>23</v>
      </c>
      <c r="I266">
        <f>VLOOKUP(Datos[[#This Row],[Region]],$P$7:$S$61,2,FALSE)</f>
        <v>23</v>
      </c>
      <c r="J266" s="29">
        <f>VLOOKUP(Datos[[#This Row],[Mes]],$M$2:$N$13,2,FALSE)</f>
        <v>44835</v>
      </c>
      <c r="K266" s="29" t="str">
        <f>VLOOKUP(Datos[[#This Row],[Region]],$P$7:$S$61,4,FALSE)</f>
        <v>23 - Jaén</v>
      </c>
    </row>
    <row r="267" spans="1:11" x14ac:dyDescent="0.25">
      <c r="A267" t="s">
        <v>56</v>
      </c>
      <c r="B267" t="s">
        <v>19</v>
      </c>
      <c r="C267" t="s">
        <v>14</v>
      </c>
      <c r="D267">
        <v>0</v>
      </c>
      <c r="E267">
        <v>0</v>
      </c>
      <c r="F267">
        <v>23</v>
      </c>
      <c r="I267">
        <f>VLOOKUP(Datos[[#This Row],[Region]],$P$7:$S$61,2,FALSE)</f>
        <v>23</v>
      </c>
      <c r="J267" s="29">
        <f>VLOOKUP(Datos[[#This Row],[Mes]],$M$2:$N$13,2,FALSE)</f>
        <v>44866</v>
      </c>
      <c r="K267" s="29" t="str">
        <f>VLOOKUP(Datos[[#This Row],[Region]],$P$7:$S$61,4,FALSE)</f>
        <v>23 - Jaén</v>
      </c>
    </row>
    <row r="268" spans="1:11" x14ac:dyDescent="0.25">
      <c r="A268" t="s">
        <v>56</v>
      </c>
      <c r="B268" t="s">
        <v>19</v>
      </c>
      <c r="C268" t="s">
        <v>15</v>
      </c>
      <c r="D268">
        <v>0</v>
      </c>
      <c r="E268">
        <v>0</v>
      </c>
      <c r="F268">
        <v>23</v>
      </c>
      <c r="I268">
        <f>VLOOKUP(Datos[[#This Row],[Region]],$P$7:$S$61,2,FALSE)</f>
        <v>23</v>
      </c>
      <c r="J268" s="29">
        <f>VLOOKUP(Datos[[#This Row],[Mes]],$M$2:$N$13,2,FALSE)</f>
        <v>44896</v>
      </c>
      <c r="K268" s="29" t="str">
        <f>VLOOKUP(Datos[[#This Row],[Region]],$P$7:$S$61,4,FALSE)</f>
        <v>23 - Jaén</v>
      </c>
    </row>
    <row r="269" spans="1:11" x14ac:dyDescent="0.25">
      <c r="A269" t="s">
        <v>100</v>
      </c>
      <c r="B269" t="s">
        <v>19</v>
      </c>
      <c r="C269" t="s">
        <v>4</v>
      </c>
      <c r="D269">
        <v>0</v>
      </c>
      <c r="E269">
        <v>0</v>
      </c>
      <c r="F269">
        <v>24</v>
      </c>
      <c r="I269">
        <f>VLOOKUP(Datos[[#This Row],[Region]],$P$7:$S$61,2,FALSE)</f>
        <v>24</v>
      </c>
      <c r="J269" s="29">
        <f>VLOOKUP(Datos[[#This Row],[Mes]],$M$2:$N$13,2,FALSE)</f>
        <v>44562</v>
      </c>
      <c r="K269" s="29" t="str">
        <f>VLOOKUP(Datos[[#This Row],[Region]],$P$7:$S$61,4,FALSE)</f>
        <v>24 - León</v>
      </c>
    </row>
    <row r="270" spans="1:11" x14ac:dyDescent="0.25">
      <c r="A270" t="s">
        <v>100</v>
      </c>
      <c r="B270" t="s">
        <v>19</v>
      </c>
      <c r="C270" t="s">
        <v>5</v>
      </c>
      <c r="D270">
        <v>0</v>
      </c>
      <c r="E270">
        <v>0</v>
      </c>
      <c r="F270">
        <v>24</v>
      </c>
      <c r="I270">
        <f>VLOOKUP(Datos[[#This Row],[Region]],$P$7:$S$61,2,FALSE)</f>
        <v>24</v>
      </c>
      <c r="J270" s="29">
        <f>VLOOKUP(Datos[[#This Row],[Mes]],$M$2:$N$13,2,FALSE)</f>
        <v>44593</v>
      </c>
      <c r="K270" s="29" t="str">
        <f>VLOOKUP(Datos[[#This Row],[Region]],$P$7:$S$61,4,FALSE)</f>
        <v>24 - León</v>
      </c>
    </row>
    <row r="271" spans="1:11" x14ac:dyDescent="0.25">
      <c r="A271" t="s">
        <v>100</v>
      </c>
      <c r="B271" t="s">
        <v>19</v>
      </c>
      <c r="C271" t="s">
        <v>6</v>
      </c>
      <c r="D271">
        <v>0</v>
      </c>
      <c r="E271">
        <v>0</v>
      </c>
      <c r="F271">
        <v>24</v>
      </c>
      <c r="I271">
        <f>VLOOKUP(Datos[[#This Row],[Region]],$P$7:$S$61,2,FALSE)</f>
        <v>24</v>
      </c>
      <c r="J271" s="29">
        <f>VLOOKUP(Datos[[#This Row],[Mes]],$M$2:$N$13,2,FALSE)</f>
        <v>44621</v>
      </c>
      <c r="K271" s="29" t="str">
        <f>VLOOKUP(Datos[[#This Row],[Region]],$P$7:$S$61,4,FALSE)</f>
        <v>24 - León</v>
      </c>
    </row>
    <row r="272" spans="1:11" x14ac:dyDescent="0.25">
      <c r="A272" t="s">
        <v>100</v>
      </c>
      <c r="B272" t="s">
        <v>19</v>
      </c>
      <c r="C272" t="s">
        <v>7</v>
      </c>
      <c r="D272">
        <v>0</v>
      </c>
      <c r="E272">
        <v>0</v>
      </c>
      <c r="F272">
        <v>24</v>
      </c>
      <c r="I272">
        <f>VLOOKUP(Datos[[#This Row],[Region]],$P$7:$S$61,2,FALSE)</f>
        <v>24</v>
      </c>
      <c r="J272" s="29">
        <f>VLOOKUP(Datos[[#This Row],[Mes]],$M$2:$N$13,2,FALSE)</f>
        <v>44652</v>
      </c>
      <c r="K272" s="29" t="str">
        <f>VLOOKUP(Datos[[#This Row],[Region]],$P$7:$S$61,4,FALSE)</f>
        <v>24 - León</v>
      </c>
    </row>
    <row r="273" spans="1:11" x14ac:dyDescent="0.25">
      <c r="A273" t="s">
        <v>100</v>
      </c>
      <c r="B273" t="s">
        <v>19</v>
      </c>
      <c r="C273" t="s">
        <v>8</v>
      </c>
      <c r="D273">
        <v>0</v>
      </c>
      <c r="E273">
        <v>0</v>
      </c>
      <c r="F273">
        <v>24</v>
      </c>
      <c r="I273">
        <f>VLOOKUP(Datos[[#This Row],[Region]],$P$7:$S$61,2,FALSE)</f>
        <v>24</v>
      </c>
      <c r="J273" s="29">
        <f>VLOOKUP(Datos[[#This Row],[Mes]],$M$2:$N$13,2,FALSE)</f>
        <v>44682</v>
      </c>
      <c r="K273" s="29" t="str">
        <f>VLOOKUP(Datos[[#This Row],[Region]],$P$7:$S$61,4,FALSE)</f>
        <v>24 - León</v>
      </c>
    </row>
    <row r="274" spans="1:11" x14ac:dyDescent="0.25">
      <c r="A274" t="s">
        <v>100</v>
      </c>
      <c r="B274" t="s">
        <v>19</v>
      </c>
      <c r="C274" t="s">
        <v>9</v>
      </c>
      <c r="D274">
        <v>0</v>
      </c>
      <c r="E274">
        <v>0</v>
      </c>
      <c r="F274">
        <v>24</v>
      </c>
      <c r="I274">
        <f>VLOOKUP(Datos[[#This Row],[Region]],$P$7:$S$61,2,FALSE)</f>
        <v>24</v>
      </c>
      <c r="J274" s="29">
        <f>VLOOKUP(Datos[[#This Row],[Mes]],$M$2:$N$13,2,FALSE)</f>
        <v>44713</v>
      </c>
      <c r="K274" s="29" t="str">
        <f>VLOOKUP(Datos[[#This Row],[Region]],$P$7:$S$61,4,FALSE)</f>
        <v>24 - León</v>
      </c>
    </row>
    <row r="275" spans="1:11" x14ac:dyDescent="0.25">
      <c r="A275" t="s">
        <v>100</v>
      </c>
      <c r="B275" t="s">
        <v>19</v>
      </c>
      <c r="C275" t="s">
        <v>10</v>
      </c>
      <c r="D275">
        <v>0</v>
      </c>
      <c r="E275">
        <v>0</v>
      </c>
      <c r="F275">
        <v>24</v>
      </c>
      <c r="I275">
        <f>VLOOKUP(Datos[[#This Row],[Region]],$P$7:$S$61,2,FALSE)</f>
        <v>24</v>
      </c>
      <c r="J275" s="29">
        <f>VLOOKUP(Datos[[#This Row],[Mes]],$M$2:$N$13,2,FALSE)</f>
        <v>44743</v>
      </c>
      <c r="K275" s="29" t="str">
        <f>VLOOKUP(Datos[[#This Row],[Region]],$P$7:$S$61,4,FALSE)</f>
        <v>24 - León</v>
      </c>
    </row>
    <row r="276" spans="1:11" x14ac:dyDescent="0.25">
      <c r="A276" t="s">
        <v>100</v>
      </c>
      <c r="B276" t="s">
        <v>19</v>
      </c>
      <c r="C276" t="s">
        <v>11</v>
      </c>
      <c r="D276">
        <v>0</v>
      </c>
      <c r="E276">
        <v>0</v>
      </c>
      <c r="F276">
        <v>24</v>
      </c>
      <c r="I276">
        <f>VLOOKUP(Datos[[#This Row],[Region]],$P$7:$S$61,2,FALSE)</f>
        <v>24</v>
      </c>
      <c r="J276" s="29">
        <f>VLOOKUP(Datos[[#This Row],[Mes]],$M$2:$N$13,2,FALSE)</f>
        <v>44774</v>
      </c>
      <c r="K276" s="29" t="str">
        <f>VLOOKUP(Datos[[#This Row],[Region]],$P$7:$S$61,4,FALSE)</f>
        <v>24 - León</v>
      </c>
    </row>
    <row r="277" spans="1:11" x14ac:dyDescent="0.25">
      <c r="A277" t="s">
        <v>100</v>
      </c>
      <c r="B277" t="s">
        <v>19</v>
      </c>
      <c r="C277" t="s">
        <v>12</v>
      </c>
      <c r="D277">
        <v>0</v>
      </c>
      <c r="E277">
        <v>0</v>
      </c>
      <c r="F277">
        <v>24</v>
      </c>
      <c r="I277">
        <f>VLOOKUP(Datos[[#This Row],[Region]],$P$7:$S$61,2,FALSE)</f>
        <v>24</v>
      </c>
      <c r="J277" s="29">
        <f>VLOOKUP(Datos[[#This Row],[Mes]],$M$2:$N$13,2,FALSE)</f>
        <v>44805</v>
      </c>
      <c r="K277" s="29" t="str">
        <f>VLOOKUP(Datos[[#This Row],[Region]],$P$7:$S$61,4,FALSE)</f>
        <v>24 - León</v>
      </c>
    </row>
    <row r="278" spans="1:11" x14ac:dyDescent="0.25">
      <c r="A278" t="s">
        <v>100</v>
      </c>
      <c r="B278" t="s">
        <v>19</v>
      </c>
      <c r="C278" t="s">
        <v>13</v>
      </c>
      <c r="D278">
        <v>0</v>
      </c>
      <c r="E278">
        <v>0</v>
      </c>
      <c r="F278">
        <v>24</v>
      </c>
      <c r="I278">
        <f>VLOOKUP(Datos[[#This Row],[Region]],$P$7:$S$61,2,FALSE)</f>
        <v>24</v>
      </c>
      <c r="J278" s="29">
        <f>VLOOKUP(Datos[[#This Row],[Mes]],$M$2:$N$13,2,FALSE)</f>
        <v>44835</v>
      </c>
      <c r="K278" s="29" t="str">
        <f>VLOOKUP(Datos[[#This Row],[Region]],$P$7:$S$61,4,FALSE)</f>
        <v>24 - León</v>
      </c>
    </row>
    <row r="279" spans="1:11" x14ac:dyDescent="0.25">
      <c r="A279" t="s">
        <v>100</v>
      </c>
      <c r="B279" t="s">
        <v>19</v>
      </c>
      <c r="C279" t="s">
        <v>14</v>
      </c>
      <c r="D279">
        <v>0</v>
      </c>
      <c r="E279">
        <v>0</v>
      </c>
      <c r="F279">
        <v>24</v>
      </c>
      <c r="I279">
        <f>VLOOKUP(Datos[[#This Row],[Region]],$P$7:$S$61,2,FALSE)</f>
        <v>24</v>
      </c>
      <c r="J279" s="29">
        <f>VLOOKUP(Datos[[#This Row],[Mes]],$M$2:$N$13,2,FALSE)</f>
        <v>44866</v>
      </c>
      <c r="K279" s="29" t="str">
        <f>VLOOKUP(Datos[[#This Row],[Region]],$P$7:$S$61,4,FALSE)</f>
        <v>24 - León</v>
      </c>
    </row>
    <row r="280" spans="1:11" x14ac:dyDescent="0.25">
      <c r="A280" t="s">
        <v>100</v>
      </c>
      <c r="B280" t="s">
        <v>19</v>
      </c>
      <c r="C280" t="s">
        <v>15</v>
      </c>
      <c r="D280">
        <v>0</v>
      </c>
      <c r="E280">
        <v>0</v>
      </c>
      <c r="F280">
        <v>24</v>
      </c>
      <c r="I280">
        <f>VLOOKUP(Datos[[#This Row],[Region]],$P$7:$S$61,2,FALSE)</f>
        <v>24</v>
      </c>
      <c r="J280" s="29">
        <f>VLOOKUP(Datos[[#This Row],[Mes]],$M$2:$N$13,2,FALSE)</f>
        <v>44896</v>
      </c>
      <c r="K280" s="29" t="str">
        <f>VLOOKUP(Datos[[#This Row],[Region]],$P$7:$S$61,4,FALSE)</f>
        <v>24 - León</v>
      </c>
    </row>
    <row r="281" spans="1:11" x14ac:dyDescent="0.25">
      <c r="A281" t="s">
        <v>99</v>
      </c>
      <c r="B281" t="s">
        <v>19</v>
      </c>
      <c r="C281" t="s">
        <v>4</v>
      </c>
      <c r="D281">
        <v>0</v>
      </c>
      <c r="E281">
        <v>0</v>
      </c>
      <c r="F281">
        <v>25</v>
      </c>
      <c r="I281">
        <f>VLOOKUP(Datos[[#This Row],[Region]],$P$7:$S$61,2,FALSE)</f>
        <v>25</v>
      </c>
      <c r="J281" s="29">
        <f>VLOOKUP(Datos[[#This Row],[Mes]],$M$2:$N$13,2,FALSE)</f>
        <v>44562</v>
      </c>
      <c r="K281" s="29" t="str">
        <f>VLOOKUP(Datos[[#This Row],[Region]],$P$7:$S$61,4,FALSE)</f>
        <v>25 - Lleida</v>
      </c>
    </row>
    <row r="282" spans="1:11" x14ac:dyDescent="0.25">
      <c r="A282" t="s">
        <v>99</v>
      </c>
      <c r="B282" t="s">
        <v>19</v>
      </c>
      <c r="C282" t="s">
        <v>5</v>
      </c>
      <c r="D282">
        <v>0</v>
      </c>
      <c r="E282">
        <v>0</v>
      </c>
      <c r="F282">
        <v>25</v>
      </c>
      <c r="I282">
        <f>VLOOKUP(Datos[[#This Row],[Region]],$P$7:$S$61,2,FALSE)</f>
        <v>25</v>
      </c>
      <c r="J282" s="29">
        <f>VLOOKUP(Datos[[#This Row],[Mes]],$M$2:$N$13,2,FALSE)</f>
        <v>44593</v>
      </c>
      <c r="K282" s="29" t="str">
        <f>VLOOKUP(Datos[[#This Row],[Region]],$P$7:$S$61,4,FALSE)</f>
        <v>25 - Lleida</v>
      </c>
    </row>
    <row r="283" spans="1:11" x14ac:dyDescent="0.25">
      <c r="A283" t="s">
        <v>99</v>
      </c>
      <c r="B283" t="s">
        <v>19</v>
      </c>
      <c r="C283" t="s">
        <v>6</v>
      </c>
      <c r="D283">
        <v>0</v>
      </c>
      <c r="E283">
        <v>0</v>
      </c>
      <c r="F283">
        <v>25</v>
      </c>
      <c r="I283">
        <f>VLOOKUP(Datos[[#This Row],[Region]],$P$7:$S$61,2,FALSE)</f>
        <v>25</v>
      </c>
      <c r="J283" s="29">
        <f>VLOOKUP(Datos[[#This Row],[Mes]],$M$2:$N$13,2,FALSE)</f>
        <v>44621</v>
      </c>
      <c r="K283" s="29" t="str">
        <f>VLOOKUP(Datos[[#This Row],[Region]],$P$7:$S$61,4,FALSE)</f>
        <v>25 - Lleida</v>
      </c>
    </row>
    <row r="284" spans="1:11" x14ac:dyDescent="0.25">
      <c r="A284" t="s">
        <v>99</v>
      </c>
      <c r="B284" t="s">
        <v>19</v>
      </c>
      <c r="C284" t="s">
        <v>7</v>
      </c>
      <c r="D284">
        <v>0</v>
      </c>
      <c r="E284">
        <v>0</v>
      </c>
      <c r="F284">
        <v>25</v>
      </c>
      <c r="I284">
        <f>VLOOKUP(Datos[[#This Row],[Region]],$P$7:$S$61,2,FALSE)</f>
        <v>25</v>
      </c>
      <c r="J284" s="29">
        <f>VLOOKUP(Datos[[#This Row],[Mes]],$M$2:$N$13,2,FALSE)</f>
        <v>44652</v>
      </c>
      <c r="K284" s="29" t="str">
        <f>VLOOKUP(Datos[[#This Row],[Region]],$P$7:$S$61,4,FALSE)</f>
        <v>25 - Lleida</v>
      </c>
    </row>
    <row r="285" spans="1:11" x14ac:dyDescent="0.25">
      <c r="A285" t="s">
        <v>99</v>
      </c>
      <c r="B285" t="s">
        <v>19</v>
      </c>
      <c r="C285" t="s">
        <v>8</v>
      </c>
      <c r="D285">
        <v>0</v>
      </c>
      <c r="E285">
        <v>0</v>
      </c>
      <c r="F285">
        <v>25</v>
      </c>
      <c r="I285">
        <f>VLOOKUP(Datos[[#This Row],[Region]],$P$7:$S$61,2,FALSE)</f>
        <v>25</v>
      </c>
      <c r="J285" s="29">
        <f>VLOOKUP(Datos[[#This Row],[Mes]],$M$2:$N$13,2,FALSE)</f>
        <v>44682</v>
      </c>
      <c r="K285" s="29" t="str">
        <f>VLOOKUP(Datos[[#This Row],[Region]],$P$7:$S$61,4,FALSE)</f>
        <v>25 - Lleida</v>
      </c>
    </row>
    <row r="286" spans="1:11" x14ac:dyDescent="0.25">
      <c r="A286" t="s">
        <v>99</v>
      </c>
      <c r="B286" t="s">
        <v>19</v>
      </c>
      <c r="C286" t="s">
        <v>9</v>
      </c>
      <c r="D286">
        <v>0</v>
      </c>
      <c r="E286">
        <v>0</v>
      </c>
      <c r="F286">
        <v>25</v>
      </c>
      <c r="I286">
        <f>VLOOKUP(Datos[[#This Row],[Region]],$P$7:$S$61,2,FALSE)</f>
        <v>25</v>
      </c>
      <c r="J286" s="29">
        <f>VLOOKUP(Datos[[#This Row],[Mes]],$M$2:$N$13,2,FALSE)</f>
        <v>44713</v>
      </c>
      <c r="K286" s="29" t="str">
        <f>VLOOKUP(Datos[[#This Row],[Region]],$P$7:$S$61,4,FALSE)</f>
        <v>25 - Lleida</v>
      </c>
    </row>
    <row r="287" spans="1:11" x14ac:dyDescent="0.25">
      <c r="A287" t="s">
        <v>99</v>
      </c>
      <c r="B287" t="s">
        <v>19</v>
      </c>
      <c r="C287" t="s">
        <v>10</v>
      </c>
      <c r="D287">
        <v>0</v>
      </c>
      <c r="E287">
        <v>0</v>
      </c>
      <c r="F287">
        <v>25</v>
      </c>
      <c r="I287">
        <f>VLOOKUP(Datos[[#This Row],[Region]],$P$7:$S$61,2,FALSE)</f>
        <v>25</v>
      </c>
      <c r="J287" s="29">
        <f>VLOOKUP(Datos[[#This Row],[Mes]],$M$2:$N$13,2,FALSE)</f>
        <v>44743</v>
      </c>
      <c r="K287" s="29" t="str">
        <f>VLOOKUP(Datos[[#This Row],[Region]],$P$7:$S$61,4,FALSE)</f>
        <v>25 - Lleida</v>
      </c>
    </row>
    <row r="288" spans="1:11" x14ac:dyDescent="0.25">
      <c r="A288" t="s">
        <v>99</v>
      </c>
      <c r="B288" t="s">
        <v>19</v>
      </c>
      <c r="C288" t="s">
        <v>11</v>
      </c>
      <c r="D288">
        <v>0</v>
      </c>
      <c r="E288">
        <v>0</v>
      </c>
      <c r="F288">
        <v>25</v>
      </c>
      <c r="I288">
        <f>VLOOKUP(Datos[[#This Row],[Region]],$P$7:$S$61,2,FALSE)</f>
        <v>25</v>
      </c>
      <c r="J288" s="29">
        <f>VLOOKUP(Datos[[#This Row],[Mes]],$M$2:$N$13,2,FALSE)</f>
        <v>44774</v>
      </c>
      <c r="K288" s="29" t="str">
        <f>VLOOKUP(Datos[[#This Row],[Region]],$P$7:$S$61,4,FALSE)</f>
        <v>25 - Lleida</v>
      </c>
    </row>
    <row r="289" spans="1:11" x14ac:dyDescent="0.25">
      <c r="A289" t="s">
        <v>99</v>
      </c>
      <c r="B289" t="s">
        <v>19</v>
      </c>
      <c r="C289" t="s">
        <v>12</v>
      </c>
      <c r="D289">
        <v>0</v>
      </c>
      <c r="E289">
        <v>0</v>
      </c>
      <c r="F289">
        <v>25</v>
      </c>
      <c r="I289">
        <f>VLOOKUP(Datos[[#This Row],[Region]],$P$7:$S$61,2,FALSE)</f>
        <v>25</v>
      </c>
      <c r="J289" s="29">
        <f>VLOOKUP(Datos[[#This Row],[Mes]],$M$2:$N$13,2,FALSE)</f>
        <v>44805</v>
      </c>
      <c r="K289" s="29" t="str">
        <f>VLOOKUP(Datos[[#This Row],[Region]],$P$7:$S$61,4,FALSE)</f>
        <v>25 - Lleida</v>
      </c>
    </row>
    <row r="290" spans="1:11" x14ac:dyDescent="0.25">
      <c r="A290" t="s">
        <v>99</v>
      </c>
      <c r="B290" t="s">
        <v>19</v>
      </c>
      <c r="C290" t="s">
        <v>13</v>
      </c>
      <c r="D290">
        <v>0</v>
      </c>
      <c r="E290">
        <v>0</v>
      </c>
      <c r="F290">
        <v>25</v>
      </c>
      <c r="I290">
        <f>VLOOKUP(Datos[[#This Row],[Region]],$P$7:$S$61,2,FALSE)</f>
        <v>25</v>
      </c>
      <c r="J290" s="29">
        <f>VLOOKUP(Datos[[#This Row],[Mes]],$M$2:$N$13,2,FALSE)</f>
        <v>44835</v>
      </c>
      <c r="K290" s="29" t="str">
        <f>VLOOKUP(Datos[[#This Row],[Region]],$P$7:$S$61,4,FALSE)</f>
        <v>25 - Lleida</v>
      </c>
    </row>
    <row r="291" spans="1:11" x14ac:dyDescent="0.25">
      <c r="A291" t="s">
        <v>99</v>
      </c>
      <c r="B291" t="s">
        <v>19</v>
      </c>
      <c r="C291" t="s">
        <v>14</v>
      </c>
      <c r="D291">
        <v>0</v>
      </c>
      <c r="E291">
        <v>0</v>
      </c>
      <c r="F291">
        <v>25</v>
      </c>
      <c r="I291">
        <f>VLOOKUP(Datos[[#This Row],[Region]],$P$7:$S$61,2,FALSE)</f>
        <v>25</v>
      </c>
      <c r="J291" s="29">
        <f>VLOOKUP(Datos[[#This Row],[Mes]],$M$2:$N$13,2,FALSE)</f>
        <v>44866</v>
      </c>
      <c r="K291" s="29" t="str">
        <f>VLOOKUP(Datos[[#This Row],[Region]],$P$7:$S$61,4,FALSE)</f>
        <v>25 - Lleida</v>
      </c>
    </row>
    <row r="292" spans="1:11" x14ac:dyDescent="0.25">
      <c r="A292" t="s">
        <v>99</v>
      </c>
      <c r="B292" t="s">
        <v>19</v>
      </c>
      <c r="C292" t="s">
        <v>15</v>
      </c>
      <c r="D292">
        <v>0</v>
      </c>
      <c r="E292">
        <v>0</v>
      </c>
      <c r="F292">
        <v>25</v>
      </c>
      <c r="I292">
        <f>VLOOKUP(Datos[[#This Row],[Region]],$P$7:$S$61,2,FALSE)</f>
        <v>25</v>
      </c>
      <c r="J292" s="29">
        <f>VLOOKUP(Datos[[#This Row],[Mes]],$M$2:$N$13,2,FALSE)</f>
        <v>44896</v>
      </c>
      <c r="K292" s="29" t="str">
        <f>VLOOKUP(Datos[[#This Row],[Region]],$P$7:$S$61,4,FALSE)</f>
        <v>25 - Lleida</v>
      </c>
    </row>
    <row r="293" spans="1:11" x14ac:dyDescent="0.25">
      <c r="A293" t="s">
        <v>91</v>
      </c>
      <c r="B293" t="s">
        <v>19</v>
      </c>
      <c r="C293" t="s">
        <v>4</v>
      </c>
      <c r="D293">
        <v>0</v>
      </c>
      <c r="E293">
        <v>0</v>
      </c>
      <c r="F293">
        <v>26</v>
      </c>
      <c r="I293">
        <f>VLOOKUP(Datos[[#This Row],[Region]],$P$7:$S$61,2,FALSE)</f>
        <v>26</v>
      </c>
      <c r="J293" s="29">
        <f>VLOOKUP(Datos[[#This Row],[Mes]],$M$2:$N$13,2,FALSE)</f>
        <v>44562</v>
      </c>
      <c r="K293" s="29" t="str">
        <f>VLOOKUP(Datos[[#This Row],[Region]],$P$7:$S$61,4,FALSE)</f>
        <v>26 - Rioja, La</v>
      </c>
    </row>
    <row r="294" spans="1:11" x14ac:dyDescent="0.25">
      <c r="A294" t="s">
        <v>91</v>
      </c>
      <c r="B294" t="s">
        <v>19</v>
      </c>
      <c r="C294" t="s">
        <v>5</v>
      </c>
      <c r="D294">
        <v>0</v>
      </c>
      <c r="E294">
        <v>0</v>
      </c>
      <c r="F294">
        <v>26</v>
      </c>
      <c r="I294">
        <f>VLOOKUP(Datos[[#This Row],[Region]],$P$7:$S$61,2,FALSE)</f>
        <v>26</v>
      </c>
      <c r="J294" s="29">
        <f>VLOOKUP(Datos[[#This Row],[Mes]],$M$2:$N$13,2,FALSE)</f>
        <v>44593</v>
      </c>
      <c r="K294" s="29" t="str">
        <f>VLOOKUP(Datos[[#This Row],[Region]],$P$7:$S$61,4,FALSE)</f>
        <v>26 - Rioja, La</v>
      </c>
    </row>
    <row r="295" spans="1:11" x14ac:dyDescent="0.25">
      <c r="A295" t="s">
        <v>91</v>
      </c>
      <c r="B295" t="s">
        <v>19</v>
      </c>
      <c r="C295" t="s">
        <v>6</v>
      </c>
      <c r="D295">
        <v>0</v>
      </c>
      <c r="E295">
        <v>0</v>
      </c>
      <c r="F295">
        <v>26</v>
      </c>
      <c r="I295">
        <f>VLOOKUP(Datos[[#This Row],[Region]],$P$7:$S$61,2,FALSE)</f>
        <v>26</v>
      </c>
      <c r="J295" s="29">
        <f>VLOOKUP(Datos[[#This Row],[Mes]],$M$2:$N$13,2,FALSE)</f>
        <v>44621</v>
      </c>
      <c r="K295" s="29" t="str">
        <f>VLOOKUP(Datos[[#This Row],[Region]],$P$7:$S$61,4,FALSE)</f>
        <v>26 - Rioja, La</v>
      </c>
    </row>
    <row r="296" spans="1:11" x14ac:dyDescent="0.25">
      <c r="A296" t="s">
        <v>91</v>
      </c>
      <c r="B296" t="s">
        <v>19</v>
      </c>
      <c r="C296" t="s">
        <v>7</v>
      </c>
      <c r="D296">
        <v>0</v>
      </c>
      <c r="E296">
        <v>0</v>
      </c>
      <c r="F296">
        <v>26</v>
      </c>
      <c r="I296">
        <f>VLOOKUP(Datos[[#This Row],[Region]],$P$7:$S$61,2,FALSE)</f>
        <v>26</v>
      </c>
      <c r="J296" s="29">
        <f>VLOOKUP(Datos[[#This Row],[Mes]],$M$2:$N$13,2,FALSE)</f>
        <v>44652</v>
      </c>
      <c r="K296" s="29" t="str">
        <f>VLOOKUP(Datos[[#This Row],[Region]],$P$7:$S$61,4,FALSE)</f>
        <v>26 - Rioja, La</v>
      </c>
    </row>
    <row r="297" spans="1:11" x14ac:dyDescent="0.25">
      <c r="A297" t="s">
        <v>91</v>
      </c>
      <c r="B297" t="s">
        <v>19</v>
      </c>
      <c r="C297" t="s">
        <v>8</v>
      </c>
      <c r="D297">
        <v>0</v>
      </c>
      <c r="E297">
        <v>0</v>
      </c>
      <c r="F297">
        <v>26</v>
      </c>
      <c r="I297">
        <f>VLOOKUP(Datos[[#This Row],[Region]],$P$7:$S$61,2,FALSE)</f>
        <v>26</v>
      </c>
      <c r="J297" s="29">
        <f>VLOOKUP(Datos[[#This Row],[Mes]],$M$2:$N$13,2,FALSE)</f>
        <v>44682</v>
      </c>
      <c r="K297" s="29" t="str">
        <f>VLOOKUP(Datos[[#This Row],[Region]],$P$7:$S$61,4,FALSE)</f>
        <v>26 - Rioja, La</v>
      </c>
    </row>
    <row r="298" spans="1:11" x14ac:dyDescent="0.25">
      <c r="A298" t="s">
        <v>91</v>
      </c>
      <c r="B298" t="s">
        <v>19</v>
      </c>
      <c r="C298" t="s">
        <v>9</v>
      </c>
      <c r="D298">
        <v>0</v>
      </c>
      <c r="E298">
        <v>0</v>
      </c>
      <c r="F298">
        <v>26</v>
      </c>
      <c r="I298">
        <f>VLOOKUP(Datos[[#This Row],[Region]],$P$7:$S$61,2,FALSE)</f>
        <v>26</v>
      </c>
      <c r="J298" s="29">
        <f>VLOOKUP(Datos[[#This Row],[Mes]],$M$2:$N$13,2,FALSE)</f>
        <v>44713</v>
      </c>
      <c r="K298" s="29" t="str">
        <f>VLOOKUP(Datos[[#This Row],[Region]],$P$7:$S$61,4,FALSE)</f>
        <v>26 - Rioja, La</v>
      </c>
    </row>
    <row r="299" spans="1:11" x14ac:dyDescent="0.25">
      <c r="A299" t="s">
        <v>91</v>
      </c>
      <c r="B299" t="s">
        <v>19</v>
      </c>
      <c r="C299" t="s">
        <v>10</v>
      </c>
      <c r="D299">
        <v>0</v>
      </c>
      <c r="E299">
        <v>0</v>
      </c>
      <c r="F299">
        <v>26</v>
      </c>
      <c r="I299">
        <f>VLOOKUP(Datos[[#This Row],[Region]],$P$7:$S$61,2,FALSE)</f>
        <v>26</v>
      </c>
      <c r="J299" s="29">
        <f>VLOOKUP(Datos[[#This Row],[Mes]],$M$2:$N$13,2,FALSE)</f>
        <v>44743</v>
      </c>
      <c r="K299" s="29" t="str">
        <f>VLOOKUP(Datos[[#This Row],[Region]],$P$7:$S$61,4,FALSE)</f>
        <v>26 - Rioja, La</v>
      </c>
    </row>
    <row r="300" spans="1:11" x14ac:dyDescent="0.25">
      <c r="A300" t="s">
        <v>91</v>
      </c>
      <c r="B300" t="s">
        <v>19</v>
      </c>
      <c r="C300" t="s">
        <v>11</v>
      </c>
      <c r="D300">
        <v>0</v>
      </c>
      <c r="E300">
        <v>0</v>
      </c>
      <c r="F300">
        <v>26</v>
      </c>
      <c r="I300">
        <f>VLOOKUP(Datos[[#This Row],[Region]],$P$7:$S$61,2,FALSE)</f>
        <v>26</v>
      </c>
      <c r="J300" s="29">
        <f>VLOOKUP(Datos[[#This Row],[Mes]],$M$2:$N$13,2,FALSE)</f>
        <v>44774</v>
      </c>
      <c r="K300" s="29" t="str">
        <f>VLOOKUP(Datos[[#This Row],[Region]],$P$7:$S$61,4,FALSE)</f>
        <v>26 - Rioja, La</v>
      </c>
    </row>
    <row r="301" spans="1:11" x14ac:dyDescent="0.25">
      <c r="A301" t="s">
        <v>91</v>
      </c>
      <c r="B301" t="s">
        <v>19</v>
      </c>
      <c r="C301" t="s">
        <v>12</v>
      </c>
      <c r="D301">
        <v>0</v>
      </c>
      <c r="E301">
        <v>0</v>
      </c>
      <c r="F301">
        <v>26</v>
      </c>
      <c r="I301">
        <f>VLOOKUP(Datos[[#This Row],[Region]],$P$7:$S$61,2,FALSE)</f>
        <v>26</v>
      </c>
      <c r="J301" s="29">
        <f>VLOOKUP(Datos[[#This Row],[Mes]],$M$2:$N$13,2,FALSE)</f>
        <v>44805</v>
      </c>
      <c r="K301" s="29" t="str">
        <f>VLOOKUP(Datos[[#This Row],[Region]],$P$7:$S$61,4,FALSE)</f>
        <v>26 - Rioja, La</v>
      </c>
    </row>
    <row r="302" spans="1:11" x14ac:dyDescent="0.25">
      <c r="A302" t="s">
        <v>91</v>
      </c>
      <c r="B302" t="s">
        <v>19</v>
      </c>
      <c r="C302" t="s">
        <v>13</v>
      </c>
      <c r="D302">
        <v>0</v>
      </c>
      <c r="E302">
        <v>0</v>
      </c>
      <c r="F302">
        <v>26</v>
      </c>
      <c r="I302">
        <f>VLOOKUP(Datos[[#This Row],[Region]],$P$7:$S$61,2,FALSE)</f>
        <v>26</v>
      </c>
      <c r="J302" s="29">
        <f>VLOOKUP(Datos[[#This Row],[Mes]],$M$2:$N$13,2,FALSE)</f>
        <v>44835</v>
      </c>
      <c r="K302" s="29" t="str">
        <f>VLOOKUP(Datos[[#This Row],[Region]],$P$7:$S$61,4,FALSE)</f>
        <v>26 - Rioja, La</v>
      </c>
    </row>
    <row r="303" spans="1:11" x14ac:dyDescent="0.25">
      <c r="A303" t="s">
        <v>91</v>
      </c>
      <c r="B303" t="s">
        <v>19</v>
      </c>
      <c r="C303" t="s">
        <v>14</v>
      </c>
      <c r="D303">
        <v>0</v>
      </c>
      <c r="E303">
        <v>0</v>
      </c>
      <c r="F303">
        <v>26</v>
      </c>
      <c r="I303">
        <f>VLOOKUP(Datos[[#This Row],[Region]],$P$7:$S$61,2,FALSE)</f>
        <v>26</v>
      </c>
      <c r="J303" s="29">
        <f>VLOOKUP(Datos[[#This Row],[Mes]],$M$2:$N$13,2,FALSE)</f>
        <v>44866</v>
      </c>
      <c r="K303" s="29" t="str">
        <f>VLOOKUP(Datos[[#This Row],[Region]],$P$7:$S$61,4,FALSE)</f>
        <v>26 - Rioja, La</v>
      </c>
    </row>
    <row r="304" spans="1:11" x14ac:dyDescent="0.25">
      <c r="A304" t="s">
        <v>91</v>
      </c>
      <c r="B304" t="s">
        <v>19</v>
      </c>
      <c r="C304" t="s">
        <v>15</v>
      </c>
      <c r="D304">
        <v>0</v>
      </c>
      <c r="E304">
        <v>0</v>
      </c>
      <c r="F304">
        <v>26</v>
      </c>
      <c r="I304">
        <f>VLOOKUP(Datos[[#This Row],[Region]],$P$7:$S$61,2,FALSE)</f>
        <v>26</v>
      </c>
      <c r="J304" s="29">
        <f>VLOOKUP(Datos[[#This Row],[Mes]],$M$2:$N$13,2,FALSE)</f>
        <v>44896</v>
      </c>
      <c r="K304" s="29" t="str">
        <f>VLOOKUP(Datos[[#This Row],[Region]],$P$7:$S$61,4,FALSE)</f>
        <v>26 - Rioja, La</v>
      </c>
    </row>
    <row r="305" spans="1:11" x14ac:dyDescent="0.25">
      <c r="A305" t="s">
        <v>57</v>
      </c>
      <c r="B305" t="s">
        <v>19</v>
      </c>
      <c r="C305" t="s">
        <v>4</v>
      </c>
      <c r="D305">
        <v>0</v>
      </c>
      <c r="E305">
        <v>0</v>
      </c>
      <c r="F305">
        <v>27</v>
      </c>
      <c r="I305">
        <f>VLOOKUP(Datos[[#This Row],[Region]],$P$7:$S$61,2,FALSE)</f>
        <v>27</v>
      </c>
      <c r="J305" s="29">
        <f>VLOOKUP(Datos[[#This Row],[Mes]],$M$2:$N$13,2,FALSE)</f>
        <v>44562</v>
      </c>
      <c r="K305" s="29" t="str">
        <f>VLOOKUP(Datos[[#This Row],[Region]],$P$7:$S$61,4,FALSE)</f>
        <v>27 - Lugo</v>
      </c>
    </row>
    <row r="306" spans="1:11" x14ac:dyDescent="0.25">
      <c r="A306" t="s">
        <v>57</v>
      </c>
      <c r="B306" t="s">
        <v>19</v>
      </c>
      <c r="C306" t="s">
        <v>5</v>
      </c>
      <c r="D306">
        <v>0</v>
      </c>
      <c r="E306">
        <v>0</v>
      </c>
      <c r="F306">
        <v>27</v>
      </c>
      <c r="I306">
        <f>VLOOKUP(Datos[[#This Row],[Region]],$P$7:$S$61,2,FALSE)</f>
        <v>27</v>
      </c>
      <c r="J306" s="29">
        <f>VLOOKUP(Datos[[#This Row],[Mes]],$M$2:$N$13,2,FALSE)</f>
        <v>44593</v>
      </c>
      <c r="K306" s="29" t="str">
        <f>VLOOKUP(Datos[[#This Row],[Region]],$P$7:$S$61,4,FALSE)</f>
        <v>27 - Lugo</v>
      </c>
    </row>
    <row r="307" spans="1:11" x14ac:dyDescent="0.25">
      <c r="A307" t="s">
        <v>57</v>
      </c>
      <c r="B307" t="s">
        <v>19</v>
      </c>
      <c r="C307" t="s">
        <v>6</v>
      </c>
      <c r="D307">
        <v>0</v>
      </c>
      <c r="E307">
        <v>0</v>
      </c>
      <c r="F307">
        <v>27</v>
      </c>
      <c r="I307">
        <f>VLOOKUP(Datos[[#This Row],[Region]],$P$7:$S$61,2,FALSE)</f>
        <v>27</v>
      </c>
      <c r="J307" s="29">
        <f>VLOOKUP(Datos[[#This Row],[Mes]],$M$2:$N$13,2,FALSE)</f>
        <v>44621</v>
      </c>
      <c r="K307" s="29" t="str">
        <f>VLOOKUP(Datos[[#This Row],[Region]],$P$7:$S$61,4,FALSE)</f>
        <v>27 - Lugo</v>
      </c>
    </row>
    <row r="308" spans="1:11" x14ac:dyDescent="0.25">
      <c r="A308" t="s">
        <v>57</v>
      </c>
      <c r="B308" t="s">
        <v>19</v>
      </c>
      <c r="C308" t="s">
        <v>7</v>
      </c>
      <c r="D308">
        <v>0</v>
      </c>
      <c r="E308">
        <v>0</v>
      </c>
      <c r="F308">
        <v>27</v>
      </c>
      <c r="I308">
        <f>VLOOKUP(Datos[[#This Row],[Region]],$P$7:$S$61,2,FALSE)</f>
        <v>27</v>
      </c>
      <c r="J308" s="29">
        <f>VLOOKUP(Datos[[#This Row],[Mes]],$M$2:$N$13,2,FALSE)</f>
        <v>44652</v>
      </c>
      <c r="K308" s="29" t="str">
        <f>VLOOKUP(Datos[[#This Row],[Region]],$P$7:$S$61,4,FALSE)</f>
        <v>27 - Lugo</v>
      </c>
    </row>
    <row r="309" spans="1:11" x14ac:dyDescent="0.25">
      <c r="A309" t="s">
        <v>57</v>
      </c>
      <c r="B309" t="s">
        <v>19</v>
      </c>
      <c r="C309" t="s">
        <v>8</v>
      </c>
      <c r="D309">
        <v>0</v>
      </c>
      <c r="E309">
        <v>0</v>
      </c>
      <c r="F309">
        <v>27</v>
      </c>
      <c r="I309">
        <f>VLOOKUP(Datos[[#This Row],[Region]],$P$7:$S$61,2,FALSE)</f>
        <v>27</v>
      </c>
      <c r="J309" s="29">
        <f>VLOOKUP(Datos[[#This Row],[Mes]],$M$2:$N$13,2,FALSE)</f>
        <v>44682</v>
      </c>
      <c r="K309" s="29" t="str">
        <f>VLOOKUP(Datos[[#This Row],[Region]],$P$7:$S$61,4,FALSE)</f>
        <v>27 - Lugo</v>
      </c>
    </row>
    <row r="310" spans="1:11" x14ac:dyDescent="0.25">
      <c r="A310" t="s">
        <v>57</v>
      </c>
      <c r="B310" t="s">
        <v>19</v>
      </c>
      <c r="C310" t="s">
        <v>9</v>
      </c>
      <c r="D310">
        <v>0</v>
      </c>
      <c r="E310">
        <v>0</v>
      </c>
      <c r="F310">
        <v>27</v>
      </c>
      <c r="I310">
        <f>VLOOKUP(Datos[[#This Row],[Region]],$P$7:$S$61,2,FALSE)</f>
        <v>27</v>
      </c>
      <c r="J310" s="29">
        <f>VLOOKUP(Datos[[#This Row],[Mes]],$M$2:$N$13,2,FALSE)</f>
        <v>44713</v>
      </c>
      <c r="K310" s="29" t="str">
        <f>VLOOKUP(Datos[[#This Row],[Region]],$P$7:$S$61,4,FALSE)</f>
        <v>27 - Lugo</v>
      </c>
    </row>
    <row r="311" spans="1:11" x14ac:dyDescent="0.25">
      <c r="A311" t="s">
        <v>57</v>
      </c>
      <c r="B311" t="s">
        <v>19</v>
      </c>
      <c r="C311" t="s">
        <v>10</v>
      </c>
      <c r="D311">
        <v>0</v>
      </c>
      <c r="E311">
        <v>0</v>
      </c>
      <c r="F311">
        <v>27</v>
      </c>
      <c r="I311">
        <f>VLOOKUP(Datos[[#This Row],[Region]],$P$7:$S$61,2,FALSE)</f>
        <v>27</v>
      </c>
      <c r="J311" s="29">
        <f>VLOOKUP(Datos[[#This Row],[Mes]],$M$2:$N$13,2,FALSE)</f>
        <v>44743</v>
      </c>
      <c r="K311" s="29" t="str">
        <f>VLOOKUP(Datos[[#This Row],[Region]],$P$7:$S$61,4,FALSE)</f>
        <v>27 - Lugo</v>
      </c>
    </row>
    <row r="312" spans="1:11" x14ac:dyDescent="0.25">
      <c r="A312" t="s">
        <v>57</v>
      </c>
      <c r="B312" t="s">
        <v>19</v>
      </c>
      <c r="C312" t="s">
        <v>11</v>
      </c>
      <c r="D312">
        <v>0</v>
      </c>
      <c r="E312">
        <v>0</v>
      </c>
      <c r="F312">
        <v>27</v>
      </c>
      <c r="I312">
        <f>VLOOKUP(Datos[[#This Row],[Region]],$P$7:$S$61,2,FALSE)</f>
        <v>27</v>
      </c>
      <c r="J312" s="29">
        <f>VLOOKUP(Datos[[#This Row],[Mes]],$M$2:$N$13,2,FALSE)</f>
        <v>44774</v>
      </c>
      <c r="K312" s="29" t="str">
        <f>VLOOKUP(Datos[[#This Row],[Region]],$P$7:$S$61,4,FALSE)</f>
        <v>27 - Lugo</v>
      </c>
    </row>
    <row r="313" spans="1:11" x14ac:dyDescent="0.25">
      <c r="A313" t="s">
        <v>57</v>
      </c>
      <c r="B313" t="s">
        <v>19</v>
      </c>
      <c r="C313" t="s">
        <v>12</v>
      </c>
      <c r="D313">
        <v>0</v>
      </c>
      <c r="E313">
        <v>0</v>
      </c>
      <c r="F313">
        <v>27</v>
      </c>
      <c r="J313" s="29">
        <f>VLOOKUP(Datos[[#This Row],[Mes]],$M$2:$N$13,2,FALSE)</f>
        <v>44805</v>
      </c>
      <c r="K313" s="29" t="str">
        <f>VLOOKUP(Datos[[#This Row],[Region]],$P$7:$S$61,4,FALSE)</f>
        <v>27 - Lugo</v>
      </c>
    </row>
    <row r="314" spans="1:11" x14ac:dyDescent="0.25">
      <c r="A314" t="s">
        <v>57</v>
      </c>
      <c r="B314" t="s">
        <v>19</v>
      </c>
      <c r="C314" t="s">
        <v>13</v>
      </c>
      <c r="D314">
        <v>0</v>
      </c>
      <c r="E314">
        <v>0</v>
      </c>
      <c r="F314">
        <v>27</v>
      </c>
      <c r="J314" s="29">
        <f>VLOOKUP(Datos[[#This Row],[Mes]],$M$2:$N$13,2,FALSE)</f>
        <v>44835</v>
      </c>
      <c r="K314" s="29" t="str">
        <f>VLOOKUP(Datos[[#This Row],[Region]],$P$7:$S$61,4,FALSE)</f>
        <v>27 - Lugo</v>
      </c>
    </row>
    <row r="315" spans="1:11" x14ac:dyDescent="0.25">
      <c r="A315" t="s">
        <v>57</v>
      </c>
      <c r="B315" t="s">
        <v>19</v>
      </c>
      <c r="C315" t="s">
        <v>14</v>
      </c>
      <c r="D315">
        <v>0</v>
      </c>
      <c r="E315">
        <v>0</v>
      </c>
      <c r="F315">
        <v>27</v>
      </c>
      <c r="J315" s="29">
        <f>VLOOKUP(Datos[[#This Row],[Mes]],$M$2:$N$13,2,FALSE)</f>
        <v>44866</v>
      </c>
      <c r="K315" s="29" t="str">
        <f>VLOOKUP(Datos[[#This Row],[Region]],$P$7:$S$61,4,FALSE)</f>
        <v>27 - Lugo</v>
      </c>
    </row>
    <row r="316" spans="1:11" x14ac:dyDescent="0.25">
      <c r="A316" t="s">
        <v>57</v>
      </c>
      <c r="B316" t="s">
        <v>19</v>
      </c>
      <c r="C316" t="s">
        <v>15</v>
      </c>
      <c r="D316">
        <v>0</v>
      </c>
      <c r="E316">
        <v>0</v>
      </c>
      <c r="F316">
        <v>27</v>
      </c>
      <c r="J316" s="29">
        <f>VLOOKUP(Datos[[#This Row],[Mes]],$M$2:$N$13,2,FALSE)</f>
        <v>44896</v>
      </c>
      <c r="K316" s="29" t="str">
        <f>VLOOKUP(Datos[[#This Row],[Region]],$P$7:$S$61,4,FALSE)</f>
        <v>27 - Lugo</v>
      </c>
    </row>
    <row r="317" spans="1:11" x14ac:dyDescent="0.25">
      <c r="A317" t="s">
        <v>98</v>
      </c>
      <c r="B317" t="s">
        <v>19</v>
      </c>
      <c r="C317" t="s">
        <v>4</v>
      </c>
      <c r="D317">
        <v>0</v>
      </c>
      <c r="E317">
        <v>0</v>
      </c>
      <c r="F317">
        <v>28</v>
      </c>
      <c r="J317" s="29">
        <f>VLOOKUP(Datos[[#This Row],[Mes]],$M$2:$N$13,2,FALSE)</f>
        <v>44562</v>
      </c>
      <c r="K317" s="29" t="str">
        <f>VLOOKUP(Datos[[#This Row],[Region]],$P$7:$S$61,4,FALSE)</f>
        <v>28 - Madrid</v>
      </c>
    </row>
    <row r="318" spans="1:11" x14ac:dyDescent="0.25">
      <c r="A318" t="s">
        <v>98</v>
      </c>
      <c r="B318" t="s">
        <v>19</v>
      </c>
      <c r="C318" t="s">
        <v>5</v>
      </c>
      <c r="D318">
        <v>0</v>
      </c>
      <c r="E318">
        <v>0</v>
      </c>
      <c r="F318">
        <v>28</v>
      </c>
      <c r="J318" s="29">
        <f>VLOOKUP(Datos[[#This Row],[Mes]],$M$2:$N$13,2,FALSE)</f>
        <v>44593</v>
      </c>
      <c r="K318" s="29" t="str">
        <f>VLOOKUP(Datos[[#This Row],[Region]],$P$7:$S$61,4,FALSE)</f>
        <v>28 - Madrid</v>
      </c>
    </row>
    <row r="319" spans="1:11" x14ac:dyDescent="0.25">
      <c r="A319" t="s">
        <v>98</v>
      </c>
      <c r="B319" t="s">
        <v>19</v>
      </c>
      <c r="C319" t="s">
        <v>6</v>
      </c>
      <c r="D319">
        <v>0</v>
      </c>
      <c r="E319">
        <v>0</v>
      </c>
      <c r="F319">
        <v>28</v>
      </c>
      <c r="J319" s="29">
        <f>VLOOKUP(Datos[[#This Row],[Mes]],$M$2:$N$13,2,FALSE)</f>
        <v>44621</v>
      </c>
      <c r="K319" s="29" t="str">
        <f>VLOOKUP(Datos[[#This Row],[Region]],$P$7:$S$61,4,FALSE)</f>
        <v>28 - Madrid</v>
      </c>
    </row>
    <row r="320" spans="1:11" x14ac:dyDescent="0.25">
      <c r="A320" t="s">
        <v>98</v>
      </c>
      <c r="B320" t="s">
        <v>19</v>
      </c>
      <c r="C320" t="s">
        <v>7</v>
      </c>
      <c r="D320">
        <v>0</v>
      </c>
      <c r="E320">
        <v>0</v>
      </c>
      <c r="F320">
        <v>28</v>
      </c>
      <c r="J320" s="29">
        <f>VLOOKUP(Datos[[#This Row],[Mes]],$M$2:$N$13,2,FALSE)</f>
        <v>44652</v>
      </c>
      <c r="K320" s="29" t="str">
        <f>VLOOKUP(Datos[[#This Row],[Region]],$P$7:$S$61,4,FALSE)</f>
        <v>28 - Madrid</v>
      </c>
    </row>
    <row r="321" spans="1:11" x14ac:dyDescent="0.25">
      <c r="A321" t="s">
        <v>98</v>
      </c>
      <c r="B321" t="s">
        <v>19</v>
      </c>
      <c r="C321" t="s">
        <v>8</v>
      </c>
      <c r="D321">
        <v>0</v>
      </c>
      <c r="E321">
        <v>0</v>
      </c>
      <c r="F321">
        <v>28</v>
      </c>
      <c r="J321" s="29">
        <f>VLOOKUP(Datos[[#This Row],[Mes]],$M$2:$N$13,2,FALSE)</f>
        <v>44682</v>
      </c>
      <c r="K321" s="29" t="str">
        <f>VLOOKUP(Datos[[#This Row],[Region]],$P$7:$S$61,4,FALSE)</f>
        <v>28 - Madrid</v>
      </c>
    </row>
    <row r="322" spans="1:11" x14ac:dyDescent="0.25">
      <c r="A322" t="s">
        <v>98</v>
      </c>
      <c r="B322" t="s">
        <v>19</v>
      </c>
      <c r="C322" t="s">
        <v>9</v>
      </c>
      <c r="D322">
        <v>0</v>
      </c>
      <c r="E322">
        <v>0</v>
      </c>
      <c r="F322">
        <v>28</v>
      </c>
      <c r="J322" s="29">
        <f>VLOOKUP(Datos[[#This Row],[Mes]],$M$2:$N$13,2,FALSE)</f>
        <v>44713</v>
      </c>
      <c r="K322" s="29" t="str">
        <f>VLOOKUP(Datos[[#This Row],[Region]],$P$7:$S$61,4,FALSE)</f>
        <v>28 - Madrid</v>
      </c>
    </row>
    <row r="323" spans="1:11" x14ac:dyDescent="0.25">
      <c r="A323" t="s">
        <v>98</v>
      </c>
      <c r="B323" t="s">
        <v>19</v>
      </c>
      <c r="C323" t="s">
        <v>10</v>
      </c>
      <c r="D323">
        <v>0</v>
      </c>
      <c r="E323">
        <v>0</v>
      </c>
      <c r="F323">
        <v>28</v>
      </c>
      <c r="J323" s="29">
        <f>VLOOKUP(Datos[[#This Row],[Mes]],$M$2:$N$13,2,FALSE)</f>
        <v>44743</v>
      </c>
      <c r="K323" s="29" t="str">
        <f>VLOOKUP(Datos[[#This Row],[Region]],$P$7:$S$61,4,FALSE)</f>
        <v>28 - Madrid</v>
      </c>
    </row>
    <row r="324" spans="1:11" x14ac:dyDescent="0.25">
      <c r="A324" t="s">
        <v>98</v>
      </c>
      <c r="B324" t="s">
        <v>19</v>
      </c>
      <c r="C324" t="s">
        <v>11</v>
      </c>
      <c r="D324">
        <v>0</v>
      </c>
      <c r="E324">
        <v>0</v>
      </c>
      <c r="F324">
        <v>28</v>
      </c>
      <c r="J324" s="29">
        <f>VLOOKUP(Datos[[#This Row],[Mes]],$M$2:$N$13,2,FALSE)</f>
        <v>44774</v>
      </c>
      <c r="K324" s="29" t="str">
        <f>VLOOKUP(Datos[[#This Row],[Region]],$P$7:$S$61,4,FALSE)</f>
        <v>28 - Madrid</v>
      </c>
    </row>
    <row r="325" spans="1:11" x14ac:dyDescent="0.25">
      <c r="A325" t="s">
        <v>98</v>
      </c>
      <c r="B325" t="s">
        <v>19</v>
      </c>
      <c r="C325" t="s">
        <v>12</v>
      </c>
      <c r="D325">
        <v>0</v>
      </c>
      <c r="E325">
        <v>0</v>
      </c>
      <c r="F325">
        <v>28</v>
      </c>
      <c r="J325" s="29">
        <f>VLOOKUP(Datos[[#This Row],[Mes]],$M$2:$N$13,2,FALSE)</f>
        <v>44805</v>
      </c>
      <c r="K325" s="29" t="str">
        <f>VLOOKUP(Datos[[#This Row],[Region]],$P$7:$S$61,4,FALSE)</f>
        <v>28 - Madrid</v>
      </c>
    </row>
    <row r="326" spans="1:11" x14ac:dyDescent="0.25">
      <c r="A326" t="s">
        <v>98</v>
      </c>
      <c r="B326" t="s">
        <v>19</v>
      </c>
      <c r="C326" t="s">
        <v>13</v>
      </c>
      <c r="D326">
        <v>0</v>
      </c>
      <c r="E326">
        <v>0</v>
      </c>
      <c r="F326">
        <v>28</v>
      </c>
      <c r="J326" s="29">
        <f>VLOOKUP(Datos[[#This Row],[Mes]],$M$2:$N$13,2,FALSE)</f>
        <v>44835</v>
      </c>
      <c r="K326" s="29" t="str">
        <f>VLOOKUP(Datos[[#This Row],[Region]],$P$7:$S$61,4,FALSE)</f>
        <v>28 - Madrid</v>
      </c>
    </row>
    <row r="327" spans="1:11" x14ac:dyDescent="0.25">
      <c r="A327" t="s">
        <v>98</v>
      </c>
      <c r="B327" t="s">
        <v>19</v>
      </c>
      <c r="C327" t="s">
        <v>14</v>
      </c>
      <c r="D327">
        <v>0</v>
      </c>
      <c r="E327">
        <v>0</v>
      </c>
      <c r="F327">
        <v>28</v>
      </c>
      <c r="J327" s="29">
        <f>VLOOKUP(Datos[[#This Row],[Mes]],$M$2:$N$13,2,FALSE)</f>
        <v>44866</v>
      </c>
      <c r="K327" s="29" t="str">
        <f>VLOOKUP(Datos[[#This Row],[Region]],$P$7:$S$61,4,FALSE)</f>
        <v>28 - Madrid</v>
      </c>
    </row>
    <row r="328" spans="1:11" x14ac:dyDescent="0.25">
      <c r="A328" t="s">
        <v>98</v>
      </c>
      <c r="B328" t="s">
        <v>19</v>
      </c>
      <c r="C328" t="s">
        <v>15</v>
      </c>
      <c r="D328">
        <v>0</v>
      </c>
      <c r="E328">
        <v>0</v>
      </c>
      <c r="F328">
        <v>28</v>
      </c>
      <c r="J328" s="29">
        <f>VLOOKUP(Datos[[#This Row],[Mes]],$M$2:$N$13,2,FALSE)</f>
        <v>44896</v>
      </c>
      <c r="K328" s="29" t="str">
        <f>VLOOKUP(Datos[[#This Row],[Region]],$P$7:$S$61,4,FALSE)</f>
        <v>28 - Madrid</v>
      </c>
    </row>
    <row r="329" spans="1:11" x14ac:dyDescent="0.25">
      <c r="A329" t="s">
        <v>97</v>
      </c>
      <c r="B329" t="s">
        <v>19</v>
      </c>
      <c r="C329" t="s">
        <v>4</v>
      </c>
      <c r="D329">
        <v>0</v>
      </c>
      <c r="E329">
        <v>0</v>
      </c>
      <c r="F329">
        <v>29</v>
      </c>
      <c r="J329" s="29">
        <f>VLOOKUP(Datos[[#This Row],[Mes]],$M$2:$N$13,2,FALSE)</f>
        <v>44562</v>
      </c>
      <c r="K329" s="29" t="str">
        <f>VLOOKUP(Datos[[#This Row],[Region]],$P$7:$S$61,4,FALSE)</f>
        <v>29 - Málaga</v>
      </c>
    </row>
    <row r="330" spans="1:11" x14ac:dyDescent="0.25">
      <c r="A330" t="s">
        <v>97</v>
      </c>
      <c r="B330" t="s">
        <v>19</v>
      </c>
      <c r="C330" t="s">
        <v>5</v>
      </c>
      <c r="D330">
        <v>0</v>
      </c>
      <c r="E330">
        <v>0</v>
      </c>
      <c r="F330">
        <v>29</v>
      </c>
      <c r="J330" s="29">
        <f>VLOOKUP(Datos[[#This Row],[Mes]],$M$2:$N$13,2,FALSE)</f>
        <v>44593</v>
      </c>
      <c r="K330" s="29" t="str">
        <f>VLOOKUP(Datos[[#This Row],[Region]],$P$7:$S$61,4,FALSE)</f>
        <v>29 - Málaga</v>
      </c>
    </row>
    <row r="331" spans="1:11" x14ac:dyDescent="0.25">
      <c r="A331" t="s">
        <v>97</v>
      </c>
      <c r="B331" t="s">
        <v>19</v>
      </c>
      <c r="C331" t="s">
        <v>6</v>
      </c>
      <c r="D331">
        <v>0</v>
      </c>
      <c r="E331">
        <v>0</v>
      </c>
      <c r="F331">
        <v>29</v>
      </c>
      <c r="J331" s="29">
        <f>VLOOKUP(Datos[[#This Row],[Mes]],$M$2:$N$13,2,FALSE)</f>
        <v>44621</v>
      </c>
      <c r="K331" s="29" t="str">
        <f>VLOOKUP(Datos[[#This Row],[Region]],$P$7:$S$61,4,FALSE)</f>
        <v>29 - Málaga</v>
      </c>
    </row>
    <row r="332" spans="1:11" x14ac:dyDescent="0.25">
      <c r="A332" t="s">
        <v>97</v>
      </c>
      <c r="B332" t="s">
        <v>19</v>
      </c>
      <c r="C332" t="s">
        <v>7</v>
      </c>
      <c r="D332">
        <v>0</v>
      </c>
      <c r="E332">
        <v>0</v>
      </c>
      <c r="F332">
        <v>29</v>
      </c>
      <c r="J332" s="29">
        <f>VLOOKUP(Datos[[#This Row],[Mes]],$M$2:$N$13,2,FALSE)</f>
        <v>44652</v>
      </c>
      <c r="K332" s="29" t="str">
        <f>VLOOKUP(Datos[[#This Row],[Region]],$P$7:$S$61,4,FALSE)</f>
        <v>29 - Málaga</v>
      </c>
    </row>
    <row r="333" spans="1:11" x14ac:dyDescent="0.25">
      <c r="A333" t="s">
        <v>97</v>
      </c>
      <c r="B333" t="s">
        <v>19</v>
      </c>
      <c r="C333" t="s">
        <v>8</v>
      </c>
      <c r="D333">
        <v>0</v>
      </c>
      <c r="E333">
        <v>0</v>
      </c>
      <c r="F333">
        <v>29</v>
      </c>
      <c r="J333" s="29">
        <f>VLOOKUP(Datos[[#This Row],[Mes]],$M$2:$N$13,2,FALSE)</f>
        <v>44682</v>
      </c>
      <c r="K333" s="29" t="str">
        <f>VLOOKUP(Datos[[#This Row],[Region]],$P$7:$S$61,4,FALSE)</f>
        <v>29 - Málaga</v>
      </c>
    </row>
    <row r="334" spans="1:11" x14ac:dyDescent="0.25">
      <c r="A334" t="s">
        <v>97</v>
      </c>
      <c r="B334" t="s">
        <v>19</v>
      </c>
      <c r="C334" t="s">
        <v>9</v>
      </c>
      <c r="D334">
        <v>0</v>
      </c>
      <c r="E334">
        <v>0</v>
      </c>
      <c r="F334">
        <v>29</v>
      </c>
      <c r="J334" s="29">
        <f>VLOOKUP(Datos[[#This Row],[Mes]],$M$2:$N$13,2,FALSE)</f>
        <v>44713</v>
      </c>
      <c r="K334" s="29" t="str">
        <f>VLOOKUP(Datos[[#This Row],[Region]],$P$7:$S$61,4,FALSE)</f>
        <v>29 - Málaga</v>
      </c>
    </row>
    <row r="335" spans="1:11" x14ac:dyDescent="0.25">
      <c r="A335" t="s">
        <v>97</v>
      </c>
      <c r="B335" t="s">
        <v>19</v>
      </c>
      <c r="C335" t="s">
        <v>10</v>
      </c>
      <c r="D335">
        <v>0</v>
      </c>
      <c r="E335">
        <v>0</v>
      </c>
      <c r="F335">
        <v>29</v>
      </c>
      <c r="J335" s="29">
        <f>VLOOKUP(Datos[[#This Row],[Mes]],$M$2:$N$13,2,FALSE)</f>
        <v>44743</v>
      </c>
      <c r="K335" s="29" t="str">
        <f>VLOOKUP(Datos[[#This Row],[Region]],$P$7:$S$61,4,FALSE)</f>
        <v>29 - Málaga</v>
      </c>
    </row>
    <row r="336" spans="1:11" x14ac:dyDescent="0.25">
      <c r="A336" t="s">
        <v>97</v>
      </c>
      <c r="B336" t="s">
        <v>19</v>
      </c>
      <c r="C336" t="s">
        <v>11</v>
      </c>
      <c r="D336">
        <v>0</v>
      </c>
      <c r="E336">
        <v>0</v>
      </c>
      <c r="F336">
        <v>29</v>
      </c>
      <c r="J336" s="29">
        <f>VLOOKUP(Datos[[#This Row],[Mes]],$M$2:$N$13,2,FALSE)</f>
        <v>44774</v>
      </c>
      <c r="K336" s="29" t="str">
        <f>VLOOKUP(Datos[[#This Row],[Region]],$P$7:$S$61,4,FALSE)</f>
        <v>29 - Málaga</v>
      </c>
    </row>
    <row r="337" spans="1:11" x14ac:dyDescent="0.25">
      <c r="A337" t="s">
        <v>97</v>
      </c>
      <c r="B337" t="s">
        <v>19</v>
      </c>
      <c r="C337" t="s">
        <v>12</v>
      </c>
      <c r="D337">
        <v>0</v>
      </c>
      <c r="E337">
        <v>0</v>
      </c>
      <c r="F337">
        <v>29</v>
      </c>
      <c r="J337" s="29">
        <f>VLOOKUP(Datos[[#This Row],[Mes]],$M$2:$N$13,2,FALSE)</f>
        <v>44805</v>
      </c>
      <c r="K337" s="29" t="str">
        <f>VLOOKUP(Datos[[#This Row],[Region]],$P$7:$S$61,4,FALSE)</f>
        <v>29 - Málaga</v>
      </c>
    </row>
    <row r="338" spans="1:11" x14ac:dyDescent="0.25">
      <c r="A338" t="s">
        <v>97</v>
      </c>
      <c r="B338" t="s">
        <v>19</v>
      </c>
      <c r="C338" t="s">
        <v>13</v>
      </c>
      <c r="D338">
        <v>0</v>
      </c>
      <c r="E338">
        <v>0</v>
      </c>
      <c r="F338">
        <v>29</v>
      </c>
      <c r="J338" s="29">
        <f>VLOOKUP(Datos[[#This Row],[Mes]],$M$2:$N$13,2,FALSE)</f>
        <v>44835</v>
      </c>
      <c r="K338" s="29" t="str">
        <f>VLOOKUP(Datos[[#This Row],[Region]],$P$7:$S$61,4,FALSE)</f>
        <v>29 - Málaga</v>
      </c>
    </row>
    <row r="339" spans="1:11" x14ac:dyDescent="0.25">
      <c r="A339" t="s">
        <v>97</v>
      </c>
      <c r="B339" t="s">
        <v>19</v>
      </c>
      <c r="C339" t="s">
        <v>14</v>
      </c>
      <c r="D339">
        <v>0</v>
      </c>
      <c r="E339">
        <v>0</v>
      </c>
      <c r="F339">
        <v>29</v>
      </c>
      <c r="J339" s="29">
        <f>VLOOKUP(Datos[[#This Row],[Mes]],$M$2:$N$13,2,FALSE)</f>
        <v>44866</v>
      </c>
      <c r="K339" s="29" t="str">
        <f>VLOOKUP(Datos[[#This Row],[Region]],$P$7:$S$61,4,FALSE)</f>
        <v>29 - Málaga</v>
      </c>
    </row>
    <row r="340" spans="1:11" x14ac:dyDescent="0.25">
      <c r="A340" t="s">
        <v>97</v>
      </c>
      <c r="B340" t="s">
        <v>19</v>
      </c>
      <c r="C340" t="s">
        <v>15</v>
      </c>
      <c r="D340">
        <v>0</v>
      </c>
      <c r="E340">
        <v>0</v>
      </c>
      <c r="F340">
        <v>29</v>
      </c>
      <c r="J340" s="29">
        <f>VLOOKUP(Datos[[#This Row],[Mes]],$M$2:$N$13,2,FALSE)</f>
        <v>44896</v>
      </c>
      <c r="K340" s="29" t="str">
        <f>VLOOKUP(Datos[[#This Row],[Region]],$P$7:$S$61,4,FALSE)</f>
        <v>29 - Málaga</v>
      </c>
    </row>
    <row r="341" spans="1:11" x14ac:dyDescent="0.25">
      <c r="A341" t="s">
        <v>59</v>
      </c>
      <c r="B341" t="s">
        <v>19</v>
      </c>
      <c r="C341" t="s">
        <v>4</v>
      </c>
      <c r="D341">
        <v>0</v>
      </c>
      <c r="E341">
        <v>0</v>
      </c>
      <c r="F341">
        <v>30</v>
      </c>
      <c r="J341" s="29">
        <f>VLOOKUP(Datos[[#This Row],[Mes]],$M$2:$N$13,2,FALSE)</f>
        <v>44562</v>
      </c>
      <c r="K341" s="29" t="str">
        <f>VLOOKUP(Datos[[#This Row],[Region]],$P$7:$S$61,4,FALSE)</f>
        <v>30 - Murcia</v>
      </c>
    </row>
    <row r="342" spans="1:11" x14ac:dyDescent="0.25">
      <c r="A342" t="s">
        <v>59</v>
      </c>
      <c r="B342" t="s">
        <v>19</v>
      </c>
      <c r="C342" t="s">
        <v>5</v>
      </c>
      <c r="D342">
        <v>0</v>
      </c>
      <c r="E342">
        <v>0</v>
      </c>
      <c r="F342">
        <v>30</v>
      </c>
      <c r="J342" s="29">
        <f>VLOOKUP(Datos[[#This Row],[Mes]],$M$2:$N$13,2,FALSE)</f>
        <v>44593</v>
      </c>
      <c r="K342" s="29" t="str">
        <f>VLOOKUP(Datos[[#This Row],[Region]],$P$7:$S$61,4,FALSE)</f>
        <v>30 - Murcia</v>
      </c>
    </row>
    <row r="343" spans="1:11" x14ac:dyDescent="0.25">
      <c r="A343" t="s">
        <v>59</v>
      </c>
      <c r="B343" t="s">
        <v>19</v>
      </c>
      <c r="C343" t="s">
        <v>6</v>
      </c>
      <c r="D343">
        <v>0</v>
      </c>
      <c r="E343">
        <v>0</v>
      </c>
      <c r="F343">
        <v>30</v>
      </c>
      <c r="J343" s="29">
        <f>VLOOKUP(Datos[[#This Row],[Mes]],$M$2:$N$13,2,FALSE)</f>
        <v>44621</v>
      </c>
      <c r="K343" s="29" t="str">
        <f>VLOOKUP(Datos[[#This Row],[Region]],$P$7:$S$61,4,FALSE)</f>
        <v>30 - Murcia</v>
      </c>
    </row>
    <row r="344" spans="1:11" x14ac:dyDescent="0.25">
      <c r="A344" t="s">
        <v>59</v>
      </c>
      <c r="B344" t="s">
        <v>19</v>
      </c>
      <c r="C344" t="s">
        <v>7</v>
      </c>
      <c r="D344">
        <v>0</v>
      </c>
      <c r="E344">
        <v>0</v>
      </c>
      <c r="F344">
        <v>30</v>
      </c>
      <c r="J344" s="29">
        <f>VLOOKUP(Datos[[#This Row],[Mes]],$M$2:$N$13,2,FALSE)</f>
        <v>44652</v>
      </c>
      <c r="K344" s="29" t="str">
        <f>VLOOKUP(Datos[[#This Row],[Region]],$P$7:$S$61,4,FALSE)</f>
        <v>30 - Murcia</v>
      </c>
    </row>
    <row r="345" spans="1:11" x14ac:dyDescent="0.25">
      <c r="A345" t="s">
        <v>59</v>
      </c>
      <c r="B345" t="s">
        <v>19</v>
      </c>
      <c r="C345" t="s">
        <v>8</v>
      </c>
      <c r="D345">
        <v>0</v>
      </c>
      <c r="E345">
        <v>0</v>
      </c>
      <c r="F345">
        <v>30</v>
      </c>
      <c r="J345" s="29">
        <f>VLOOKUP(Datos[[#This Row],[Mes]],$M$2:$N$13,2,FALSE)</f>
        <v>44682</v>
      </c>
      <c r="K345" s="29" t="str">
        <f>VLOOKUP(Datos[[#This Row],[Region]],$P$7:$S$61,4,FALSE)</f>
        <v>30 - Murcia</v>
      </c>
    </row>
    <row r="346" spans="1:11" x14ac:dyDescent="0.25">
      <c r="A346" t="s">
        <v>59</v>
      </c>
      <c r="B346" t="s">
        <v>19</v>
      </c>
      <c r="C346" t="s">
        <v>9</v>
      </c>
      <c r="D346">
        <v>0</v>
      </c>
      <c r="E346">
        <v>0</v>
      </c>
      <c r="F346">
        <v>30</v>
      </c>
      <c r="J346" s="29">
        <f>VLOOKUP(Datos[[#This Row],[Mes]],$M$2:$N$13,2,FALSE)</f>
        <v>44713</v>
      </c>
      <c r="K346" s="29" t="str">
        <f>VLOOKUP(Datos[[#This Row],[Region]],$P$7:$S$61,4,FALSE)</f>
        <v>30 - Murcia</v>
      </c>
    </row>
    <row r="347" spans="1:11" x14ac:dyDescent="0.25">
      <c r="A347" t="s">
        <v>59</v>
      </c>
      <c r="B347" t="s">
        <v>19</v>
      </c>
      <c r="C347" t="s">
        <v>10</v>
      </c>
      <c r="D347">
        <v>0</v>
      </c>
      <c r="E347">
        <v>0</v>
      </c>
      <c r="F347">
        <v>30</v>
      </c>
      <c r="J347" s="29">
        <f>VLOOKUP(Datos[[#This Row],[Mes]],$M$2:$N$13,2,FALSE)</f>
        <v>44743</v>
      </c>
      <c r="K347" s="29" t="str">
        <f>VLOOKUP(Datos[[#This Row],[Region]],$P$7:$S$61,4,FALSE)</f>
        <v>30 - Murcia</v>
      </c>
    </row>
    <row r="348" spans="1:11" x14ac:dyDescent="0.25">
      <c r="A348" t="s">
        <v>59</v>
      </c>
      <c r="B348" t="s">
        <v>19</v>
      </c>
      <c r="C348" t="s">
        <v>11</v>
      </c>
      <c r="D348">
        <v>0</v>
      </c>
      <c r="E348">
        <v>0</v>
      </c>
      <c r="F348">
        <v>30</v>
      </c>
      <c r="J348" s="29">
        <f>VLOOKUP(Datos[[#This Row],[Mes]],$M$2:$N$13,2,FALSE)</f>
        <v>44774</v>
      </c>
      <c r="K348" s="29" t="str">
        <f>VLOOKUP(Datos[[#This Row],[Region]],$P$7:$S$61,4,FALSE)</f>
        <v>30 - Murcia</v>
      </c>
    </row>
    <row r="349" spans="1:11" x14ac:dyDescent="0.25">
      <c r="A349" t="s">
        <v>59</v>
      </c>
      <c r="B349" t="s">
        <v>19</v>
      </c>
      <c r="C349" t="s">
        <v>12</v>
      </c>
      <c r="D349">
        <v>0</v>
      </c>
      <c r="E349">
        <v>0</v>
      </c>
      <c r="F349">
        <v>30</v>
      </c>
      <c r="J349" s="29">
        <f>VLOOKUP(Datos[[#This Row],[Mes]],$M$2:$N$13,2,FALSE)</f>
        <v>44805</v>
      </c>
      <c r="K349" s="29" t="str">
        <f>VLOOKUP(Datos[[#This Row],[Region]],$P$7:$S$61,4,FALSE)</f>
        <v>30 - Murcia</v>
      </c>
    </row>
    <row r="350" spans="1:11" x14ac:dyDescent="0.25">
      <c r="A350" t="s">
        <v>59</v>
      </c>
      <c r="B350" t="s">
        <v>19</v>
      </c>
      <c r="C350" t="s">
        <v>13</v>
      </c>
      <c r="D350">
        <v>0</v>
      </c>
      <c r="E350">
        <v>0</v>
      </c>
      <c r="F350">
        <v>30</v>
      </c>
      <c r="J350" s="29">
        <f>VLOOKUP(Datos[[#This Row],[Mes]],$M$2:$N$13,2,FALSE)</f>
        <v>44835</v>
      </c>
      <c r="K350" s="29" t="str">
        <f>VLOOKUP(Datos[[#This Row],[Region]],$P$7:$S$61,4,FALSE)</f>
        <v>30 - Murcia</v>
      </c>
    </row>
    <row r="351" spans="1:11" x14ac:dyDescent="0.25">
      <c r="A351" t="s">
        <v>59</v>
      </c>
      <c r="B351" t="s">
        <v>19</v>
      </c>
      <c r="C351" t="s">
        <v>14</v>
      </c>
      <c r="D351">
        <v>0</v>
      </c>
      <c r="E351">
        <v>0</v>
      </c>
      <c r="F351">
        <v>30</v>
      </c>
      <c r="J351" s="29">
        <f>VLOOKUP(Datos[[#This Row],[Mes]],$M$2:$N$13,2,FALSE)</f>
        <v>44866</v>
      </c>
      <c r="K351" s="29" t="str">
        <f>VLOOKUP(Datos[[#This Row],[Region]],$P$7:$S$61,4,FALSE)</f>
        <v>30 - Murcia</v>
      </c>
    </row>
    <row r="352" spans="1:11" x14ac:dyDescent="0.25">
      <c r="A352" t="s">
        <v>59</v>
      </c>
      <c r="B352" t="s">
        <v>19</v>
      </c>
      <c r="C352" t="s">
        <v>15</v>
      </c>
      <c r="D352">
        <v>0</v>
      </c>
      <c r="E352">
        <v>0</v>
      </c>
      <c r="F352">
        <v>30</v>
      </c>
      <c r="J352" s="29">
        <f>VLOOKUP(Datos[[#This Row],[Mes]],$M$2:$N$13,2,FALSE)</f>
        <v>44896</v>
      </c>
      <c r="K352" s="29" t="str">
        <f>VLOOKUP(Datos[[#This Row],[Region]],$P$7:$S$61,4,FALSE)</f>
        <v>30 - Murcia</v>
      </c>
    </row>
    <row r="353" spans="1:11" x14ac:dyDescent="0.25">
      <c r="A353" t="s">
        <v>95</v>
      </c>
      <c r="B353" t="s">
        <v>19</v>
      </c>
      <c r="C353" t="s">
        <v>4</v>
      </c>
      <c r="D353">
        <v>0</v>
      </c>
      <c r="E353">
        <v>0</v>
      </c>
      <c r="F353">
        <v>31</v>
      </c>
      <c r="J353" s="29">
        <f>VLOOKUP(Datos[[#This Row],[Mes]],$M$2:$N$13,2,FALSE)</f>
        <v>44562</v>
      </c>
      <c r="K353" s="29" t="str">
        <f>VLOOKUP(Datos[[#This Row],[Region]],$P$7:$S$61,4,FALSE)</f>
        <v>31 - Navarra</v>
      </c>
    </row>
    <row r="354" spans="1:11" x14ac:dyDescent="0.25">
      <c r="A354" t="s">
        <v>95</v>
      </c>
      <c r="B354" t="s">
        <v>19</v>
      </c>
      <c r="C354" t="s">
        <v>5</v>
      </c>
      <c r="D354">
        <v>0</v>
      </c>
      <c r="E354">
        <v>0</v>
      </c>
      <c r="F354">
        <v>31</v>
      </c>
      <c r="J354" s="29">
        <f>VLOOKUP(Datos[[#This Row],[Mes]],$M$2:$N$13,2,FALSE)</f>
        <v>44593</v>
      </c>
      <c r="K354" s="29" t="str">
        <f>VLOOKUP(Datos[[#This Row],[Region]],$P$7:$S$61,4,FALSE)</f>
        <v>31 - Navarra</v>
      </c>
    </row>
    <row r="355" spans="1:11" x14ac:dyDescent="0.25">
      <c r="A355" t="s">
        <v>95</v>
      </c>
      <c r="B355" t="s">
        <v>19</v>
      </c>
      <c r="C355" t="s">
        <v>6</v>
      </c>
      <c r="D355">
        <v>0</v>
      </c>
      <c r="E355">
        <v>0</v>
      </c>
      <c r="F355">
        <v>31</v>
      </c>
      <c r="J355" s="29">
        <f>VLOOKUP(Datos[[#This Row],[Mes]],$M$2:$N$13,2,FALSE)</f>
        <v>44621</v>
      </c>
      <c r="K355" s="29" t="str">
        <f>VLOOKUP(Datos[[#This Row],[Region]],$P$7:$S$61,4,FALSE)</f>
        <v>31 - Navarra</v>
      </c>
    </row>
    <row r="356" spans="1:11" x14ac:dyDescent="0.25">
      <c r="A356" t="s">
        <v>95</v>
      </c>
      <c r="B356" t="s">
        <v>19</v>
      </c>
      <c r="C356" t="s">
        <v>7</v>
      </c>
      <c r="D356">
        <v>0</v>
      </c>
      <c r="E356">
        <v>0</v>
      </c>
      <c r="F356">
        <v>31</v>
      </c>
      <c r="J356" s="29">
        <f>VLOOKUP(Datos[[#This Row],[Mes]],$M$2:$N$13,2,FALSE)</f>
        <v>44652</v>
      </c>
      <c r="K356" s="29" t="str">
        <f>VLOOKUP(Datos[[#This Row],[Region]],$P$7:$S$61,4,FALSE)</f>
        <v>31 - Navarra</v>
      </c>
    </row>
    <row r="357" spans="1:11" x14ac:dyDescent="0.25">
      <c r="A357" t="s">
        <v>95</v>
      </c>
      <c r="B357" t="s">
        <v>19</v>
      </c>
      <c r="C357" t="s">
        <v>8</v>
      </c>
      <c r="D357">
        <v>0</v>
      </c>
      <c r="E357">
        <v>0</v>
      </c>
      <c r="F357">
        <v>31</v>
      </c>
      <c r="J357" s="29">
        <f>VLOOKUP(Datos[[#This Row],[Mes]],$M$2:$N$13,2,FALSE)</f>
        <v>44682</v>
      </c>
      <c r="K357" s="29" t="str">
        <f>VLOOKUP(Datos[[#This Row],[Region]],$P$7:$S$61,4,FALSE)</f>
        <v>31 - Navarra</v>
      </c>
    </row>
    <row r="358" spans="1:11" x14ac:dyDescent="0.25">
      <c r="A358" t="s">
        <v>95</v>
      </c>
      <c r="B358" t="s">
        <v>19</v>
      </c>
      <c r="C358" t="s">
        <v>9</v>
      </c>
      <c r="D358">
        <v>0</v>
      </c>
      <c r="E358">
        <v>0</v>
      </c>
      <c r="F358">
        <v>31</v>
      </c>
      <c r="J358" s="29">
        <f>VLOOKUP(Datos[[#This Row],[Mes]],$M$2:$N$13,2,FALSE)</f>
        <v>44713</v>
      </c>
      <c r="K358" s="29" t="str">
        <f>VLOOKUP(Datos[[#This Row],[Region]],$P$7:$S$61,4,FALSE)</f>
        <v>31 - Navarra</v>
      </c>
    </row>
    <row r="359" spans="1:11" x14ac:dyDescent="0.25">
      <c r="A359" t="s">
        <v>95</v>
      </c>
      <c r="B359" t="s">
        <v>19</v>
      </c>
      <c r="C359" t="s">
        <v>10</v>
      </c>
      <c r="D359">
        <v>0</v>
      </c>
      <c r="E359">
        <v>0</v>
      </c>
      <c r="F359">
        <v>31</v>
      </c>
      <c r="J359" s="29">
        <f>VLOOKUP(Datos[[#This Row],[Mes]],$M$2:$N$13,2,FALSE)</f>
        <v>44743</v>
      </c>
      <c r="K359" s="29" t="str">
        <f>VLOOKUP(Datos[[#This Row],[Region]],$P$7:$S$61,4,FALSE)</f>
        <v>31 - Navarra</v>
      </c>
    </row>
    <row r="360" spans="1:11" x14ac:dyDescent="0.25">
      <c r="A360" t="s">
        <v>95</v>
      </c>
      <c r="B360" t="s">
        <v>19</v>
      </c>
      <c r="C360" t="s">
        <v>11</v>
      </c>
      <c r="D360">
        <v>0</v>
      </c>
      <c r="E360">
        <v>0</v>
      </c>
      <c r="F360">
        <v>31</v>
      </c>
      <c r="J360" s="29">
        <f>VLOOKUP(Datos[[#This Row],[Mes]],$M$2:$N$13,2,FALSE)</f>
        <v>44774</v>
      </c>
      <c r="K360" s="29" t="str">
        <f>VLOOKUP(Datos[[#This Row],[Region]],$P$7:$S$61,4,FALSE)</f>
        <v>31 - Navarra</v>
      </c>
    </row>
    <row r="361" spans="1:11" x14ac:dyDescent="0.25">
      <c r="A361" t="s">
        <v>95</v>
      </c>
      <c r="B361" t="s">
        <v>19</v>
      </c>
      <c r="C361" t="s">
        <v>12</v>
      </c>
      <c r="D361">
        <v>0</v>
      </c>
      <c r="E361">
        <v>0</v>
      </c>
      <c r="F361">
        <v>31</v>
      </c>
      <c r="J361" s="29">
        <f>VLOOKUP(Datos[[#This Row],[Mes]],$M$2:$N$13,2,FALSE)</f>
        <v>44805</v>
      </c>
      <c r="K361" s="29" t="str">
        <f>VLOOKUP(Datos[[#This Row],[Region]],$P$7:$S$61,4,FALSE)</f>
        <v>31 - Navarra</v>
      </c>
    </row>
    <row r="362" spans="1:11" x14ac:dyDescent="0.25">
      <c r="A362" t="s">
        <v>95</v>
      </c>
      <c r="B362" t="s">
        <v>19</v>
      </c>
      <c r="C362" t="s">
        <v>13</v>
      </c>
      <c r="D362">
        <v>0</v>
      </c>
      <c r="E362">
        <v>0</v>
      </c>
      <c r="F362">
        <v>31</v>
      </c>
      <c r="J362" s="29">
        <f>VLOOKUP(Datos[[#This Row],[Mes]],$M$2:$N$13,2,FALSE)</f>
        <v>44835</v>
      </c>
      <c r="K362" s="29" t="str">
        <f>VLOOKUP(Datos[[#This Row],[Region]],$P$7:$S$61,4,FALSE)</f>
        <v>31 - Navarra</v>
      </c>
    </row>
    <row r="363" spans="1:11" x14ac:dyDescent="0.25">
      <c r="A363" t="s">
        <v>95</v>
      </c>
      <c r="B363" t="s">
        <v>19</v>
      </c>
      <c r="C363" t="s">
        <v>14</v>
      </c>
      <c r="D363">
        <v>0</v>
      </c>
      <c r="E363">
        <v>0</v>
      </c>
      <c r="F363">
        <v>31</v>
      </c>
      <c r="J363" s="29">
        <f>VLOOKUP(Datos[[#This Row],[Mes]],$M$2:$N$13,2,FALSE)</f>
        <v>44866</v>
      </c>
      <c r="K363" s="29" t="str">
        <f>VLOOKUP(Datos[[#This Row],[Region]],$P$7:$S$61,4,FALSE)</f>
        <v>31 - Navarra</v>
      </c>
    </row>
    <row r="364" spans="1:11" x14ac:dyDescent="0.25">
      <c r="A364" t="s">
        <v>95</v>
      </c>
      <c r="B364" t="s">
        <v>19</v>
      </c>
      <c r="C364" t="s">
        <v>15</v>
      </c>
      <c r="D364">
        <v>0</v>
      </c>
      <c r="E364">
        <v>0</v>
      </c>
      <c r="F364">
        <v>31</v>
      </c>
      <c r="J364" s="29">
        <f>VLOOKUP(Datos[[#This Row],[Mes]],$M$2:$N$13,2,FALSE)</f>
        <v>44896</v>
      </c>
      <c r="K364" s="29" t="str">
        <f>VLOOKUP(Datos[[#This Row],[Region]],$P$7:$S$61,4,FALSE)</f>
        <v>31 - Navarra</v>
      </c>
    </row>
    <row r="365" spans="1:11" x14ac:dyDescent="0.25">
      <c r="A365" t="s">
        <v>94</v>
      </c>
      <c r="B365" t="s">
        <v>19</v>
      </c>
      <c r="C365" t="s">
        <v>4</v>
      </c>
      <c r="D365">
        <v>0</v>
      </c>
      <c r="E365">
        <v>0</v>
      </c>
      <c r="F365">
        <v>32</v>
      </c>
      <c r="J365" s="29">
        <f>VLOOKUP(Datos[[#This Row],[Mes]],$M$2:$N$13,2,FALSE)</f>
        <v>44562</v>
      </c>
      <c r="K365" s="29" t="str">
        <f>VLOOKUP(Datos[[#This Row],[Region]],$P$7:$S$61,4,FALSE)</f>
        <v>32 - Ourense</v>
      </c>
    </row>
    <row r="366" spans="1:11" x14ac:dyDescent="0.25">
      <c r="A366" t="s">
        <v>94</v>
      </c>
      <c r="B366" t="s">
        <v>19</v>
      </c>
      <c r="C366" t="s">
        <v>5</v>
      </c>
      <c r="D366">
        <v>0</v>
      </c>
      <c r="E366">
        <v>0</v>
      </c>
      <c r="F366">
        <v>32</v>
      </c>
      <c r="J366" s="29">
        <f>VLOOKUP(Datos[[#This Row],[Mes]],$M$2:$N$13,2,FALSE)</f>
        <v>44593</v>
      </c>
      <c r="K366" s="29" t="str">
        <f>VLOOKUP(Datos[[#This Row],[Region]],$P$7:$S$61,4,FALSE)</f>
        <v>32 - Ourense</v>
      </c>
    </row>
    <row r="367" spans="1:11" x14ac:dyDescent="0.25">
      <c r="A367" t="s">
        <v>94</v>
      </c>
      <c r="B367" t="s">
        <v>19</v>
      </c>
      <c r="C367" t="s">
        <v>6</v>
      </c>
      <c r="D367">
        <v>0</v>
      </c>
      <c r="E367">
        <v>0</v>
      </c>
      <c r="F367">
        <v>32</v>
      </c>
      <c r="J367" s="29">
        <f>VLOOKUP(Datos[[#This Row],[Mes]],$M$2:$N$13,2,FALSE)</f>
        <v>44621</v>
      </c>
      <c r="K367" s="29" t="str">
        <f>VLOOKUP(Datos[[#This Row],[Region]],$P$7:$S$61,4,FALSE)</f>
        <v>32 - Ourense</v>
      </c>
    </row>
    <row r="368" spans="1:11" x14ac:dyDescent="0.25">
      <c r="A368" t="s">
        <v>94</v>
      </c>
      <c r="B368" t="s">
        <v>19</v>
      </c>
      <c r="C368" t="s">
        <v>7</v>
      </c>
      <c r="D368">
        <v>0</v>
      </c>
      <c r="E368">
        <v>0</v>
      </c>
      <c r="F368">
        <v>32</v>
      </c>
      <c r="J368" s="29">
        <f>VLOOKUP(Datos[[#This Row],[Mes]],$M$2:$N$13,2,FALSE)</f>
        <v>44652</v>
      </c>
      <c r="K368" s="29" t="str">
        <f>VLOOKUP(Datos[[#This Row],[Region]],$P$7:$S$61,4,FALSE)</f>
        <v>32 - Ourense</v>
      </c>
    </row>
    <row r="369" spans="1:11" x14ac:dyDescent="0.25">
      <c r="A369" t="s">
        <v>94</v>
      </c>
      <c r="B369" t="s">
        <v>19</v>
      </c>
      <c r="C369" t="s">
        <v>8</v>
      </c>
      <c r="D369">
        <v>0</v>
      </c>
      <c r="E369">
        <v>0</v>
      </c>
      <c r="F369">
        <v>32</v>
      </c>
      <c r="J369" s="29">
        <f>VLOOKUP(Datos[[#This Row],[Mes]],$M$2:$N$13,2,FALSE)</f>
        <v>44682</v>
      </c>
      <c r="K369" s="29" t="str">
        <f>VLOOKUP(Datos[[#This Row],[Region]],$P$7:$S$61,4,FALSE)</f>
        <v>32 - Ourense</v>
      </c>
    </row>
    <row r="370" spans="1:11" x14ac:dyDescent="0.25">
      <c r="A370" t="s">
        <v>94</v>
      </c>
      <c r="B370" t="s">
        <v>19</v>
      </c>
      <c r="C370" t="s">
        <v>9</v>
      </c>
      <c r="D370">
        <v>0</v>
      </c>
      <c r="E370">
        <v>0</v>
      </c>
      <c r="F370">
        <v>32</v>
      </c>
      <c r="J370" s="29">
        <f>VLOOKUP(Datos[[#This Row],[Mes]],$M$2:$N$13,2,FALSE)</f>
        <v>44713</v>
      </c>
      <c r="K370" s="29" t="str">
        <f>VLOOKUP(Datos[[#This Row],[Region]],$P$7:$S$61,4,FALSE)</f>
        <v>32 - Ourense</v>
      </c>
    </row>
    <row r="371" spans="1:11" x14ac:dyDescent="0.25">
      <c r="A371" t="s">
        <v>94</v>
      </c>
      <c r="B371" t="s">
        <v>19</v>
      </c>
      <c r="C371" t="s">
        <v>10</v>
      </c>
      <c r="D371">
        <v>0</v>
      </c>
      <c r="E371">
        <v>0</v>
      </c>
      <c r="F371">
        <v>32</v>
      </c>
      <c r="J371" s="29">
        <f>VLOOKUP(Datos[[#This Row],[Mes]],$M$2:$N$13,2,FALSE)</f>
        <v>44743</v>
      </c>
      <c r="K371" s="29" t="str">
        <f>VLOOKUP(Datos[[#This Row],[Region]],$P$7:$S$61,4,FALSE)</f>
        <v>32 - Ourense</v>
      </c>
    </row>
    <row r="372" spans="1:11" x14ac:dyDescent="0.25">
      <c r="A372" t="s">
        <v>94</v>
      </c>
      <c r="B372" t="s">
        <v>19</v>
      </c>
      <c r="C372" t="s">
        <v>11</v>
      </c>
      <c r="D372">
        <v>0</v>
      </c>
      <c r="E372">
        <v>0</v>
      </c>
      <c r="F372">
        <v>32</v>
      </c>
      <c r="J372" s="29">
        <f>VLOOKUP(Datos[[#This Row],[Mes]],$M$2:$N$13,2,FALSE)</f>
        <v>44774</v>
      </c>
      <c r="K372" s="29" t="str">
        <f>VLOOKUP(Datos[[#This Row],[Region]],$P$7:$S$61,4,FALSE)</f>
        <v>32 - Ourense</v>
      </c>
    </row>
    <row r="373" spans="1:11" x14ac:dyDescent="0.25">
      <c r="A373" t="s">
        <v>94</v>
      </c>
      <c r="B373" t="s">
        <v>19</v>
      </c>
      <c r="C373" t="s">
        <v>12</v>
      </c>
      <c r="D373">
        <v>0</v>
      </c>
      <c r="E373">
        <v>0</v>
      </c>
      <c r="F373">
        <v>32</v>
      </c>
      <c r="J373" s="29">
        <f>VLOOKUP(Datos[[#This Row],[Mes]],$M$2:$N$13,2,FALSE)</f>
        <v>44805</v>
      </c>
      <c r="K373" s="29" t="str">
        <f>VLOOKUP(Datos[[#This Row],[Region]],$P$7:$S$61,4,FALSE)</f>
        <v>32 - Ourense</v>
      </c>
    </row>
    <row r="374" spans="1:11" x14ac:dyDescent="0.25">
      <c r="A374" t="s">
        <v>94</v>
      </c>
      <c r="B374" t="s">
        <v>19</v>
      </c>
      <c r="C374" t="s">
        <v>13</v>
      </c>
      <c r="D374">
        <v>0</v>
      </c>
      <c r="E374">
        <v>0</v>
      </c>
      <c r="F374">
        <v>32</v>
      </c>
      <c r="J374" s="29">
        <f>VLOOKUP(Datos[[#This Row],[Mes]],$M$2:$N$13,2,FALSE)</f>
        <v>44835</v>
      </c>
      <c r="K374" s="29" t="str">
        <f>VLOOKUP(Datos[[#This Row],[Region]],$P$7:$S$61,4,FALSE)</f>
        <v>32 - Ourense</v>
      </c>
    </row>
    <row r="375" spans="1:11" x14ac:dyDescent="0.25">
      <c r="A375" t="s">
        <v>94</v>
      </c>
      <c r="B375" t="s">
        <v>19</v>
      </c>
      <c r="C375" t="s">
        <v>14</v>
      </c>
      <c r="D375">
        <v>0</v>
      </c>
      <c r="E375">
        <v>0</v>
      </c>
      <c r="F375">
        <v>32</v>
      </c>
      <c r="J375" s="29">
        <f>VLOOKUP(Datos[[#This Row],[Mes]],$M$2:$N$13,2,FALSE)</f>
        <v>44866</v>
      </c>
      <c r="K375" s="29" t="str">
        <f>VLOOKUP(Datos[[#This Row],[Region]],$P$7:$S$61,4,FALSE)</f>
        <v>32 - Ourense</v>
      </c>
    </row>
    <row r="376" spans="1:11" x14ac:dyDescent="0.25">
      <c r="A376" t="s">
        <v>94</v>
      </c>
      <c r="B376" t="s">
        <v>19</v>
      </c>
      <c r="C376" t="s">
        <v>15</v>
      </c>
      <c r="D376">
        <v>0</v>
      </c>
      <c r="E376">
        <v>0</v>
      </c>
      <c r="F376">
        <v>32</v>
      </c>
      <c r="J376" s="29">
        <f>VLOOKUP(Datos[[#This Row],[Mes]],$M$2:$N$13,2,FALSE)</f>
        <v>44896</v>
      </c>
      <c r="K376" s="29" t="str">
        <f>VLOOKUP(Datos[[#This Row],[Region]],$P$7:$S$61,4,FALSE)</f>
        <v>32 - Ourense</v>
      </c>
    </row>
    <row r="377" spans="1:11" x14ac:dyDescent="0.25">
      <c r="A377" t="s">
        <v>70</v>
      </c>
      <c r="B377" t="s">
        <v>19</v>
      </c>
      <c r="C377" t="s">
        <v>4</v>
      </c>
      <c r="D377">
        <v>0</v>
      </c>
      <c r="E377">
        <v>0</v>
      </c>
      <c r="F377">
        <v>33</v>
      </c>
      <c r="J377" s="29">
        <f>VLOOKUP(Datos[[#This Row],[Mes]],$M$2:$N$13,2,FALSE)</f>
        <v>44562</v>
      </c>
      <c r="K377" s="29" t="str">
        <f>VLOOKUP(Datos[[#This Row],[Region]],$P$7:$S$61,4,FALSE)</f>
        <v>33 - Asturias</v>
      </c>
    </row>
    <row r="378" spans="1:11" x14ac:dyDescent="0.25">
      <c r="A378" t="s">
        <v>70</v>
      </c>
      <c r="B378" t="s">
        <v>19</v>
      </c>
      <c r="C378" t="s">
        <v>5</v>
      </c>
      <c r="D378">
        <v>0</v>
      </c>
      <c r="E378">
        <v>0</v>
      </c>
      <c r="F378">
        <v>33</v>
      </c>
      <c r="J378" s="29">
        <f>VLOOKUP(Datos[[#This Row],[Mes]],$M$2:$N$13,2,FALSE)</f>
        <v>44593</v>
      </c>
      <c r="K378" s="29" t="str">
        <f>VLOOKUP(Datos[[#This Row],[Region]],$P$7:$S$61,4,FALSE)</f>
        <v>33 - Asturias</v>
      </c>
    </row>
    <row r="379" spans="1:11" x14ac:dyDescent="0.25">
      <c r="A379" t="s">
        <v>70</v>
      </c>
      <c r="B379" t="s">
        <v>19</v>
      </c>
      <c r="C379" t="s">
        <v>6</v>
      </c>
      <c r="D379">
        <v>0</v>
      </c>
      <c r="E379">
        <v>0</v>
      </c>
      <c r="F379">
        <v>33</v>
      </c>
      <c r="J379" s="29">
        <f>VLOOKUP(Datos[[#This Row],[Mes]],$M$2:$N$13,2,FALSE)</f>
        <v>44621</v>
      </c>
      <c r="K379" s="29" t="str">
        <f>VLOOKUP(Datos[[#This Row],[Region]],$P$7:$S$61,4,FALSE)</f>
        <v>33 - Asturias</v>
      </c>
    </row>
    <row r="380" spans="1:11" x14ac:dyDescent="0.25">
      <c r="A380" t="s">
        <v>70</v>
      </c>
      <c r="B380" t="s">
        <v>19</v>
      </c>
      <c r="C380" t="s">
        <v>7</v>
      </c>
      <c r="D380">
        <v>0</v>
      </c>
      <c r="E380">
        <v>0</v>
      </c>
      <c r="F380">
        <v>33</v>
      </c>
      <c r="J380" s="29">
        <f>VLOOKUP(Datos[[#This Row],[Mes]],$M$2:$N$13,2,FALSE)</f>
        <v>44652</v>
      </c>
      <c r="K380" s="29" t="str">
        <f>VLOOKUP(Datos[[#This Row],[Region]],$P$7:$S$61,4,FALSE)</f>
        <v>33 - Asturias</v>
      </c>
    </row>
    <row r="381" spans="1:11" x14ac:dyDescent="0.25">
      <c r="A381" t="s">
        <v>70</v>
      </c>
      <c r="B381" t="s">
        <v>19</v>
      </c>
      <c r="C381" t="s">
        <v>8</v>
      </c>
      <c r="D381">
        <v>0</v>
      </c>
      <c r="E381">
        <v>0</v>
      </c>
      <c r="F381">
        <v>33</v>
      </c>
      <c r="J381" s="29">
        <f>VLOOKUP(Datos[[#This Row],[Mes]],$M$2:$N$13,2,FALSE)</f>
        <v>44682</v>
      </c>
      <c r="K381" s="29" t="str">
        <f>VLOOKUP(Datos[[#This Row],[Region]],$P$7:$S$61,4,FALSE)</f>
        <v>33 - Asturias</v>
      </c>
    </row>
    <row r="382" spans="1:11" x14ac:dyDescent="0.25">
      <c r="A382" t="s">
        <v>70</v>
      </c>
      <c r="B382" t="s">
        <v>19</v>
      </c>
      <c r="C382" t="s">
        <v>9</v>
      </c>
      <c r="D382">
        <v>0</v>
      </c>
      <c r="E382">
        <v>0</v>
      </c>
      <c r="F382">
        <v>33</v>
      </c>
      <c r="J382" s="29">
        <f>VLOOKUP(Datos[[#This Row],[Mes]],$M$2:$N$13,2,FALSE)</f>
        <v>44713</v>
      </c>
      <c r="K382" s="29" t="str">
        <f>VLOOKUP(Datos[[#This Row],[Region]],$P$7:$S$61,4,FALSE)</f>
        <v>33 - Asturias</v>
      </c>
    </row>
    <row r="383" spans="1:11" x14ac:dyDescent="0.25">
      <c r="A383" t="s">
        <v>70</v>
      </c>
      <c r="B383" t="s">
        <v>19</v>
      </c>
      <c r="C383" t="s">
        <v>10</v>
      </c>
      <c r="D383">
        <v>0</v>
      </c>
      <c r="E383">
        <v>0</v>
      </c>
      <c r="F383">
        <v>33</v>
      </c>
      <c r="J383" s="29">
        <f>VLOOKUP(Datos[[#This Row],[Mes]],$M$2:$N$13,2,FALSE)</f>
        <v>44743</v>
      </c>
      <c r="K383" s="29" t="str">
        <f>VLOOKUP(Datos[[#This Row],[Region]],$P$7:$S$61,4,FALSE)</f>
        <v>33 - Asturias</v>
      </c>
    </row>
    <row r="384" spans="1:11" x14ac:dyDescent="0.25">
      <c r="A384" t="s">
        <v>70</v>
      </c>
      <c r="B384" t="s">
        <v>19</v>
      </c>
      <c r="C384" t="s">
        <v>11</v>
      </c>
      <c r="D384">
        <v>0</v>
      </c>
      <c r="E384">
        <v>0</v>
      </c>
      <c r="F384">
        <v>33</v>
      </c>
      <c r="J384" s="29">
        <f>VLOOKUP(Datos[[#This Row],[Mes]],$M$2:$N$13,2,FALSE)</f>
        <v>44774</v>
      </c>
      <c r="K384" s="29" t="str">
        <f>VLOOKUP(Datos[[#This Row],[Region]],$P$7:$S$61,4,FALSE)</f>
        <v>33 - Asturias</v>
      </c>
    </row>
    <row r="385" spans="1:11" x14ac:dyDescent="0.25">
      <c r="A385" t="s">
        <v>70</v>
      </c>
      <c r="B385" t="s">
        <v>19</v>
      </c>
      <c r="C385" t="s">
        <v>12</v>
      </c>
      <c r="D385">
        <v>0</v>
      </c>
      <c r="E385">
        <v>0</v>
      </c>
      <c r="F385">
        <v>33</v>
      </c>
      <c r="J385" s="29">
        <f>VLOOKUP(Datos[[#This Row],[Mes]],$M$2:$N$13,2,FALSE)</f>
        <v>44805</v>
      </c>
      <c r="K385" s="29" t="str">
        <f>VLOOKUP(Datos[[#This Row],[Region]],$P$7:$S$61,4,FALSE)</f>
        <v>33 - Asturias</v>
      </c>
    </row>
    <row r="386" spans="1:11" x14ac:dyDescent="0.25">
      <c r="A386" t="s">
        <v>70</v>
      </c>
      <c r="B386" t="s">
        <v>19</v>
      </c>
      <c r="C386" t="s">
        <v>13</v>
      </c>
      <c r="D386">
        <v>0</v>
      </c>
      <c r="E386">
        <v>0</v>
      </c>
      <c r="F386">
        <v>33</v>
      </c>
      <c r="J386" s="29">
        <f>VLOOKUP(Datos[[#This Row],[Mes]],$M$2:$N$13,2,FALSE)</f>
        <v>44835</v>
      </c>
      <c r="K386" s="29" t="str">
        <f>VLOOKUP(Datos[[#This Row],[Region]],$P$7:$S$61,4,FALSE)</f>
        <v>33 - Asturias</v>
      </c>
    </row>
    <row r="387" spans="1:11" x14ac:dyDescent="0.25">
      <c r="A387" t="s">
        <v>70</v>
      </c>
      <c r="B387" t="s">
        <v>19</v>
      </c>
      <c r="C387" t="s">
        <v>14</v>
      </c>
      <c r="D387">
        <v>0</v>
      </c>
      <c r="E387">
        <v>0</v>
      </c>
      <c r="F387">
        <v>33</v>
      </c>
      <c r="J387" s="29">
        <f>VLOOKUP(Datos[[#This Row],[Mes]],$M$2:$N$13,2,FALSE)</f>
        <v>44866</v>
      </c>
      <c r="K387" s="29" t="str">
        <f>VLOOKUP(Datos[[#This Row],[Region]],$P$7:$S$61,4,FALSE)</f>
        <v>33 - Asturias</v>
      </c>
    </row>
    <row r="388" spans="1:11" x14ac:dyDescent="0.25">
      <c r="A388" t="s">
        <v>70</v>
      </c>
      <c r="B388" t="s">
        <v>19</v>
      </c>
      <c r="C388" t="s">
        <v>15</v>
      </c>
      <c r="D388">
        <v>0</v>
      </c>
      <c r="E388">
        <v>0</v>
      </c>
      <c r="F388">
        <v>33</v>
      </c>
      <c r="J388" s="29">
        <f>VLOOKUP(Datos[[#This Row],[Mes]],$M$2:$N$13,2,FALSE)</f>
        <v>44896</v>
      </c>
      <c r="K388" s="29" t="str">
        <f>VLOOKUP(Datos[[#This Row],[Region]],$P$7:$S$61,4,FALSE)</f>
        <v>33 - Asturias</v>
      </c>
    </row>
    <row r="389" spans="1:11" x14ac:dyDescent="0.25">
      <c r="A389" t="s">
        <v>93</v>
      </c>
      <c r="B389" t="s">
        <v>19</v>
      </c>
      <c r="C389" t="s">
        <v>4</v>
      </c>
      <c r="D389">
        <v>0</v>
      </c>
      <c r="E389">
        <v>0</v>
      </c>
      <c r="F389">
        <v>34</v>
      </c>
      <c r="J389" s="29">
        <f>VLOOKUP(Datos[[#This Row],[Mes]],$M$2:$N$13,2,FALSE)</f>
        <v>44562</v>
      </c>
      <c r="K389" s="29" t="str">
        <f>VLOOKUP(Datos[[#This Row],[Region]],$P$7:$S$61,4,FALSE)</f>
        <v>34 - Palencia</v>
      </c>
    </row>
    <row r="390" spans="1:11" x14ac:dyDescent="0.25">
      <c r="A390" t="s">
        <v>93</v>
      </c>
      <c r="B390" t="s">
        <v>19</v>
      </c>
      <c r="C390" t="s">
        <v>5</v>
      </c>
      <c r="D390">
        <v>0</v>
      </c>
      <c r="E390">
        <v>0</v>
      </c>
      <c r="F390">
        <v>34</v>
      </c>
      <c r="J390" s="29">
        <f>VLOOKUP(Datos[[#This Row],[Mes]],$M$2:$N$13,2,FALSE)</f>
        <v>44593</v>
      </c>
      <c r="K390" s="29" t="str">
        <f>VLOOKUP(Datos[[#This Row],[Region]],$P$7:$S$61,4,FALSE)</f>
        <v>34 - Palencia</v>
      </c>
    </row>
    <row r="391" spans="1:11" x14ac:dyDescent="0.25">
      <c r="A391" t="s">
        <v>93</v>
      </c>
      <c r="B391" t="s">
        <v>19</v>
      </c>
      <c r="C391" t="s">
        <v>6</v>
      </c>
      <c r="D391">
        <v>0</v>
      </c>
      <c r="E391">
        <v>0</v>
      </c>
      <c r="F391">
        <v>34</v>
      </c>
      <c r="J391" s="29">
        <f>VLOOKUP(Datos[[#This Row],[Mes]],$M$2:$N$13,2,FALSE)</f>
        <v>44621</v>
      </c>
      <c r="K391" s="29" t="str">
        <f>VLOOKUP(Datos[[#This Row],[Region]],$P$7:$S$61,4,FALSE)</f>
        <v>34 - Palencia</v>
      </c>
    </row>
    <row r="392" spans="1:11" x14ac:dyDescent="0.25">
      <c r="A392" t="s">
        <v>93</v>
      </c>
      <c r="B392" t="s">
        <v>19</v>
      </c>
      <c r="C392" t="s">
        <v>7</v>
      </c>
      <c r="D392">
        <v>0</v>
      </c>
      <c r="E392">
        <v>0</v>
      </c>
      <c r="F392">
        <v>34</v>
      </c>
      <c r="J392" s="29">
        <f>VLOOKUP(Datos[[#This Row],[Mes]],$M$2:$N$13,2,FALSE)</f>
        <v>44652</v>
      </c>
      <c r="K392" s="29" t="str">
        <f>VLOOKUP(Datos[[#This Row],[Region]],$P$7:$S$61,4,FALSE)</f>
        <v>34 - Palencia</v>
      </c>
    </row>
    <row r="393" spans="1:11" x14ac:dyDescent="0.25">
      <c r="A393" t="s">
        <v>93</v>
      </c>
      <c r="B393" t="s">
        <v>19</v>
      </c>
      <c r="C393" t="s">
        <v>8</v>
      </c>
      <c r="D393">
        <v>0</v>
      </c>
      <c r="E393">
        <v>0</v>
      </c>
      <c r="F393">
        <v>34</v>
      </c>
      <c r="J393" s="29">
        <f>VLOOKUP(Datos[[#This Row],[Mes]],$M$2:$N$13,2,FALSE)</f>
        <v>44682</v>
      </c>
      <c r="K393" s="29" t="str">
        <f>VLOOKUP(Datos[[#This Row],[Region]],$P$7:$S$61,4,FALSE)</f>
        <v>34 - Palencia</v>
      </c>
    </row>
    <row r="394" spans="1:11" x14ac:dyDescent="0.25">
      <c r="A394" t="s">
        <v>93</v>
      </c>
      <c r="B394" t="s">
        <v>19</v>
      </c>
      <c r="C394" t="s">
        <v>9</v>
      </c>
      <c r="D394">
        <v>0</v>
      </c>
      <c r="E394">
        <v>0</v>
      </c>
      <c r="F394">
        <v>34</v>
      </c>
      <c r="J394" s="29">
        <f>VLOOKUP(Datos[[#This Row],[Mes]],$M$2:$N$13,2,FALSE)</f>
        <v>44713</v>
      </c>
      <c r="K394" s="29" t="str">
        <f>VLOOKUP(Datos[[#This Row],[Region]],$P$7:$S$61,4,FALSE)</f>
        <v>34 - Palencia</v>
      </c>
    </row>
    <row r="395" spans="1:11" x14ac:dyDescent="0.25">
      <c r="A395" t="s">
        <v>93</v>
      </c>
      <c r="B395" t="s">
        <v>19</v>
      </c>
      <c r="C395" t="s">
        <v>10</v>
      </c>
      <c r="D395">
        <v>0</v>
      </c>
      <c r="E395">
        <v>0</v>
      </c>
      <c r="F395">
        <v>34</v>
      </c>
      <c r="J395" s="29">
        <f>VLOOKUP(Datos[[#This Row],[Mes]],$M$2:$N$13,2,FALSE)</f>
        <v>44743</v>
      </c>
      <c r="K395" s="29" t="str">
        <f>VLOOKUP(Datos[[#This Row],[Region]],$P$7:$S$61,4,FALSE)</f>
        <v>34 - Palencia</v>
      </c>
    </row>
    <row r="396" spans="1:11" x14ac:dyDescent="0.25">
      <c r="A396" t="s">
        <v>93</v>
      </c>
      <c r="B396" t="s">
        <v>19</v>
      </c>
      <c r="C396" t="s">
        <v>11</v>
      </c>
      <c r="D396">
        <v>0</v>
      </c>
      <c r="E396">
        <v>0</v>
      </c>
      <c r="F396">
        <v>34</v>
      </c>
      <c r="J396" s="29">
        <f>VLOOKUP(Datos[[#This Row],[Mes]],$M$2:$N$13,2,FALSE)</f>
        <v>44774</v>
      </c>
      <c r="K396" s="29" t="str">
        <f>VLOOKUP(Datos[[#This Row],[Region]],$P$7:$S$61,4,FALSE)</f>
        <v>34 - Palencia</v>
      </c>
    </row>
    <row r="397" spans="1:11" x14ac:dyDescent="0.25">
      <c r="A397" t="s">
        <v>93</v>
      </c>
      <c r="B397" t="s">
        <v>19</v>
      </c>
      <c r="C397" t="s">
        <v>12</v>
      </c>
      <c r="D397">
        <v>0</v>
      </c>
      <c r="E397">
        <v>0</v>
      </c>
      <c r="F397">
        <v>34</v>
      </c>
      <c r="J397" s="29">
        <f>VLOOKUP(Datos[[#This Row],[Mes]],$M$2:$N$13,2,FALSE)</f>
        <v>44805</v>
      </c>
      <c r="K397" s="29" t="str">
        <f>VLOOKUP(Datos[[#This Row],[Region]],$P$7:$S$61,4,FALSE)</f>
        <v>34 - Palencia</v>
      </c>
    </row>
    <row r="398" spans="1:11" x14ac:dyDescent="0.25">
      <c r="A398" t="s">
        <v>93</v>
      </c>
      <c r="B398" t="s">
        <v>19</v>
      </c>
      <c r="C398" t="s">
        <v>13</v>
      </c>
      <c r="D398">
        <v>0</v>
      </c>
      <c r="E398">
        <v>0</v>
      </c>
      <c r="F398">
        <v>34</v>
      </c>
      <c r="J398" s="29">
        <f>VLOOKUP(Datos[[#This Row],[Mes]],$M$2:$N$13,2,FALSE)</f>
        <v>44835</v>
      </c>
      <c r="K398" s="29" t="str">
        <f>VLOOKUP(Datos[[#This Row],[Region]],$P$7:$S$61,4,FALSE)</f>
        <v>34 - Palencia</v>
      </c>
    </row>
    <row r="399" spans="1:11" x14ac:dyDescent="0.25">
      <c r="A399" t="s">
        <v>93</v>
      </c>
      <c r="B399" t="s">
        <v>19</v>
      </c>
      <c r="C399" t="s">
        <v>14</v>
      </c>
      <c r="D399">
        <v>0</v>
      </c>
      <c r="E399">
        <v>0</v>
      </c>
      <c r="F399">
        <v>34</v>
      </c>
      <c r="J399" s="29">
        <f>VLOOKUP(Datos[[#This Row],[Mes]],$M$2:$N$13,2,FALSE)</f>
        <v>44866</v>
      </c>
      <c r="K399" s="29" t="str">
        <f>VLOOKUP(Datos[[#This Row],[Region]],$P$7:$S$61,4,FALSE)</f>
        <v>34 - Palencia</v>
      </c>
    </row>
    <row r="400" spans="1:11" x14ac:dyDescent="0.25">
      <c r="A400" t="s">
        <v>93</v>
      </c>
      <c r="B400" t="s">
        <v>19</v>
      </c>
      <c r="C400" t="s">
        <v>15</v>
      </c>
      <c r="D400">
        <v>0</v>
      </c>
      <c r="E400">
        <v>0</v>
      </c>
      <c r="F400">
        <v>34</v>
      </c>
      <c r="J400" s="29">
        <f>VLOOKUP(Datos[[#This Row],[Mes]],$M$2:$N$13,2,FALSE)</f>
        <v>44896</v>
      </c>
      <c r="K400" s="29" t="str">
        <f>VLOOKUP(Datos[[#This Row],[Region]],$P$7:$S$61,4,FALSE)</f>
        <v>34 - Palencia</v>
      </c>
    </row>
    <row r="401" spans="1:11" x14ac:dyDescent="0.25">
      <c r="A401" t="s">
        <v>92</v>
      </c>
      <c r="B401" t="s">
        <v>19</v>
      </c>
      <c r="C401" t="s">
        <v>4</v>
      </c>
      <c r="D401">
        <v>0</v>
      </c>
      <c r="E401">
        <v>0</v>
      </c>
      <c r="F401">
        <v>35</v>
      </c>
      <c r="J401" s="29">
        <f>VLOOKUP(Datos[[#This Row],[Mes]],$M$2:$N$13,2,FALSE)</f>
        <v>44562</v>
      </c>
      <c r="K401" s="29" t="str">
        <f>VLOOKUP(Datos[[#This Row],[Region]],$P$7:$S$61,4,FALSE)</f>
        <v>35 - Palmas, Las</v>
      </c>
    </row>
    <row r="402" spans="1:11" x14ac:dyDescent="0.25">
      <c r="A402" t="s">
        <v>92</v>
      </c>
      <c r="B402" t="s">
        <v>19</v>
      </c>
      <c r="C402" t="s">
        <v>5</v>
      </c>
      <c r="D402">
        <v>0</v>
      </c>
      <c r="E402">
        <v>0</v>
      </c>
      <c r="F402">
        <v>35</v>
      </c>
      <c r="J402" s="29">
        <f>VLOOKUP(Datos[[#This Row],[Mes]],$M$2:$N$13,2,FALSE)</f>
        <v>44593</v>
      </c>
      <c r="K402" s="29" t="str">
        <f>VLOOKUP(Datos[[#This Row],[Region]],$P$7:$S$61,4,FALSE)</f>
        <v>35 - Palmas, Las</v>
      </c>
    </row>
    <row r="403" spans="1:11" x14ac:dyDescent="0.25">
      <c r="A403" t="s">
        <v>92</v>
      </c>
      <c r="B403" t="s">
        <v>19</v>
      </c>
      <c r="C403" t="s">
        <v>6</v>
      </c>
      <c r="D403">
        <v>0</v>
      </c>
      <c r="E403">
        <v>0</v>
      </c>
      <c r="F403">
        <v>35</v>
      </c>
      <c r="J403" s="29">
        <f>VLOOKUP(Datos[[#This Row],[Mes]],$M$2:$N$13,2,FALSE)</f>
        <v>44621</v>
      </c>
      <c r="K403" s="29" t="str">
        <f>VLOOKUP(Datos[[#This Row],[Region]],$P$7:$S$61,4,FALSE)</f>
        <v>35 - Palmas, Las</v>
      </c>
    </row>
    <row r="404" spans="1:11" x14ac:dyDescent="0.25">
      <c r="A404" t="s">
        <v>92</v>
      </c>
      <c r="B404" t="s">
        <v>19</v>
      </c>
      <c r="C404" t="s">
        <v>7</v>
      </c>
      <c r="D404">
        <v>0</v>
      </c>
      <c r="E404">
        <v>0</v>
      </c>
      <c r="F404">
        <v>35</v>
      </c>
      <c r="J404" s="29">
        <f>VLOOKUP(Datos[[#This Row],[Mes]],$M$2:$N$13,2,FALSE)</f>
        <v>44652</v>
      </c>
      <c r="K404" s="29" t="str">
        <f>VLOOKUP(Datos[[#This Row],[Region]],$P$7:$S$61,4,FALSE)</f>
        <v>35 - Palmas, Las</v>
      </c>
    </row>
    <row r="405" spans="1:11" x14ac:dyDescent="0.25">
      <c r="A405" t="s">
        <v>92</v>
      </c>
      <c r="B405" t="s">
        <v>19</v>
      </c>
      <c r="C405" t="s">
        <v>8</v>
      </c>
      <c r="D405">
        <v>0</v>
      </c>
      <c r="E405">
        <v>0</v>
      </c>
      <c r="F405">
        <v>35</v>
      </c>
      <c r="J405" s="29">
        <f>VLOOKUP(Datos[[#This Row],[Mes]],$M$2:$N$13,2,FALSE)</f>
        <v>44682</v>
      </c>
      <c r="K405" s="29" t="str">
        <f>VLOOKUP(Datos[[#This Row],[Region]],$P$7:$S$61,4,FALSE)</f>
        <v>35 - Palmas, Las</v>
      </c>
    </row>
    <row r="406" spans="1:11" x14ac:dyDescent="0.25">
      <c r="A406" t="s">
        <v>92</v>
      </c>
      <c r="B406" t="s">
        <v>19</v>
      </c>
      <c r="C406" t="s">
        <v>9</v>
      </c>
      <c r="D406">
        <v>0</v>
      </c>
      <c r="E406">
        <v>0</v>
      </c>
      <c r="F406">
        <v>35</v>
      </c>
      <c r="J406" s="29">
        <f>VLOOKUP(Datos[[#This Row],[Mes]],$M$2:$N$13,2,FALSE)</f>
        <v>44713</v>
      </c>
      <c r="K406" s="29" t="str">
        <f>VLOOKUP(Datos[[#This Row],[Region]],$P$7:$S$61,4,FALSE)</f>
        <v>35 - Palmas, Las</v>
      </c>
    </row>
    <row r="407" spans="1:11" x14ac:dyDescent="0.25">
      <c r="A407" t="s">
        <v>92</v>
      </c>
      <c r="B407" t="s">
        <v>19</v>
      </c>
      <c r="C407" t="s">
        <v>10</v>
      </c>
      <c r="D407">
        <v>0</v>
      </c>
      <c r="E407">
        <v>0</v>
      </c>
      <c r="F407">
        <v>35</v>
      </c>
      <c r="J407" s="29">
        <f>VLOOKUP(Datos[[#This Row],[Mes]],$M$2:$N$13,2,FALSE)</f>
        <v>44743</v>
      </c>
      <c r="K407" s="29" t="str">
        <f>VLOOKUP(Datos[[#This Row],[Region]],$P$7:$S$61,4,FALSE)</f>
        <v>35 - Palmas, Las</v>
      </c>
    </row>
    <row r="408" spans="1:11" x14ac:dyDescent="0.25">
      <c r="A408" t="s">
        <v>92</v>
      </c>
      <c r="B408" t="s">
        <v>19</v>
      </c>
      <c r="C408" t="s">
        <v>11</v>
      </c>
      <c r="D408">
        <v>0</v>
      </c>
      <c r="E408">
        <v>0</v>
      </c>
      <c r="F408">
        <v>35</v>
      </c>
      <c r="J408" s="29">
        <f>VLOOKUP(Datos[[#This Row],[Mes]],$M$2:$N$13,2,FALSE)</f>
        <v>44774</v>
      </c>
      <c r="K408" s="29" t="str">
        <f>VLOOKUP(Datos[[#This Row],[Region]],$P$7:$S$61,4,FALSE)</f>
        <v>35 - Palmas, Las</v>
      </c>
    </row>
    <row r="409" spans="1:11" x14ac:dyDescent="0.25">
      <c r="A409" t="s">
        <v>92</v>
      </c>
      <c r="B409" t="s">
        <v>19</v>
      </c>
      <c r="C409" t="s">
        <v>12</v>
      </c>
      <c r="D409">
        <v>0</v>
      </c>
      <c r="E409">
        <v>0</v>
      </c>
      <c r="F409">
        <v>35</v>
      </c>
      <c r="J409" s="29">
        <f>VLOOKUP(Datos[[#This Row],[Mes]],$M$2:$N$13,2,FALSE)</f>
        <v>44805</v>
      </c>
      <c r="K409" s="29" t="str">
        <f>VLOOKUP(Datos[[#This Row],[Region]],$P$7:$S$61,4,FALSE)</f>
        <v>35 - Palmas, Las</v>
      </c>
    </row>
    <row r="410" spans="1:11" x14ac:dyDescent="0.25">
      <c r="A410" t="s">
        <v>92</v>
      </c>
      <c r="B410" t="s">
        <v>19</v>
      </c>
      <c r="C410" t="s">
        <v>13</v>
      </c>
      <c r="D410">
        <v>0</v>
      </c>
      <c r="E410">
        <v>0</v>
      </c>
      <c r="F410">
        <v>35</v>
      </c>
      <c r="J410" s="29">
        <f>VLOOKUP(Datos[[#This Row],[Mes]],$M$2:$N$13,2,FALSE)</f>
        <v>44835</v>
      </c>
      <c r="K410" s="29" t="str">
        <f>VLOOKUP(Datos[[#This Row],[Region]],$P$7:$S$61,4,FALSE)</f>
        <v>35 - Palmas, Las</v>
      </c>
    </row>
    <row r="411" spans="1:11" x14ac:dyDescent="0.25">
      <c r="A411" t="s">
        <v>92</v>
      </c>
      <c r="B411" t="s">
        <v>19</v>
      </c>
      <c r="C411" t="s">
        <v>14</v>
      </c>
      <c r="D411">
        <v>0</v>
      </c>
      <c r="E411">
        <v>0</v>
      </c>
      <c r="F411">
        <v>35</v>
      </c>
      <c r="J411" s="29">
        <f>VLOOKUP(Datos[[#This Row],[Mes]],$M$2:$N$13,2,FALSE)</f>
        <v>44866</v>
      </c>
      <c r="K411" s="29" t="str">
        <f>VLOOKUP(Datos[[#This Row],[Region]],$P$7:$S$61,4,FALSE)</f>
        <v>35 - Palmas, Las</v>
      </c>
    </row>
    <row r="412" spans="1:11" x14ac:dyDescent="0.25">
      <c r="A412" t="s">
        <v>92</v>
      </c>
      <c r="B412" t="s">
        <v>19</v>
      </c>
      <c r="C412" t="s">
        <v>15</v>
      </c>
      <c r="D412">
        <v>0</v>
      </c>
      <c r="E412">
        <v>0</v>
      </c>
      <c r="F412">
        <v>35</v>
      </c>
      <c r="J412" s="29">
        <f>VLOOKUP(Datos[[#This Row],[Mes]],$M$2:$N$13,2,FALSE)</f>
        <v>44896</v>
      </c>
      <c r="K412" s="29" t="str">
        <f>VLOOKUP(Datos[[#This Row],[Region]],$P$7:$S$61,4,FALSE)</f>
        <v>35 - Palmas, Las</v>
      </c>
    </row>
    <row r="413" spans="1:11" x14ac:dyDescent="0.25">
      <c r="A413" t="s">
        <v>60</v>
      </c>
      <c r="B413" t="s">
        <v>19</v>
      </c>
      <c r="C413" t="s">
        <v>4</v>
      </c>
      <c r="D413">
        <v>0</v>
      </c>
      <c r="E413">
        <v>0</v>
      </c>
      <c r="F413">
        <v>36</v>
      </c>
      <c r="J413" s="29">
        <f>VLOOKUP(Datos[[#This Row],[Mes]],$M$2:$N$13,2,FALSE)</f>
        <v>44562</v>
      </c>
      <c r="K413" s="29" t="str">
        <f>VLOOKUP(Datos[[#This Row],[Region]],$P$7:$S$61,4,FALSE)</f>
        <v>36 - Pontevedra</v>
      </c>
    </row>
    <row r="414" spans="1:11" x14ac:dyDescent="0.25">
      <c r="A414" t="s">
        <v>60</v>
      </c>
      <c r="B414" t="s">
        <v>19</v>
      </c>
      <c r="C414" t="s">
        <v>5</v>
      </c>
      <c r="D414">
        <v>0</v>
      </c>
      <c r="E414">
        <v>0</v>
      </c>
      <c r="F414">
        <v>36</v>
      </c>
      <c r="J414" s="29">
        <f>VLOOKUP(Datos[[#This Row],[Mes]],$M$2:$N$13,2,FALSE)</f>
        <v>44593</v>
      </c>
      <c r="K414" s="29" t="str">
        <f>VLOOKUP(Datos[[#This Row],[Region]],$P$7:$S$61,4,FALSE)</f>
        <v>36 - Pontevedra</v>
      </c>
    </row>
    <row r="415" spans="1:11" x14ac:dyDescent="0.25">
      <c r="A415" t="s">
        <v>60</v>
      </c>
      <c r="B415" t="s">
        <v>19</v>
      </c>
      <c r="C415" t="s">
        <v>6</v>
      </c>
      <c r="D415">
        <v>0</v>
      </c>
      <c r="E415">
        <v>0</v>
      </c>
      <c r="F415">
        <v>36</v>
      </c>
      <c r="J415" s="29">
        <f>VLOOKUP(Datos[[#This Row],[Mes]],$M$2:$N$13,2,FALSE)</f>
        <v>44621</v>
      </c>
      <c r="K415" s="29" t="str">
        <f>VLOOKUP(Datos[[#This Row],[Region]],$P$7:$S$61,4,FALSE)</f>
        <v>36 - Pontevedra</v>
      </c>
    </row>
    <row r="416" spans="1:11" x14ac:dyDescent="0.25">
      <c r="A416" t="s">
        <v>60</v>
      </c>
      <c r="B416" t="s">
        <v>19</v>
      </c>
      <c r="C416" t="s">
        <v>7</v>
      </c>
      <c r="D416">
        <v>0</v>
      </c>
      <c r="E416">
        <v>0</v>
      </c>
      <c r="F416">
        <v>36</v>
      </c>
      <c r="J416" s="29">
        <f>VLOOKUP(Datos[[#This Row],[Mes]],$M$2:$N$13,2,FALSE)</f>
        <v>44652</v>
      </c>
      <c r="K416" s="29" t="str">
        <f>VLOOKUP(Datos[[#This Row],[Region]],$P$7:$S$61,4,FALSE)</f>
        <v>36 - Pontevedra</v>
      </c>
    </row>
    <row r="417" spans="1:11" x14ac:dyDescent="0.25">
      <c r="A417" t="s">
        <v>60</v>
      </c>
      <c r="B417" t="s">
        <v>19</v>
      </c>
      <c r="C417" t="s">
        <v>8</v>
      </c>
      <c r="D417">
        <v>0</v>
      </c>
      <c r="E417">
        <v>0</v>
      </c>
      <c r="F417">
        <v>36</v>
      </c>
      <c r="J417" s="29">
        <f>VLOOKUP(Datos[[#This Row],[Mes]],$M$2:$N$13,2,FALSE)</f>
        <v>44682</v>
      </c>
      <c r="K417" s="29" t="str">
        <f>VLOOKUP(Datos[[#This Row],[Region]],$P$7:$S$61,4,FALSE)</f>
        <v>36 - Pontevedra</v>
      </c>
    </row>
    <row r="418" spans="1:11" x14ac:dyDescent="0.25">
      <c r="A418" t="s">
        <v>60</v>
      </c>
      <c r="B418" t="s">
        <v>19</v>
      </c>
      <c r="C418" t="s">
        <v>9</v>
      </c>
      <c r="D418">
        <v>0</v>
      </c>
      <c r="E418">
        <v>0</v>
      </c>
      <c r="F418">
        <v>36</v>
      </c>
      <c r="J418" s="29">
        <f>VLOOKUP(Datos[[#This Row],[Mes]],$M$2:$N$13,2,FALSE)</f>
        <v>44713</v>
      </c>
      <c r="K418" s="29" t="str">
        <f>VLOOKUP(Datos[[#This Row],[Region]],$P$7:$S$61,4,FALSE)</f>
        <v>36 - Pontevedra</v>
      </c>
    </row>
    <row r="419" spans="1:11" x14ac:dyDescent="0.25">
      <c r="A419" t="s">
        <v>60</v>
      </c>
      <c r="B419" t="s">
        <v>19</v>
      </c>
      <c r="C419" t="s">
        <v>10</v>
      </c>
      <c r="D419">
        <v>0</v>
      </c>
      <c r="E419">
        <v>0</v>
      </c>
      <c r="F419">
        <v>36</v>
      </c>
      <c r="J419" s="29">
        <f>VLOOKUP(Datos[[#This Row],[Mes]],$M$2:$N$13,2,FALSE)</f>
        <v>44743</v>
      </c>
      <c r="K419" s="29" t="str">
        <f>VLOOKUP(Datos[[#This Row],[Region]],$P$7:$S$61,4,FALSE)</f>
        <v>36 - Pontevedra</v>
      </c>
    </row>
    <row r="420" spans="1:11" x14ac:dyDescent="0.25">
      <c r="A420" t="s">
        <v>60</v>
      </c>
      <c r="B420" t="s">
        <v>19</v>
      </c>
      <c r="C420" t="s">
        <v>11</v>
      </c>
      <c r="D420">
        <v>0</v>
      </c>
      <c r="E420">
        <v>0</v>
      </c>
      <c r="F420">
        <v>36</v>
      </c>
      <c r="J420" s="29">
        <f>VLOOKUP(Datos[[#This Row],[Mes]],$M$2:$N$13,2,FALSE)</f>
        <v>44774</v>
      </c>
      <c r="K420" s="29" t="str">
        <f>VLOOKUP(Datos[[#This Row],[Region]],$P$7:$S$61,4,FALSE)</f>
        <v>36 - Pontevedra</v>
      </c>
    </row>
    <row r="421" spans="1:11" x14ac:dyDescent="0.25">
      <c r="A421" t="s">
        <v>60</v>
      </c>
      <c r="B421" t="s">
        <v>19</v>
      </c>
      <c r="C421" t="s">
        <v>12</v>
      </c>
      <c r="D421">
        <v>0</v>
      </c>
      <c r="E421">
        <v>0</v>
      </c>
      <c r="F421">
        <v>36</v>
      </c>
      <c r="J421" s="29">
        <f>VLOOKUP(Datos[[#This Row],[Mes]],$M$2:$N$13,2,FALSE)</f>
        <v>44805</v>
      </c>
      <c r="K421" s="29" t="str">
        <f>VLOOKUP(Datos[[#This Row],[Region]],$P$7:$S$61,4,FALSE)</f>
        <v>36 - Pontevedra</v>
      </c>
    </row>
    <row r="422" spans="1:11" x14ac:dyDescent="0.25">
      <c r="A422" t="s">
        <v>60</v>
      </c>
      <c r="B422" t="s">
        <v>19</v>
      </c>
      <c r="C422" t="s">
        <v>13</v>
      </c>
      <c r="D422">
        <v>0</v>
      </c>
      <c r="E422">
        <v>0</v>
      </c>
      <c r="F422">
        <v>36</v>
      </c>
      <c r="J422" s="29">
        <f>VLOOKUP(Datos[[#This Row],[Mes]],$M$2:$N$13,2,FALSE)</f>
        <v>44835</v>
      </c>
      <c r="K422" s="29" t="str">
        <f>VLOOKUP(Datos[[#This Row],[Region]],$P$7:$S$61,4,FALSE)</f>
        <v>36 - Pontevedra</v>
      </c>
    </row>
    <row r="423" spans="1:11" x14ac:dyDescent="0.25">
      <c r="A423" t="s">
        <v>60</v>
      </c>
      <c r="B423" t="s">
        <v>19</v>
      </c>
      <c r="C423" t="s">
        <v>14</v>
      </c>
      <c r="D423">
        <v>0</v>
      </c>
      <c r="E423">
        <v>0</v>
      </c>
      <c r="F423">
        <v>36</v>
      </c>
      <c r="J423" s="29">
        <f>VLOOKUP(Datos[[#This Row],[Mes]],$M$2:$N$13,2,FALSE)</f>
        <v>44866</v>
      </c>
      <c r="K423" s="29" t="str">
        <f>VLOOKUP(Datos[[#This Row],[Region]],$P$7:$S$61,4,FALSE)</f>
        <v>36 - Pontevedra</v>
      </c>
    </row>
    <row r="424" spans="1:11" x14ac:dyDescent="0.25">
      <c r="A424" t="s">
        <v>60</v>
      </c>
      <c r="B424" t="s">
        <v>19</v>
      </c>
      <c r="C424" t="s">
        <v>15</v>
      </c>
      <c r="D424">
        <v>0</v>
      </c>
      <c r="E424">
        <v>0</v>
      </c>
      <c r="F424">
        <v>36</v>
      </c>
      <c r="J424" s="29">
        <f>VLOOKUP(Datos[[#This Row],[Mes]],$M$2:$N$13,2,FALSE)</f>
        <v>44896</v>
      </c>
      <c r="K424" s="29" t="str">
        <f>VLOOKUP(Datos[[#This Row],[Region]],$P$7:$S$61,4,FALSE)</f>
        <v>36 - Pontevedra</v>
      </c>
    </row>
    <row r="425" spans="1:11" x14ac:dyDescent="0.25">
      <c r="A425" t="s">
        <v>90</v>
      </c>
      <c r="B425" t="s">
        <v>19</v>
      </c>
      <c r="C425" t="s">
        <v>4</v>
      </c>
      <c r="D425">
        <v>0</v>
      </c>
      <c r="E425">
        <v>0</v>
      </c>
      <c r="F425">
        <v>37</v>
      </c>
      <c r="J425" s="29">
        <f>VLOOKUP(Datos[[#This Row],[Mes]],$M$2:$N$13,2,FALSE)</f>
        <v>44562</v>
      </c>
      <c r="K425" s="29" t="str">
        <f>VLOOKUP(Datos[[#This Row],[Region]],$P$7:$S$61,4,FALSE)</f>
        <v>37 - Salamanca</v>
      </c>
    </row>
    <row r="426" spans="1:11" x14ac:dyDescent="0.25">
      <c r="A426" t="s">
        <v>90</v>
      </c>
      <c r="B426" t="s">
        <v>19</v>
      </c>
      <c r="C426" t="s">
        <v>5</v>
      </c>
      <c r="D426">
        <v>0</v>
      </c>
      <c r="E426">
        <v>0</v>
      </c>
      <c r="F426">
        <v>37</v>
      </c>
      <c r="J426" s="29">
        <f>VLOOKUP(Datos[[#This Row],[Mes]],$M$2:$N$13,2,FALSE)</f>
        <v>44593</v>
      </c>
      <c r="K426" s="29" t="str">
        <f>VLOOKUP(Datos[[#This Row],[Region]],$P$7:$S$61,4,FALSE)</f>
        <v>37 - Salamanca</v>
      </c>
    </row>
    <row r="427" spans="1:11" x14ac:dyDescent="0.25">
      <c r="A427" t="s">
        <v>90</v>
      </c>
      <c r="B427" t="s">
        <v>19</v>
      </c>
      <c r="C427" t="s">
        <v>6</v>
      </c>
      <c r="D427">
        <v>0</v>
      </c>
      <c r="E427">
        <v>0</v>
      </c>
      <c r="F427">
        <v>37</v>
      </c>
      <c r="J427" s="29">
        <f>VLOOKUP(Datos[[#This Row],[Mes]],$M$2:$N$13,2,FALSE)</f>
        <v>44621</v>
      </c>
      <c r="K427" s="29" t="str">
        <f>VLOOKUP(Datos[[#This Row],[Region]],$P$7:$S$61,4,FALSE)</f>
        <v>37 - Salamanca</v>
      </c>
    </row>
    <row r="428" spans="1:11" x14ac:dyDescent="0.25">
      <c r="A428" t="s">
        <v>90</v>
      </c>
      <c r="B428" t="s">
        <v>19</v>
      </c>
      <c r="C428" t="s">
        <v>7</v>
      </c>
      <c r="D428">
        <v>0</v>
      </c>
      <c r="E428">
        <v>0</v>
      </c>
      <c r="F428">
        <v>37</v>
      </c>
      <c r="J428" s="29">
        <f>VLOOKUP(Datos[[#This Row],[Mes]],$M$2:$N$13,2,FALSE)</f>
        <v>44652</v>
      </c>
      <c r="K428" s="29" t="str">
        <f>VLOOKUP(Datos[[#This Row],[Region]],$P$7:$S$61,4,FALSE)</f>
        <v>37 - Salamanca</v>
      </c>
    </row>
    <row r="429" spans="1:11" x14ac:dyDescent="0.25">
      <c r="A429" t="s">
        <v>90</v>
      </c>
      <c r="B429" t="s">
        <v>19</v>
      </c>
      <c r="C429" t="s">
        <v>8</v>
      </c>
      <c r="D429">
        <v>0</v>
      </c>
      <c r="E429">
        <v>0</v>
      </c>
      <c r="F429">
        <v>37</v>
      </c>
      <c r="J429" s="29">
        <f>VLOOKUP(Datos[[#This Row],[Mes]],$M$2:$N$13,2,FALSE)</f>
        <v>44682</v>
      </c>
      <c r="K429" s="29" t="str">
        <f>VLOOKUP(Datos[[#This Row],[Region]],$P$7:$S$61,4,FALSE)</f>
        <v>37 - Salamanca</v>
      </c>
    </row>
    <row r="430" spans="1:11" x14ac:dyDescent="0.25">
      <c r="A430" t="s">
        <v>90</v>
      </c>
      <c r="B430" t="s">
        <v>19</v>
      </c>
      <c r="C430" t="s">
        <v>9</v>
      </c>
      <c r="D430">
        <v>0</v>
      </c>
      <c r="E430">
        <v>0</v>
      </c>
      <c r="F430">
        <v>37</v>
      </c>
      <c r="J430" s="29">
        <f>VLOOKUP(Datos[[#This Row],[Mes]],$M$2:$N$13,2,FALSE)</f>
        <v>44713</v>
      </c>
      <c r="K430" s="29" t="str">
        <f>VLOOKUP(Datos[[#This Row],[Region]],$P$7:$S$61,4,FALSE)</f>
        <v>37 - Salamanca</v>
      </c>
    </row>
    <row r="431" spans="1:11" x14ac:dyDescent="0.25">
      <c r="A431" t="s">
        <v>90</v>
      </c>
      <c r="B431" t="s">
        <v>19</v>
      </c>
      <c r="C431" t="s">
        <v>10</v>
      </c>
      <c r="D431">
        <v>0</v>
      </c>
      <c r="E431">
        <v>0</v>
      </c>
      <c r="F431">
        <v>37</v>
      </c>
      <c r="J431" s="29">
        <f>VLOOKUP(Datos[[#This Row],[Mes]],$M$2:$N$13,2,FALSE)</f>
        <v>44743</v>
      </c>
      <c r="K431" s="29" t="str">
        <f>VLOOKUP(Datos[[#This Row],[Region]],$P$7:$S$61,4,FALSE)</f>
        <v>37 - Salamanca</v>
      </c>
    </row>
    <row r="432" spans="1:11" x14ac:dyDescent="0.25">
      <c r="A432" t="s">
        <v>90</v>
      </c>
      <c r="B432" t="s">
        <v>19</v>
      </c>
      <c r="C432" t="s">
        <v>11</v>
      </c>
      <c r="D432">
        <v>0</v>
      </c>
      <c r="E432">
        <v>0</v>
      </c>
      <c r="F432">
        <v>37</v>
      </c>
      <c r="J432" s="29">
        <f>VLOOKUP(Datos[[#This Row],[Mes]],$M$2:$N$13,2,FALSE)</f>
        <v>44774</v>
      </c>
      <c r="K432" s="29" t="str">
        <f>VLOOKUP(Datos[[#This Row],[Region]],$P$7:$S$61,4,FALSE)</f>
        <v>37 - Salamanca</v>
      </c>
    </row>
    <row r="433" spans="1:11" x14ac:dyDescent="0.25">
      <c r="A433" t="s">
        <v>90</v>
      </c>
      <c r="B433" t="s">
        <v>19</v>
      </c>
      <c r="C433" t="s">
        <v>12</v>
      </c>
      <c r="D433">
        <v>0</v>
      </c>
      <c r="E433">
        <v>0</v>
      </c>
      <c r="F433">
        <v>37</v>
      </c>
      <c r="J433" s="29">
        <f>VLOOKUP(Datos[[#This Row],[Mes]],$M$2:$N$13,2,FALSE)</f>
        <v>44805</v>
      </c>
      <c r="K433" s="29" t="str">
        <f>VLOOKUP(Datos[[#This Row],[Region]],$P$7:$S$61,4,FALSE)</f>
        <v>37 - Salamanca</v>
      </c>
    </row>
    <row r="434" spans="1:11" x14ac:dyDescent="0.25">
      <c r="A434" t="s">
        <v>90</v>
      </c>
      <c r="B434" t="s">
        <v>19</v>
      </c>
      <c r="C434" t="s">
        <v>13</v>
      </c>
      <c r="D434">
        <v>0</v>
      </c>
      <c r="E434">
        <v>0</v>
      </c>
      <c r="F434">
        <v>37</v>
      </c>
      <c r="J434" s="29">
        <f>VLOOKUP(Datos[[#This Row],[Mes]],$M$2:$N$13,2,FALSE)</f>
        <v>44835</v>
      </c>
      <c r="K434" s="29" t="str">
        <f>VLOOKUP(Datos[[#This Row],[Region]],$P$7:$S$61,4,FALSE)</f>
        <v>37 - Salamanca</v>
      </c>
    </row>
    <row r="435" spans="1:11" x14ac:dyDescent="0.25">
      <c r="A435" t="s">
        <v>90</v>
      </c>
      <c r="B435" t="s">
        <v>19</v>
      </c>
      <c r="C435" t="s">
        <v>14</v>
      </c>
      <c r="D435">
        <v>0</v>
      </c>
      <c r="E435">
        <v>0</v>
      </c>
      <c r="F435">
        <v>37</v>
      </c>
      <c r="J435" s="29">
        <f>VLOOKUP(Datos[[#This Row],[Mes]],$M$2:$N$13,2,FALSE)</f>
        <v>44866</v>
      </c>
      <c r="K435" s="29" t="str">
        <f>VLOOKUP(Datos[[#This Row],[Region]],$P$7:$S$61,4,FALSE)</f>
        <v>37 - Salamanca</v>
      </c>
    </row>
    <row r="436" spans="1:11" x14ac:dyDescent="0.25">
      <c r="A436" t="s">
        <v>90</v>
      </c>
      <c r="B436" t="s">
        <v>19</v>
      </c>
      <c r="C436" t="s">
        <v>15</v>
      </c>
      <c r="D436">
        <v>0</v>
      </c>
      <c r="E436">
        <v>0</v>
      </c>
      <c r="F436">
        <v>37</v>
      </c>
      <c r="J436" s="29">
        <f>VLOOKUP(Datos[[#This Row],[Mes]],$M$2:$N$13,2,FALSE)</f>
        <v>44896</v>
      </c>
      <c r="K436" s="29" t="str">
        <f>VLOOKUP(Datos[[#This Row],[Region]],$P$7:$S$61,4,FALSE)</f>
        <v>37 - Salamanca</v>
      </c>
    </row>
    <row r="437" spans="1:11" x14ac:dyDescent="0.25">
      <c r="A437" t="s">
        <v>89</v>
      </c>
      <c r="B437" t="s">
        <v>19</v>
      </c>
      <c r="C437" t="s">
        <v>4</v>
      </c>
      <c r="D437">
        <v>0</v>
      </c>
      <c r="E437">
        <v>0</v>
      </c>
      <c r="F437">
        <v>38</v>
      </c>
      <c r="J437" s="29">
        <f>VLOOKUP(Datos[[#This Row],[Mes]],$M$2:$N$13,2,FALSE)</f>
        <v>44562</v>
      </c>
      <c r="K437" s="29" t="str">
        <f>VLOOKUP(Datos[[#This Row],[Region]],$P$7:$S$61,4,FALSE)</f>
        <v>38 - Santa Cruz de Tenerife</v>
      </c>
    </row>
    <row r="438" spans="1:11" x14ac:dyDescent="0.25">
      <c r="A438" t="s">
        <v>89</v>
      </c>
      <c r="B438" t="s">
        <v>19</v>
      </c>
      <c r="C438" t="s">
        <v>5</v>
      </c>
      <c r="D438">
        <v>0</v>
      </c>
      <c r="E438">
        <v>0</v>
      </c>
      <c r="F438">
        <v>38</v>
      </c>
      <c r="J438" s="29">
        <f>VLOOKUP(Datos[[#This Row],[Mes]],$M$2:$N$13,2,FALSE)</f>
        <v>44593</v>
      </c>
      <c r="K438" s="29" t="str">
        <f>VLOOKUP(Datos[[#This Row],[Region]],$P$7:$S$61,4,FALSE)</f>
        <v>38 - Santa Cruz de Tenerife</v>
      </c>
    </row>
    <row r="439" spans="1:11" x14ac:dyDescent="0.25">
      <c r="A439" t="s">
        <v>89</v>
      </c>
      <c r="B439" t="s">
        <v>19</v>
      </c>
      <c r="C439" t="s">
        <v>6</v>
      </c>
      <c r="D439">
        <v>0</v>
      </c>
      <c r="E439">
        <v>0</v>
      </c>
      <c r="F439">
        <v>38</v>
      </c>
      <c r="J439" s="29">
        <f>VLOOKUP(Datos[[#This Row],[Mes]],$M$2:$N$13,2,FALSE)</f>
        <v>44621</v>
      </c>
      <c r="K439" s="29" t="str">
        <f>VLOOKUP(Datos[[#This Row],[Region]],$P$7:$S$61,4,FALSE)</f>
        <v>38 - Santa Cruz de Tenerife</v>
      </c>
    </row>
    <row r="440" spans="1:11" x14ac:dyDescent="0.25">
      <c r="A440" t="s">
        <v>89</v>
      </c>
      <c r="B440" t="s">
        <v>19</v>
      </c>
      <c r="C440" t="s">
        <v>7</v>
      </c>
      <c r="D440">
        <v>0</v>
      </c>
      <c r="E440">
        <v>0</v>
      </c>
      <c r="F440">
        <v>38</v>
      </c>
      <c r="J440" s="29">
        <f>VLOOKUP(Datos[[#This Row],[Mes]],$M$2:$N$13,2,FALSE)</f>
        <v>44652</v>
      </c>
      <c r="K440" s="29" t="str">
        <f>VLOOKUP(Datos[[#This Row],[Region]],$P$7:$S$61,4,FALSE)</f>
        <v>38 - Santa Cruz de Tenerife</v>
      </c>
    </row>
    <row r="441" spans="1:11" x14ac:dyDescent="0.25">
      <c r="A441" t="s">
        <v>89</v>
      </c>
      <c r="B441" t="s">
        <v>19</v>
      </c>
      <c r="C441" t="s">
        <v>8</v>
      </c>
      <c r="D441">
        <v>0</v>
      </c>
      <c r="E441">
        <v>0</v>
      </c>
      <c r="F441">
        <v>38</v>
      </c>
      <c r="J441" s="29">
        <f>VLOOKUP(Datos[[#This Row],[Mes]],$M$2:$N$13,2,FALSE)</f>
        <v>44682</v>
      </c>
      <c r="K441" s="29" t="str">
        <f>VLOOKUP(Datos[[#This Row],[Region]],$P$7:$S$61,4,FALSE)</f>
        <v>38 - Santa Cruz de Tenerife</v>
      </c>
    </row>
    <row r="442" spans="1:11" x14ac:dyDescent="0.25">
      <c r="A442" t="s">
        <v>89</v>
      </c>
      <c r="B442" t="s">
        <v>19</v>
      </c>
      <c r="C442" t="s">
        <v>9</v>
      </c>
      <c r="D442">
        <v>0</v>
      </c>
      <c r="E442">
        <v>0</v>
      </c>
      <c r="F442">
        <v>38</v>
      </c>
      <c r="J442" s="29">
        <f>VLOOKUP(Datos[[#This Row],[Mes]],$M$2:$N$13,2,FALSE)</f>
        <v>44713</v>
      </c>
      <c r="K442" s="29" t="str">
        <f>VLOOKUP(Datos[[#This Row],[Region]],$P$7:$S$61,4,FALSE)</f>
        <v>38 - Santa Cruz de Tenerife</v>
      </c>
    </row>
    <row r="443" spans="1:11" x14ac:dyDescent="0.25">
      <c r="A443" t="s">
        <v>89</v>
      </c>
      <c r="B443" t="s">
        <v>19</v>
      </c>
      <c r="C443" t="s">
        <v>10</v>
      </c>
      <c r="D443">
        <v>0</v>
      </c>
      <c r="E443">
        <v>0</v>
      </c>
      <c r="F443">
        <v>38</v>
      </c>
      <c r="J443" s="29">
        <f>VLOOKUP(Datos[[#This Row],[Mes]],$M$2:$N$13,2,FALSE)</f>
        <v>44743</v>
      </c>
      <c r="K443" s="29" t="str">
        <f>VLOOKUP(Datos[[#This Row],[Region]],$P$7:$S$61,4,FALSE)</f>
        <v>38 - Santa Cruz de Tenerife</v>
      </c>
    </row>
    <row r="444" spans="1:11" x14ac:dyDescent="0.25">
      <c r="A444" t="s">
        <v>89</v>
      </c>
      <c r="B444" t="s">
        <v>19</v>
      </c>
      <c r="C444" t="s">
        <v>11</v>
      </c>
      <c r="D444">
        <v>0</v>
      </c>
      <c r="E444">
        <v>0</v>
      </c>
      <c r="F444">
        <v>38</v>
      </c>
      <c r="J444" s="29">
        <f>VLOOKUP(Datos[[#This Row],[Mes]],$M$2:$N$13,2,FALSE)</f>
        <v>44774</v>
      </c>
      <c r="K444" s="29" t="str">
        <f>VLOOKUP(Datos[[#This Row],[Region]],$P$7:$S$61,4,FALSE)</f>
        <v>38 - Santa Cruz de Tenerife</v>
      </c>
    </row>
    <row r="445" spans="1:11" x14ac:dyDescent="0.25">
      <c r="A445" t="s">
        <v>89</v>
      </c>
      <c r="B445" t="s">
        <v>19</v>
      </c>
      <c r="C445" t="s">
        <v>12</v>
      </c>
      <c r="D445">
        <v>0</v>
      </c>
      <c r="E445">
        <v>0</v>
      </c>
      <c r="F445">
        <v>38</v>
      </c>
      <c r="J445" s="29">
        <f>VLOOKUP(Datos[[#This Row],[Mes]],$M$2:$N$13,2,FALSE)</f>
        <v>44805</v>
      </c>
      <c r="K445" s="29" t="str">
        <f>VLOOKUP(Datos[[#This Row],[Region]],$P$7:$S$61,4,FALSE)</f>
        <v>38 - Santa Cruz de Tenerife</v>
      </c>
    </row>
    <row r="446" spans="1:11" x14ac:dyDescent="0.25">
      <c r="A446" t="s">
        <v>89</v>
      </c>
      <c r="B446" t="s">
        <v>19</v>
      </c>
      <c r="C446" t="s">
        <v>13</v>
      </c>
      <c r="D446">
        <v>0</v>
      </c>
      <c r="E446">
        <v>0</v>
      </c>
      <c r="F446">
        <v>38</v>
      </c>
      <c r="J446" s="29">
        <f>VLOOKUP(Datos[[#This Row],[Mes]],$M$2:$N$13,2,FALSE)</f>
        <v>44835</v>
      </c>
      <c r="K446" s="29" t="str">
        <f>VLOOKUP(Datos[[#This Row],[Region]],$P$7:$S$61,4,FALSE)</f>
        <v>38 - Santa Cruz de Tenerife</v>
      </c>
    </row>
    <row r="447" spans="1:11" x14ac:dyDescent="0.25">
      <c r="A447" t="s">
        <v>89</v>
      </c>
      <c r="B447" t="s">
        <v>19</v>
      </c>
      <c r="C447" t="s">
        <v>14</v>
      </c>
      <c r="D447">
        <v>0</v>
      </c>
      <c r="E447">
        <v>0</v>
      </c>
      <c r="F447">
        <v>38</v>
      </c>
      <c r="J447" s="29">
        <f>VLOOKUP(Datos[[#This Row],[Mes]],$M$2:$N$13,2,FALSE)</f>
        <v>44866</v>
      </c>
      <c r="K447" s="29" t="str">
        <f>VLOOKUP(Datos[[#This Row],[Region]],$P$7:$S$61,4,FALSE)</f>
        <v>38 - Santa Cruz de Tenerife</v>
      </c>
    </row>
    <row r="448" spans="1:11" x14ac:dyDescent="0.25">
      <c r="A448" t="s">
        <v>89</v>
      </c>
      <c r="B448" t="s">
        <v>19</v>
      </c>
      <c r="C448" t="s">
        <v>15</v>
      </c>
      <c r="D448">
        <v>0</v>
      </c>
      <c r="E448">
        <v>0</v>
      </c>
      <c r="F448">
        <v>38</v>
      </c>
      <c r="J448" s="29">
        <f>VLOOKUP(Datos[[#This Row],[Mes]],$M$2:$N$13,2,FALSE)</f>
        <v>44896</v>
      </c>
      <c r="K448" s="29" t="str">
        <f>VLOOKUP(Datos[[#This Row],[Region]],$P$7:$S$61,4,FALSE)</f>
        <v>38 - Santa Cruz de Tenerife</v>
      </c>
    </row>
    <row r="449" spans="1:11" x14ac:dyDescent="0.25">
      <c r="A449" t="s">
        <v>78</v>
      </c>
      <c r="B449" t="s">
        <v>19</v>
      </c>
      <c r="C449" t="s">
        <v>4</v>
      </c>
      <c r="D449">
        <v>0</v>
      </c>
      <c r="E449">
        <v>0</v>
      </c>
      <c r="F449">
        <v>39</v>
      </c>
      <c r="J449" s="29">
        <f>VLOOKUP(Datos[[#This Row],[Mes]],$M$2:$N$13,2,FALSE)</f>
        <v>44562</v>
      </c>
      <c r="K449" s="29" t="str">
        <f>VLOOKUP(Datos[[#This Row],[Region]],$P$7:$S$61,4,FALSE)</f>
        <v>39 - Cantabria</v>
      </c>
    </row>
    <row r="450" spans="1:11" x14ac:dyDescent="0.25">
      <c r="A450" t="s">
        <v>78</v>
      </c>
      <c r="B450" t="s">
        <v>19</v>
      </c>
      <c r="C450" t="s">
        <v>5</v>
      </c>
      <c r="D450">
        <v>0</v>
      </c>
      <c r="E450">
        <v>0</v>
      </c>
      <c r="F450">
        <v>39</v>
      </c>
      <c r="J450" s="29">
        <f>VLOOKUP(Datos[[#This Row],[Mes]],$M$2:$N$13,2,FALSE)</f>
        <v>44593</v>
      </c>
      <c r="K450" s="29" t="str">
        <f>VLOOKUP(Datos[[#This Row],[Region]],$P$7:$S$61,4,FALSE)</f>
        <v>39 - Cantabria</v>
      </c>
    </row>
    <row r="451" spans="1:11" x14ac:dyDescent="0.25">
      <c r="A451" t="s">
        <v>78</v>
      </c>
      <c r="B451" t="s">
        <v>19</v>
      </c>
      <c r="C451" t="s">
        <v>6</v>
      </c>
      <c r="D451">
        <v>0</v>
      </c>
      <c r="E451">
        <v>0</v>
      </c>
      <c r="F451">
        <v>39</v>
      </c>
      <c r="J451" s="29">
        <f>VLOOKUP(Datos[[#This Row],[Mes]],$M$2:$N$13,2,FALSE)</f>
        <v>44621</v>
      </c>
      <c r="K451" s="29" t="str">
        <f>VLOOKUP(Datos[[#This Row],[Region]],$P$7:$S$61,4,FALSE)</f>
        <v>39 - Cantabria</v>
      </c>
    </row>
    <row r="452" spans="1:11" x14ac:dyDescent="0.25">
      <c r="A452" t="s">
        <v>78</v>
      </c>
      <c r="B452" t="s">
        <v>19</v>
      </c>
      <c r="C452" t="s">
        <v>7</v>
      </c>
      <c r="D452">
        <v>0</v>
      </c>
      <c r="E452">
        <v>0</v>
      </c>
      <c r="F452">
        <v>39</v>
      </c>
      <c r="J452" s="29">
        <f>VLOOKUP(Datos[[#This Row],[Mes]],$M$2:$N$13,2,FALSE)</f>
        <v>44652</v>
      </c>
      <c r="K452" s="29" t="str">
        <f>VLOOKUP(Datos[[#This Row],[Region]],$P$7:$S$61,4,FALSE)</f>
        <v>39 - Cantabria</v>
      </c>
    </row>
    <row r="453" spans="1:11" x14ac:dyDescent="0.25">
      <c r="A453" t="s">
        <v>78</v>
      </c>
      <c r="B453" t="s">
        <v>19</v>
      </c>
      <c r="C453" t="s">
        <v>8</v>
      </c>
      <c r="D453">
        <v>0</v>
      </c>
      <c r="E453">
        <v>0</v>
      </c>
      <c r="F453">
        <v>39</v>
      </c>
      <c r="J453" s="29">
        <f>VLOOKUP(Datos[[#This Row],[Mes]],$M$2:$N$13,2,FALSE)</f>
        <v>44682</v>
      </c>
      <c r="K453" s="29" t="str">
        <f>VLOOKUP(Datos[[#This Row],[Region]],$P$7:$S$61,4,FALSE)</f>
        <v>39 - Cantabria</v>
      </c>
    </row>
    <row r="454" spans="1:11" x14ac:dyDescent="0.25">
      <c r="A454" t="s">
        <v>78</v>
      </c>
      <c r="B454" t="s">
        <v>19</v>
      </c>
      <c r="C454" t="s">
        <v>9</v>
      </c>
      <c r="D454">
        <v>0</v>
      </c>
      <c r="E454">
        <v>0</v>
      </c>
      <c r="F454">
        <v>39</v>
      </c>
      <c r="J454" s="29">
        <f>VLOOKUP(Datos[[#This Row],[Mes]],$M$2:$N$13,2,FALSE)</f>
        <v>44713</v>
      </c>
      <c r="K454" s="29" t="str">
        <f>VLOOKUP(Datos[[#This Row],[Region]],$P$7:$S$61,4,FALSE)</f>
        <v>39 - Cantabria</v>
      </c>
    </row>
    <row r="455" spans="1:11" x14ac:dyDescent="0.25">
      <c r="A455" t="s">
        <v>78</v>
      </c>
      <c r="B455" t="s">
        <v>19</v>
      </c>
      <c r="C455" t="s">
        <v>10</v>
      </c>
      <c r="D455">
        <v>0</v>
      </c>
      <c r="E455">
        <v>0</v>
      </c>
      <c r="F455">
        <v>39</v>
      </c>
      <c r="J455" s="29">
        <f>VLOOKUP(Datos[[#This Row],[Mes]],$M$2:$N$13,2,FALSE)</f>
        <v>44743</v>
      </c>
      <c r="K455" s="29" t="str">
        <f>VLOOKUP(Datos[[#This Row],[Region]],$P$7:$S$61,4,FALSE)</f>
        <v>39 - Cantabria</v>
      </c>
    </row>
    <row r="456" spans="1:11" x14ac:dyDescent="0.25">
      <c r="A456" t="s">
        <v>78</v>
      </c>
      <c r="B456" t="s">
        <v>19</v>
      </c>
      <c r="C456" t="s">
        <v>11</v>
      </c>
      <c r="D456">
        <v>0</v>
      </c>
      <c r="E456">
        <v>0</v>
      </c>
      <c r="F456">
        <v>39</v>
      </c>
      <c r="J456" s="29">
        <f>VLOOKUP(Datos[[#This Row],[Mes]],$M$2:$N$13,2,FALSE)</f>
        <v>44774</v>
      </c>
      <c r="K456" s="29" t="str">
        <f>VLOOKUP(Datos[[#This Row],[Region]],$P$7:$S$61,4,FALSE)</f>
        <v>39 - Cantabria</v>
      </c>
    </row>
    <row r="457" spans="1:11" x14ac:dyDescent="0.25">
      <c r="A457" t="s">
        <v>78</v>
      </c>
      <c r="B457" t="s">
        <v>19</v>
      </c>
      <c r="C457" t="s">
        <v>12</v>
      </c>
      <c r="D457">
        <v>0</v>
      </c>
      <c r="E457">
        <v>0</v>
      </c>
      <c r="F457">
        <v>39</v>
      </c>
      <c r="J457" s="29">
        <f>VLOOKUP(Datos[[#This Row],[Mes]],$M$2:$N$13,2,FALSE)</f>
        <v>44805</v>
      </c>
      <c r="K457" s="29" t="str">
        <f>VLOOKUP(Datos[[#This Row],[Region]],$P$7:$S$61,4,FALSE)</f>
        <v>39 - Cantabria</v>
      </c>
    </row>
    <row r="458" spans="1:11" x14ac:dyDescent="0.25">
      <c r="A458" t="s">
        <v>78</v>
      </c>
      <c r="B458" t="s">
        <v>19</v>
      </c>
      <c r="C458" t="s">
        <v>13</v>
      </c>
      <c r="D458">
        <v>0</v>
      </c>
      <c r="E458">
        <v>0</v>
      </c>
      <c r="F458">
        <v>39</v>
      </c>
      <c r="J458" s="29">
        <f>VLOOKUP(Datos[[#This Row],[Mes]],$M$2:$N$13,2,FALSE)</f>
        <v>44835</v>
      </c>
      <c r="K458" s="29" t="str">
        <f>VLOOKUP(Datos[[#This Row],[Region]],$P$7:$S$61,4,FALSE)</f>
        <v>39 - Cantabria</v>
      </c>
    </row>
    <row r="459" spans="1:11" x14ac:dyDescent="0.25">
      <c r="A459" t="s">
        <v>78</v>
      </c>
      <c r="B459" t="s">
        <v>19</v>
      </c>
      <c r="C459" t="s">
        <v>14</v>
      </c>
      <c r="D459">
        <v>0</v>
      </c>
      <c r="E459">
        <v>0</v>
      </c>
      <c r="F459">
        <v>39</v>
      </c>
      <c r="J459" s="29">
        <f>VLOOKUP(Datos[[#This Row],[Mes]],$M$2:$N$13,2,FALSE)</f>
        <v>44866</v>
      </c>
      <c r="K459" s="29" t="str">
        <f>VLOOKUP(Datos[[#This Row],[Region]],$P$7:$S$61,4,FALSE)</f>
        <v>39 - Cantabria</v>
      </c>
    </row>
    <row r="460" spans="1:11" x14ac:dyDescent="0.25">
      <c r="A460" t="s">
        <v>78</v>
      </c>
      <c r="B460" t="s">
        <v>19</v>
      </c>
      <c r="C460" t="s">
        <v>15</v>
      </c>
      <c r="D460">
        <v>0</v>
      </c>
      <c r="E460">
        <v>0</v>
      </c>
      <c r="F460">
        <v>39</v>
      </c>
      <c r="J460" s="29">
        <f>VLOOKUP(Datos[[#This Row],[Mes]],$M$2:$N$13,2,FALSE)</f>
        <v>44896</v>
      </c>
      <c r="K460" s="29" t="str">
        <f>VLOOKUP(Datos[[#This Row],[Region]],$P$7:$S$61,4,FALSE)</f>
        <v>39 - Cantabria</v>
      </c>
    </row>
    <row r="461" spans="1:11" x14ac:dyDescent="0.25">
      <c r="A461" t="s">
        <v>96</v>
      </c>
      <c r="B461" t="s">
        <v>19</v>
      </c>
      <c r="C461" t="s">
        <v>4</v>
      </c>
      <c r="D461">
        <v>0</v>
      </c>
      <c r="E461">
        <v>0</v>
      </c>
      <c r="F461">
        <v>40</v>
      </c>
      <c r="J461" s="29">
        <f>VLOOKUP(Datos[[#This Row],[Mes]],$M$2:$N$13,2,FALSE)</f>
        <v>44562</v>
      </c>
      <c r="K461" s="29" t="str">
        <f>VLOOKUP(Datos[[#This Row],[Region]],$P$7:$S$61,4,FALSE)</f>
        <v>40 - Segovia</v>
      </c>
    </row>
    <row r="462" spans="1:11" x14ac:dyDescent="0.25">
      <c r="A462" t="s">
        <v>96</v>
      </c>
      <c r="B462" t="s">
        <v>19</v>
      </c>
      <c r="C462" t="s">
        <v>5</v>
      </c>
      <c r="D462">
        <v>0</v>
      </c>
      <c r="E462">
        <v>0</v>
      </c>
      <c r="F462">
        <v>40</v>
      </c>
      <c r="J462" s="29">
        <f>VLOOKUP(Datos[[#This Row],[Mes]],$M$2:$N$13,2,FALSE)</f>
        <v>44593</v>
      </c>
      <c r="K462" s="29" t="str">
        <f>VLOOKUP(Datos[[#This Row],[Region]],$P$7:$S$61,4,FALSE)</f>
        <v>40 - Segovia</v>
      </c>
    </row>
    <row r="463" spans="1:11" x14ac:dyDescent="0.25">
      <c r="A463" t="s">
        <v>96</v>
      </c>
      <c r="B463" t="s">
        <v>19</v>
      </c>
      <c r="C463" t="s">
        <v>6</v>
      </c>
      <c r="D463">
        <v>0</v>
      </c>
      <c r="E463">
        <v>0</v>
      </c>
      <c r="F463">
        <v>40</v>
      </c>
      <c r="J463" s="29">
        <f>VLOOKUP(Datos[[#This Row],[Mes]],$M$2:$N$13,2,FALSE)</f>
        <v>44621</v>
      </c>
      <c r="K463" s="29" t="str">
        <f>VLOOKUP(Datos[[#This Row],[Region]],$P$7:$S$61,4,FALSE)</f>
        <v>40 - Segovia</v>
      </c>
    </row>
    <row r="464" spans="1:11" x14ac:dyDescent="0.25">
      <c r="A464" t="s">
        <v>96</v>
      </c>
      <c r="B464" t="s">
        <v>19</v>
      </c>
      <c r="C464" t="s">
        <v>7</v>
      </c>
      <c r="D464">
        <v>0</v>
      </c>
      <c r="E464">
        <v>0</v>
      </c>
      <c r="F464">
        <v>40</v>
      </c>
      <c r="J464" s="29">
        <f>VLOOKUP(Datos[[#This Row],[Mes]],$M$2:$N$13,2,FALSE)</f>
        <v>44652</v>
      </c>
      <c r="K464" s="29" t="str">
        <f>VLOOKUP(Datos[[#This Row],[Region]],$P$7:$S$61,4,FALSE)</f>
        <v>40 - Segovia</v>
      </c>
    </row>
    <row r="465" spans="1:11" x14ac:dyDescent="0.25">
      <c r="A465" t="s">
        <v>96</v>
      </c>
      <c r="B465" t="s">
        <v>19</v>
      </c>
      <c r="C465" t="s">
        <v>8</v>
      </c>
      <c r="D465">
        <v>0</v>
      </c>
      <c r="E465">
        <v>0</v>
      </c>
      <c r="F465">
        <v>40</v>
      </c>
      <c r="J465" s="29">
        <f>VLOOKUP(Datos[[#This Row],[Mes]],$M$2:$N$13,2,FALSE)</f>
        <v>44682</v>
      </c>
      <c r="K465" s="29" t="str">
        <f>VLOOKUP(Datos[[#This Row],[Region]],$P$7:$S$61,4,FALSE)</f>
        <v>40 - Segovia</v>
      </c>
    </row>
    <row r="466" spans="1:11" x14ac:dyDescent="0.25">
      <c r="A466" t="s">
        <v>96</v>
      </c>
      <c r="B466" t="s">
        <v>19</v>
      </c>
      <c r="C466" t="s">
        <v>9</v>
      </c>
      <c r="D466">
        <v>0</v>
      </c>
      <c r="E466">
        <v>0</v>
      </c>
      <c r="F466">
        <v>40</v>
      </c>
      <c r="J466" s="29">
        <f>VLOOKUP(Datos[[#This Row],[Mes]],$M$2:$N$13,2,FALSE)</f>
        <v>44713</v>
      </c>
      <c r="K466" s="29" t="str">
        <f>VLOOKUP(Datos[[#This Row],[Region]],$P$7:$S$61,4,FALSE)</f>
        <v>40 - Segovia</v>
      </c>
    </row>
    <row r="467" spans="1:11" x14ac:dyDescent="0.25">
      <c r="A467" t="s">
        <v>96</v>
      </c>
      <c r="B467" t="s">
        <v>19</v>
      </c>
      <c r="C467" t="s">
        <v>10</v>
      </c>
      <c r="D467">
        <v>0</v>
      </c>
      <c r="E467">
        <v>0</v>
      </c>
      <c r="F467">
        <v>40</v>
      </c>
      <c r="J467" s="29">
        <f>VLOOKUP(Datos[[#This Row],[Mes]],$M$2:$N$13,2,FALSE)</f>
        <v>44743</v>
      </c>
      <c r="K467" s="29" t="str">
        <f>VLOOKUP(Datos[[#This Row],[Region]],$P$7:$S$61,4,FALSE)</f>
        <v>40 - Segovia</v>
      </c>
    </row>
    <row r="468" spans="1:11" x14ac:dyDescent="0.25">
      <c r="A468" t="s">
        <v>96</v>
      </c>
      <c r="B468" t="s">
        <v>19</v>
      </c>
      <c r="C468" t="s">
        <v>11</v>
      </c>
      <c r="D468">
        <v>0</v>
      </c>
      <c r="E468">
        <v>0</v>
      </c>
      <c r="F468">
        <v>40</v>
      </c>
      <c r="J468" s="29">
        <f>VLOOKUP(Datos[[#This Row],[Mes]],$M$2:$N$13,2,FALSE)</f>
        <v>44774</v>
      </c>
      <c r="K468" s="29" t="str">
        <f>VLOOKUP(Datos[[#This Row],[Region]],$P$7:$S$61,4,FALSE)</f>
        <v>40 - Segovia</v>
      </c>
    </row>
    <row r="469" spans="1:11" x14ac:dyDescent="0.25">
      <c r="A469" t="s">
        <v>96</v>
      </c>
      <c r="B469" t="s">
        <v>19</v>
      </c>
      <c r="C469" t="s">
        <v>12</v>
      </c>
      <c r="D469">
        <v>0</v>
      </c>
      <c r="E469">
        <v>0</v>
      </c>
      <c r="F469">
        <v>40</v>
      </c>
      <c r="J469" s="29">
        <f>VLOOKUP(Datos[[#This Row],[Mes]],$M$2:$N$13,2,FALSE)</f>
        <v>44805</v>
      </c>
      <c r="K469" s="29" t="str">
        <f>VLOOKUP(Datos[[#This Row],[Region]],$P$7:$S$61,4,FALSE)</f>
        <v>40 - Segovia</v>
      </c>
    </row>
    <row r="470" spans="1:11" x14ac:dyDescent="0.25">
      <c r="A470" t="s">
        <v>96</v>
      </c>
      <c r="B470" t="s">
        <v>19</v>
      </c>
      <c r="C470" t="s">
        <v>13</v>
      </c>
      <c r="D470">
        <v>0</v>
      </c>
      <c r="E470">
        <v>0</v>
      </c>
      <c r="F470">
        <v>40</v>
      </c>
      <c r="J470" s="29">
        <f>VLOOKUP(Datos[[#This Row],[Mes]],$M$2:$N$13,2,FALSE)</f>
        <v>44835</v>
      </c>
      <c r="K470" s="29" t="str">
        <f>VLOOKUP(Datos[[#This Row],[Region]],$P$7:$S$61,4,FALSE)</f>
        <v>40 - Segovia</v>
      </c>
    </row>
    <row r="471" spans="1:11" x14ac:dyDescent="0.25">
      <c r="A471" t="s">
        <v>96</v>
      </c>
      <c r="B471" t="s">
        <v>19</v>
      </c>
      <c r="C471" t="s">
        <v>14</v>
      </c>
      <c r="D471">
        <v>0</v>
      </c>
      <c r="E471">
        <v>0</v>
      </c>
      <c r="F471">
        <v>40</v>
      </c>
      <c r="J471" s="29">
        <f>VLOOKUP(Datos[[#This Row],[Mes]],$M$2:$N$13,2,FALSE)</f>
        <v>44866</v>
      </c>
      <c r="K471" s="29" t="str">
        <f>VLOOKUP(Datos[[#This Row],[Region]],$P$7:$S$61,4,FALSE)</f>
        <v>40 - Segovia</v>
      </c>
    </row>
    <row r="472" spans="1:11" x14ac:dyDescent="0.25">
      <c r="A472" t="s">
        <v>96</v>
      </c>
      <c r="B472" t="s">
        <v>19</v>
      </c>
      <c r="C472" t="s">
        <v>15</v>
      </c>
      <c r="D472">
        <v>0</v>
      </c>
      <c r="E472">
        <v>0</v>
      </c>
      <c r="F472">
        <v>40</v>
      </c>
      <c r="J472" s="29">
        <f>VLOOKUP(Datos[[#This Row],[Mes]],$M$2:$N$13,2,FALSE)</f>
        <v>44896</v>
      </c>
      <c r="K472" s="29" t="str">
        <f>VLOOKUP(Datos[[#This Row],[Region]],$P$7:$S$61,4,FALSE)</f>
        <v>40 - Segovia</v>
      </c>
    </row>
    <row r="473" spans="1:11" x14ac:dyDescent="0.25">
      <c r="A473" t="s">
        <v>61</v>
      </c>
      <c r="B473" t="s">
        <v>19</v>
      </c>
      <c r="C473" t="s">
        <v>4</v>
      </c>
      <c r="D473">
        <v>0</v>
      </c>
      <c r="E473">
        <v>0</v>
      </c>
      <c r="F473">
        <v>41</v>
      </c>
      <c r="J473" s="29">
        <f>VLOOKUP(Datos[[#This Row],[Mes]],$M$2:$N$13,2,FALSE)</f>
        <v>44562</v>
      </c>
      <c r="K473" s="29" t="str">
        <f>VLOOKUP(Datos[[#This Row],[Region]],$P$7:$S$61,4,FALSE)</f>
        <v>41 - Sevilla</v>
      </c>
    </row>
    <row r="474" spans="1:11" x14ac:dyDescent="0.25">
      <c r="A474" t="s">
        <v>61</v>
      </c>
      <c r="B474" t="s">
        <v>19</v>
      </c>
      <c r="C474" t="s">
        <v>5</v>
      </c>
      <c r="D474">
        <v>0</v>
      </c>
      <c r="E474">
        <v>0</v>
      </c>
      <c r="F474">
        <v>41</v>
      </c>
      <c r="J474" s="29">
        <f>VLOOKUP(Datos[[#This Row],[Mes]],$M$2:$N$13,2,FALSE)</f>
        <v>44593</v>
      </c>
      <c r="K474" s="29" t="str">
        <f>VLOOKUP(Datos[[#This Row],[Region]],$P$7:$S$61,4,FALSE)</f>
        <v>41 - Sevilla</v>
      </c>
    </row>
    <row r="475" spans="1:11" x14ac:dyDescent="0.25">
      <c r="A475" t="s">
        <v>61</v>
      </c>
      <c r="B475" t="s">
        <v>19</v>
      </c>
      <c r="C475" t="s">
        <v>6</v>
      </c>
      <c r="D475">
        <v>0</v>
      </c>
      <c r="E475">
        <v>0</v>
      </c>
      <c r="F475">
        <v>41</v>
      </c>
      <c r="J475" s="29">
        <f>VLOOKUP(Datos[[#This Row],[Mes]],$M$2:$N$13,2,FALSE)</f>
        <v>44621</v>
      </c>
      <c r="K475" s="29" t="str">
        <f>VLOOKUP(Datos[[#This Row],[Region]],$P$7:$S$61,4,FALSE)</f>
        <v>41 - Sevilla</v>
      </c>
    </row>
    <row r="476" spans="1:11" x14ac:dyDescent="0.25">
      <c r="A476" t="s">
        <v>61</v>
      </c>
      <c r="B476" t="s">
        <v>19</v>
      </c>
      <c r="C476" t="s">
        <v>7</v>
      </c>
      <c r="D476">
        <v>0</v>
      </c>
      <c r="E476">
        <v>0</v>
      </c>
      <c r="F476">
        <v>41</v>
      </c>
      <c r="J476" s="29">
        <f>VLOOKUP(Datos[[#This Row],[Mes]],$M$2:$N$13,2,FALSE)</f>
        <v>44652</v>
      </c>
      <c r="K476" s="29" t="str">
        <f>VLOOKUP(Datos[[#This Row],[Region]],$P$7:$S$61,4,FALSE)</f>
        <v>41 - Sevilla</v>
      </c>
    </row>
    <row r="477" spans="1:11" x14ac:dyDescent="0.25">
      <c r="A477" t="s">
        <v>61</v>
      </c>
      <c r="B477" t="s">
        <v>19</v>
      </c>
      <c r="C477" t="s">
        <v>8</v>
      </c>
      <c r="D477">
        <v>0</v>
      </c>
      <c r="E477">
        <v>0</v>
      </c>
      <c r="F477">
        <v>41</v>
      </c>
      <c r="J477" s="29">
        <f>VLOOKUP(Datos[[#This Row],[Mes]],$M$2:$N$13,2,FALSE)</f>
        <v>44682</v>
      </c>
      <c r="K477" s="29" t="str">
        <f>VLOOKUP(Datos[[#This Row],[Region]],$P$7:$S$61,4,FALSE)</f>
        <v>41 - Sevilla</v>
      </c>
    </row>
    <row r="478" spans="1:11" x14ac:dyDescent="0.25">
      <c r="A478" t="s">
        <v>61</v>
      </c>
      <c r="B478" t="s">
        <v>19</v>
      </c>
      <c r="C478" t="s">
        <v>9</v>
      </c>
      <c r="D478">
        <v>0</v>
      </c>
      <c r="E478">
        <v>0</v>
      </c>
      <c r="F478">
        <v>41</v>
      </c>
      <c r="J478" s="29">
        <f>VLOOKUP(Datos[[#This Row],[Mes]],$M$2:$N$13,2,FALSE)</f>
        <v>44713</v>
      </c>
      <c r="K478" s="29" t="str">
        <f>VLOOKUP(Datos[[#This Row],[Region]],$P$7:$S$61,4,FALSE)</f>
        <v>41 - Sevilla</v>
      </c>
    </row>
    <row r="479" spans="1:11" x14ac:dyDescent="0.25">
      <c r="A479" t="s">
        <v>61</v>
      </c>
      <c r="B479" t="s">
        <v>19</v>
      </c>
      <c r="C479" t="s">
        <v>10</v>
      </c>
      <c r="D479">
        <v>0</v>
      </c>
      <c r="E479">
        <v>0</v>
      </c>
      <c r="F479">
        <v>41</v>
      </c>
      <c r="J479" s="29">
        <f>VLOOKUP(Datos[[#This Row],[Mes]],$M$2:$N$13,2,FALSE)</f>
        <v>44743</v>
      </c>
      <c r="K479" s="29" t="str">
        <f>VLOOKUP(Datos[[#This Row],[Region]],$P$7:$S$61,4,FALSE)</f>
        <v>41 - Sevilla</v>
      </c>
    </row>
    <row r="480" spans="1:11" x14ac:dyDescent="0.25">
      <c r="A480" t="s">
        <v>61</v>
      </c>
      <c r="B480" t="s">
        <v>19</v>
      </c>
      <c r="C480" t="s">
        <v>11</v>
      </c>
      <c r="D480">
        <v>0</v>
      </c>
      <c r="E480">
        <v>0</v>
      </c>
      <c r="F480">
        <v>41</v>
      </c>
      <c r="J480" s="29">
        <f>VLOOKUP(Datos[[#This Row],[Mes]],$M$2:$N$13,2,FALSE)</f>
        <v>44774</v>
      </c>
      <c r="K480" s="29" t="str">
        <f>VLOOKUP(Datos[[#This Row],[Region]],$P$7:$S$61,4,FALSE)</f>
        <v>41 - Sevilla</v>
      </c>
    </row>
    <row r="481" spans="1:11" x14ac:dyDescent="0.25">
      <c r="A481" t="s">
        <v>61</v>
      </c>
      <c r="B481" t="s">
        <v>19</v>
      </c>
      <c r="C481" t="s">
        <v>12</v>
      </c>
      <c r="D481">
        <v>0</v>
      </c>
      <c r="E481">
        <v>0</v>
      </c>
      <c r="F481">
        <v>41</v>
      </c>
      <c r="J481" s="29">
        <f>VLOOKUP(Datos[[#This Row],[Mes]],$M$2:$N$13,2,FALSE)</f>
        <v>44805</v>
      </c>
      <c r="K481" s="29" t="str">
        <f>VLOOKUP(Datos[[#This Row],[Region]],$P$7:$S$61,4,FALSE)</f>
        <v>41 - Sevilla</v>
      </c>
    </row>
    <row r="482" spans="1:11" x14ac:dyDescent="0.25">
      <c r="A482" t="s">
        <v>61</v>
      </c>
      <c r="B482" t="s">
        <v>19</v>
      </c>
      <c r="C482" t="s">
        <v>13</v>
      </c>
      <c r="D482">
        <v>0</v>
      </c>
      <c r="E482">
        <v>0</v>
      </c>
      <c r="F482">
        <v>41</v>
      </c>
      <c r="J482" s="29">
        <f>VLOOKUP(Datos[[#This Row],[Mes]],$M$2:$N$13,2,FALSE)</f>
        <v>44835</v>
      </c>
      <c r="K482" s="29" t="str">
        <f>VLOOKUP(Datos[[#This Row],[Region]],$P$7:$S$61,4,FALSE)</f>
        <v>41 - Sevilla</v>
      </c>
    </row>
    <row r="483" spans="1:11" x14ac:dyDescent="0.25">
      <c r="A483" t="s">
        <v>61</v>
      </c>
      <c r="B483" t="s">
        <v>19</v>
      </c>
      <c r="C483" t="s">
        <v>14</v>
      </c>
      <c r="D483">
        <v>0</v>
      </c>
      <c r="E483">
        <v>0</v>
      </c>
      <c r="F483">
        <v>41</v>
      </c>
      <c r="J483" s="29">
        <f>VLOOKUP(Datos[[#This Row],[Mes]],$M$2:$N$13,2,FALSE)</f>
        <v>44866</v>
      </c>
      <c r="K483" s="29" t="str">
        <f>VLOOKUP(Datos[[#This Row],[Region]],$P$7:$S$61,4,FALSE)</f>
        <v>41 - Sevilla</v>
      </c>
    </row>
    <row r="484" spans="1:11" x14ac:dyDescent="0.25">
      <c r="A484" t="s">
        <v>61</v>
      </c>
      <c r="B484" t="s">
        <v>19</v>
      </c>
      <c r="C484" t="s">
        <v>15</v>
      </c>
      <c r="D484">
        <v>0</v>
      </c>
      <c r="E484">
        <v>0</v>
      </c>
      <c r="F484">
        <v>41</v>
      </c>
      <c r="J484" s="29">
        <f>VLOOKUP(Datos[[#This Row],[Mes]],$M$2:$N$13,2,FALSE)</f>
        <v>44896</v>
      </c>
      <c r="K484" s="29" t="str">
        <f>VLOOKUP(Datos[[#This Row],[Region]],$P$7:$S$61,4,FALSE)</f>
        <v>41 - Sevilla</v>
      </c>
    </row>
    <row r="485" spans="1:11" x14ac:dyDescent="0.25">
      <c r="A485" t="s">
        <v>88</v>
      </c>
      <c r="B485" t="s">
        <v>19</v>
      </c>
      <c r="C485" t="s">
        <v>4</v>
      </c>
      <c r="D485">
        <v>0</v>
      </c>
      <c r="E485">
        <v>0</v>
      </c>
      <c r="F485">
        <v>42</v>
      </c>
      <c r="J485" s="29">
        <f>VLOOKUP(Datos[[#This Row],[Mes]],$M$2:$N$13,2,FALSE)</f>
        <v>44562</v>
      </c>
      <c r="K485" s="29" t="str">
        <f>VLOOKUP(Datos[[#This Row],[Region]],$P$7:$S$61,4,FALSE)</f>
        <v>42 - Soria</v>
      </c>
    </row>
    <row r="486" spans="1:11" x14ac:dyDescent="0.25">
      <c r="A486" t="s">
        <v>88</v>
      </c>
      <c r="B486" t="s">
        <v>19</v>
      </c>
      <c r="C486" t="s">
        <v>5</v>
      </c>
      <c r="D486">
        <v>0</v>
      </c>
      <c r="E486">
        <v>0</v>
      </c>
      <c r="F486">
        <v>42</v>
      </c>
      <c r="J486" s="29">
        <f>VLOOKUP(Datos[[#This Row],[Mes]],$M$2:$N$13,2,FALSE)</f>
        <v>44593</v>
      </c>
      <c r="K486" s="29" t="str">
        <f>VLOOKUP(Datos[[#This Row],[Region]],$P$7:$S$61,4,FALSE)</f>
        <v>42 - Soria</v>
      </c>
    </row>
    <row r="487" spans="1:11" x14ac:dyDescent="0.25">
      <c r="A487" t="s">
        <v>88</v>
      </c>
      <c r="B487" t="s">
        <v>19</v>
      </c>
      <c r="C487" t="s">
        <v>6</v>
      </c>
      <c r="D487">
        <v>0</v>
      </c>
      <c r="E487">
        <v>0</v>
      </c>
      <c r="F487">
        <v>42</v>
      </c>
      <c r="J487" s="29">
        <f>VLOOKUP(Datos[[#This Row],[Mes]],$M$2:$N$13,2,FALSE)</f>
        <v>44621</v>
      </c>
      <c r="K487" s="29" t="str">
        <f>VLOOKUP(Datos[[#This Row],[Region]],$P$7:$S$61,4,FALSE)</f>
        <v>42 - Soria</v>
      </c>
    </row>
    <row r="488" spans="1:11" x14ac:dyDescent="0.25">
      <c r="A488" t="s">
        <v>88</v>
      </c>
      <c r="B488" t="s">
        <v>19</v>
      </c>
      <c r="C488" t="s">
        <v>7</v>
      </c>
      <c r="D488">
        <v>0</v>
      </c>
      <c r="E488">
        <v>0</v>
      </c>
      <c r="F488">
        <v>42</v>
      </c>
      <c r="J488" s="29">
        <f>VLOOKUP(Datos[[#This Row],[Mes]],$M$2:$N$13,2,FALSE)</f>
        <v>44652</v>
      </c>
      <c r="K488" s="29" t="str">
        <f>VLOOKUP(Datos[[#This Row],[Region]],$P$7:$S$61,4,FALSE)</f>
        <v>42 - Soria</v>
      </c>
    </row>
    <row r="489" spans="1:11" x14ac:dyDescent="0.25">
      <c r="A489" t="s">
        <v>88</v>
      </c>
      <c r="B489" t="s">
        <v>19</v>
      </c>
      <c r="C489" t="s">
        <v>8</v>
      </c>
      <c r="D489">
        <v>0</v>
      </c>
      <c r="E489">
        <v>0</v>
      </c>
      <c r="F489">
        <v>42</v>
      </c>
      <c r="J489" s="29">
        <f>VLOOKUP(Datos[[#This Row],[Mes]],$M$2:$N$13,2,FALSE)</f>
        <v>44682</v>
      </c>
      <c r="K489" s="29" t="str">
        <f>VLOOKUP(Datos[[#This Row],[Region]],$P$7:$S$61,4,FALSE)</f>
        <v>42 - Soria</v>
      </c>
    </row>
    <row r="490" spans="1:11" x14ac:dyDescent="0.25">
      <c r="A490" t="s">
        <v>88</v>
      </c>
      <c r="B490" t="s">
        <v>19</v>
      </c>
      <c r="C490" t="s">
        <v>9</v>
      </c>
      <c r="D490">
        <v>0</v>
      </c>
      <c r="E490">
        <v>0</v>
      </c>
      <c r="F490">
        <v>42</v>
      </c>
      <c r="J490" s="29">
        <f>VLOOKUP(Datos[[#This Row],[Mes]],$M$2:$N$13,2,FALSE)</f>
        <v>44713</v>
      </c>
      <c r="K490" s="29" t="str">
        <f>VLOOKUP(Datos[[#This Row],[Region]],$P$7:$S$61,4,FALSE)</f>
        <v>42 - Soria</v>
      </c>
    </row>
    <row r="491" spans="1:11" x14ac:dyDescent="0.25">
      <c r="A491" t="s">
        <v>88</v>
      </c>
      <c r="B491" t="s">
        <v>19</v>
      </c>
      <c r="C491" t="s">
        <v>10</v>
      </c>
      <c r="D491">
        <v>0</v>
      </c>
      <c r="E491">
        <v>0</v>
      </c>
      <c r="F491">
        <v>42</v>
      </c>
      <c r="J491" s="29">
        <f>VLOOKUP(Datos[[#This Row],[Mes]],$M$2:$N$13,2,FALSE)</f>
        <v>44743</v>
      </c>
      <c r="K491" s="29" t="str">
        <f>VLOOKUP(Datos[[#This Row],[Region]],$P$7:$S$61,4,FALSE)</f>
        <v>42 - Soria</v>
      </c>
    </row>
    <row r="492" spans="1:11" x14ac:dyDescent="0.25">
      <c r="A492" t="s">
        <v>88</v>
      </c>
      <c r="B492" t="s">
        <v>19</v>
      </c>
      <c r="C492" t="s">
        <v>11</v>
      </c>
      <c r="D492">
        <v>0</v>
      </c>
      <c r="E492">
        <v>0</v>
      </c>
      <c r="F492">
        <v>42</v>
      </c>
      <c r="J492" s="29">
        <f>VLOOKUP(Datos[[#This Row],[Mes]],$M$2:$N$13,2,FALSE)</f>
        <v>44774</v>
      </c>
      <c r="K492" s="29" t="str">
        <f>VLOOKUP(Datos[[#This Row],[Region]],$P$7:$S$61,4,FALSE)</f>
        <v>42 - Soria</v>
      </c>
    </row>
    <row r="493" spans="1:11" x14ac:dyDescent="0.25">
      <c r="A493" t="s">
        <v>88</v>
      </c>
      <c r="B493" t="s">
        <v>19</v>
      </c>
      <c r="C493" t="s">
        <v>12</v>
      </c>
      <c r="D493">
        <v>0</v>
      </c>
      <c r="E493">
        <v>0</v>
      </c>
      <c r="F493">
        <v>42</v>
      </c>
      <c r="J493" s="29">
        <f>VLOOKUP(Datos[[#This Row],[Mes]],$M$2:$N$13,2,FALSE)</f>
        <v>44805</v>
      </c>
      <c r="K493" s="29" t="str">
        <f>VLOOKUP(Datos[[#This Row],[Region]],$P$7:$S$61,4,FALSE)</f>
        <v>42 - Soria</v>
      </c>
    </row>
    <row r="494" spans="1:11" x14ac:dyDescent="0.25">
      <c r="A494" t="s">
        <v>88</v>
      </c>
      <c r="B494" t="s">
        <v>19</v>
      </c>
      <c r="C494" t="s">
        <v>13</v>
      </c>
      <c r="D494">
        <v>0</v>
      </c>
      <c r="E494">
        <v>0</v>
      </c>
      <c r="F494">
        <v>42</v>
      </c>
      <c r="J494" s="29">
        <f>VLOOKUP(Datos[[#This Row],[Mes]],$M$2:$N$13,2,FALSE)</f>
        <v>44835</v>
      </c>
      <c r="K494" s="29" t="str">
        <f>VLOOKUP(Datos[[#This Row],[Region]],$P$7:$S$61,4,FALSE)</f>
        <v>42 - Soria</v>
      </c>
    </row>
    <row r="495" spans="1:11" x14ac:dyDescent="0.25">
      <c r="A495" t="s">
        <v>88</v>
      </c>
      <c r="B495" t="s">
        <v>19</v>
      </c>
      <c r="C495" t="s">
        <v>14</v>
      </c>
      <c r="D495">
        <v>0</v>
      </c>
      <c r="E495">
        <v>0</v>
      </c>
      <c r="F495">
        <v>42</v>
      </c>
      <c r="J495" s="29">
        <f>VLOOKUP(Datos[[#This Row],[Mes]],$M$2:$N$13,2,FALSE)</f>
        <v>44866</v>
      </c>
      <c r="K495" s="29" t="str">
        <f>VLOOKUP(Datos[[#This Row],[Region]],$P$7:$S$61,4,FALSE)</f>
        <v>42 - Soria</v>
      </c>
    </row>
    <row r="496" spans="1:11" x14ac:dyDescent="0.25">
      <c r="A496" t="s">
        <v>88</v>
      </c>
      <c r="B496" t="s">
        <v>19</v>
      </c>
      <c r="C496" t="s">
        <v>15</v>
      </c>
      <c r="D496">
        <v>0</v>
      </c>
      <c r="E496">
        <v>0</v>
      </c>
      <c r="F496">
        <v>42</v>
      </c>
      <c r="J496" s="29">
        <f>VLOOKUP(Datos[[#This Row],[Mes]],$M$2:$N$13,2,FALSE)</f>
        <v>44896</v>
      </c>
      <c r="K496" s="29" t="str">
        <f>VLOOKUP(Datos[[#This Row],[Region]],$P$7:$S$61,4,FALSE)</f>
        <v>42 - Soria</v>
      </c>
    </row>
    <row r="497" spans="1:11" x14ac:dyDescent="0.25">
      <c r="A497" t="s">
        <v>106</v>
      </c>
      <c r="B497" t="s">
        <v>19</v>
      </c>
      <c r="C497" t="s">
        <v>9</v>
      </c>
      <c r="D497">
        <v>0</v>
      </c>
      <c r="E497">
        <v>0</v>
      </c>
      <c r="F497">
        <v>43</v>
      </c>
      <c r="J497" s="29">
        <f>VLOOKUP(Datos[[#This Row],[Mes]],$M$2:$N$13,2,FALSE)</f>
        <v>44713</v>
      </c>
      <c r="K497" s="29" t="str">
        <f>VLOOKUP(Datos[[#This Row],[Region]],$P$7:$S$61,4,FALSE)</f>
        <v>43 - Tarragona</v>
      </c>
    </row>
    <row r="498" spans="1:11" x14ac:dyDescent="0.25">
      <c r="A498" t="s">
        <v>106</v>
      </c>
      <c r="B498" t="s">
        <v>19</v>
      </c>
      <c r="C498" t="s">
        <v>10</v>
      </c>
      <c r="D498">
        <v>0</v>
      </c>
      <c r="E498">
        <v>0</v>
      </c>
      <c r="F498">
        <v>43</v>
      </c>
      <c r="J498" s="29">
        <f>VLOOKUP(Datos[[#This Row],[Mes]],$M$2:$N$13,2,FALSE)</f>
        <v>44743</v>
      </c>
      <c r="K498" s="29" t="str">
        <f>VLOOKUP(Datos[[#This Row],[Region]],$P$7:$S$61,4,FALSE)</f>
        <v>43 - Tarragona</v>
      </c>
    </row>
    <row r="499" spans="1:11" x14ac:dyDescent="0.25">
      <c r="A499" t="s">
        <v>106</v>
      </c>
      <c r="B499" t="s">
        <v>19</v>
      </c>
      <c r="C499" t="s">
        <v>11</v>
      </c>
      <c r="D499">
        <v>0</v>
      </c>
      <c r="E499">
        <v>0</v>
      </c>
      <c r="F499">
        <v>43</v>
      </c>
      <c r="J499" s="29">
        <f>VLOOKUP(Datos[[#This Row],[Mes]],$M$2:$N$13,2,FALSE)</f>
        <v>44774</v>
      </c>
      <c r="K499" s="29" t="str">
        <f>VLOOKUP(Datos[[#This Row],[Region]],$P$7:$S$61,4,FALSE)</f>
        <v>43 - Tarragona</v>
      </c>
    </row>
    <row r="500" spans="1:11" x14ac:dyDescent="0.25">
      <c r="A500" t="s">
        <v>106</v>
      </c>
      <c r="B500" t="s">
        <v>19</v>
      </c>
      <c r="C500" t="s">
        <v>12</v>
      </c>
      <c r="D500">
        <v>0</v>
      </c>
      <c r="E500">
        <v>0</v>
      </c>
      <c r="F500">
        <v>43</v>
      </c>
      <c r="J500" s="29">
        <f>VLOOKUP(Datos[[#This Row],[Mes]],$M$2:$N$13,2,FALSE)</f>
        <v>44805</v>
      </c>
      <c r="K500" s="29" t="str">
        <f>VLOOKUP(Datos[[#This Row],[Region]],$P$7:$S$61,4,FALSE)</f>
        <v>43 - Tarragona</v>
      </c>
    </row>
    <row r="501" spans="1:11" x14ac:dyDescent="0.25">
      <c r="A501" t="s">
        <v>106</v>
      </c>
      <c r="B501" t="s">
        <v>19</v>
      </c>
      <c r="C501" t="s">
        <v>13</v>
      </c>
      <c r="D501">
        <v>0</v>
      </c>
      <c r="E501">
        <v>0</v>
      </c>
      <c r="F501">
        <v>43</v>
      </c>
      <c r="J501" s="29">
        <f>VLOOKUP(Datos[[#This Row],[Mes]],$M$2:$N$13,2,FALSE)</f>
        <v>44835</v>
      </c>
      <c r="K501" s="29" t="str">
        <f>VLOOKUP(Datos[[#This Row],[Region]],$P$7:$S$61,4,FALSE)</f>
        <v>43 - Tarragona</v>
      </c>
    </row>
    <row r="502" spans="1:11" x14ac:dyDescent="0.25">
      <c r="A502" t="s">
        <v>106</v>
      </c>
      <c r="B502" t="s">
        <v>19</v>
      </c>
      <c r="C502" t="s">
        <v>14</v>
      </c>
      <c r="D502">
        <v>0</v>
      </c>
      <c r="E502">
        <v>0</v>
      </c>
      <c r="F502">
        <v>43</v>
      </c>
      <c r="J502" s="29">
        <f>VLOOKUP(Datos[[#This Row],[Mes]],$M$2:$N$13,2,FALSE)</f>
        <v>44866</v>
      </c>
      <c r="K502" s="29" t="str">
        <f>VLOOKUP(Datos[[#This Row],[Region]],$P$7:$S$61,4,FALSE)</f>
        <v>43 - Tarragona</v>
      </c>
    </row>
    <row r="503" spans="1:11" x14ac:dyDescent="0.25">
      <c r="A503" t="s">
        <v>106</v>
      </c>
      <c r="B503" t="s">
        <v>19</v>
      </c>
      <c r="C503" t="s">
        <v>15</v>
      </c>
      <c r="D503">
        <v>0</v>
      </c>
      <c r="E503">
        <v>0</v>
      </c>
      <c r="F503">
        <v>43</v>
      </c>
      <c r="J503" s="29">
        <f>VLOOKUP(Datos[[#This Row],[Mes]],$M$2:$N$13,2,FALSE)</f>
        <v>44896</v>
      </c>
      <c r="K503" s="29" t="str">
        <f>VLOOKUP(Datos[[#This Row],[Region]],$P$7:$S$61,4,FALSE)</f>
        <v>43 - Tarragona</v>
      </c>
    </row>
    <row r="504" spans="1:11" x14ac:dyDescent="0.25">
      <c r="A504" t="s">
        <v>87</v>
      </c>
      <c r="B504" t="s">
        <v>19</v>
      </c>
      <c r="C504" t="s">
        <v>4</v>
      </c>
      <c r="D504">
        <v>0</v>
      </c>
      <c r="E504">
        <v>0</v>
      </c>
      <c r="F504">
        <v>44</v>
      </c>
      <c r="J504" s="29">
        <f>VLOOKUP(Datos[[#This Row],[Mes]],$M$2:$N$13,2,FALSE)</f>
        <v>44562</v>
      </c>
      <c r="K504" s="29" t="str">
        <f>VLOOKUP(Datos[[#This Row],[Region]],$P$7:$S$61,4,FALSE)</f>
        <v>44 - Teruel</v>
      </c>
    </row>
    <row r="505" spans="1:11" x14ac:dyDescent="0.25">
      <c r="A505" t="s">
        <v>87</v>
      </c>
      <c r="B505" t="s">
        <v>19</v>
      </c>
      <c r="C505" t="s">
        <v>5</v>
      </c>
      <c r="D505">
        <v>0</v>
      </c>
      <c r="E505">
        <v>0</v>
      </c>
      <c r="F505">
        <v>44</v>
      </c>
      <c r="J505" s="29">
        <f>VLOOKUP(Datos[[#This Row],[Mes]],$M$2:$N$13,2,FALSE)</f>
        <v>44593</v>
      </c>
      <c r="K505" s="29" t="str">
        <f>VLOOKUP(Datos[[#This Row],[Region]],$P$7:$S$61,4,FALSE)</f>
        <v>44 - Teruel</v>
      </c>
    </row>
    <row r="506" spans="1:11" x14ac:dyDescent="0.25">
      <c r="A506" t="s">
        <v>87</v>
      </c>
      <c r="B506" t="s">
        <v>19</v>
      </c>
      <c r="C506" t="s">
        <v>6</v>
      </c>
      <c r="D506">
        <v>0</v>
      </c>
      <c r="E506">
        <v>0</v>
      </c>
      <c r="F506">
        <v>44</v>
      </c>
      <c r="J506" s="29">
        <f>VLOOKUP(Datos[[#This Row],[Mes]],$M$2:$N$13,2,FALSE)</f>
        <v>44621</v>
      </c>
      <c r="K506" s="29" t="str">
        <f>VLOOKUP(Datos[[#This Row],[Region]],$P$7:$S$61,4,FALSE)</f>
        <v>44 - Teruel</v>
      </c>
    </row>
    <row r="507" spans="1:11" x14ac:dyDescent="0.25">
      <c r="A507" t="s">
        <v>87</v>
      </c>
      <c r="B507" t="s">
        <v>19</v>
      </c>
      <c r="C507" t="s">
        <v>7</v>
      </c>
      <c r="D507">
        <v>0</v>
      </c>
      <c r="E507">
        <v>0</v>
      </c>
      <c r="F507">
        <v>44</v>
      </c>
      <c r="J507" s="29">
        <f>VLOOKUP(Datos[[#This Row],[Mes]],$M$2:$N$13,2,FALSE)</f>
        <v>44652</v>
      </c>
      <c r="K507" s="29" t="str">
        <f>VLOOKUP(Datos[[#This Row],[Region]],$P$7:$S$61,4,FALSE)</f>
        <v>44 - Teruel</v>
      </c>
    </row>
    <row r="508" spans="1:11" x14ac:dyDescent="0.25">
      <c r="A508" t="s">
        <v>87</v>
      </c>
      <c r="B508" t="s">
        <v>19</v>
      </c>
      <c r="C508" t="s">
        <v>8</v>
      </c>
      <c r="D508">
        <v>0</v>
      </c>
      <c r="E508">
        <v>0</v>
      </c>
      <c r="F508">
        <v>44</v>
      </c>
      <c r="J508" s="29">
        <f>VLOOKUP(Datos[[#This Row],[Mes]],$M$2:$N$13,2,FALSE)</f>
        <v>44682</v>
      </c>
      <c r="K508" s="29" t="str">
        <f>VLOOKUP(Datos[[#This Row],[Region]],$P$7:$S$61,4,FALSE)</f>
        <v>44 - Teruel</v>
      </c>
    </row>
    <row r="509" spans="1:11" x14ac:dyDescent="0.25">
      <c r="A509" t="s">
        <v>87</v>
      </c>
      <c r="B509" t="s">
        <v>19</v>
      </c>
      <c r="C509" t="s">
        <v>9</v>
      </c>
      <c r="D509">
        <v>0</v>
      </c>
      <c r="E509">
        <v>0</v>
      </c>
      <c r="F509">
        <v>44</v>
      </c>
      <c r="J509" s="29">
        <f>VLOOKUP(Datos[[#This Row],[Mes]],$M$2:$N$13,2,FALSE)</f>
        <v>44713</v>
      </c>
      <c r="K509" s="29" t="str">
        <f>VLOOKUP(Datos[[#This Row],[Region]],$P$7:$S$61,4,FALSE)</f>
        <v>44 - Teruel</v>
      </c>
    </row>
    <row r="510" spans="1:11" x14ac:dyDescent="0.25">
      <c r="A510" t="s">
        <v>87</v>
      </c>
      <c r="B510" t="s">
        <v>19</v>
      </c>
      <c r="C510" t="s">
        <v>10</v>
      </c>
      <c r="D510">
        <v>0</v>
      </c>
      <c r="E510">
        <v>0</v>
      </c>
      <c r="F510">
        <v>44</v>
      </c>
      <c r="J510" s="29">
        <f>VLOOKUP(Datos[[#This Row],[Mes]],$M$2:$N$13,2,FALSE)</f>
        <v>44743</v>
      </c>
      <c r="K510" s="29" t="str">
        <f>VLOOKUP(Datos[[#This Row],[Region]],$P$7:$S$61,4,FALSE)</f>
        <v>44 - Teruel</v>
      </c>
    </row>
    <row r="511" spans="1:11" x14ac:dyDescent="0.25">
      <c r="A511" t="s">
        <v>87</v>
      </c>
      <c r="B511" t="s">
        <v>19</v>
      </c>
      <c r="C511" t="s">
        <v>11</v>
      </c>
      <c r="D511">
        <v>0</v>
      </c>
      <c r="E511">
        <v>0</v>
      </c>
      <c r="F511">
        <v>44</v>
      </c>
      <c r="J511" s="29">
        <f>VLOOKUP(Datos[[#This Row],[Mes]],$M$2:$N$13,2,FALSE)</f>
        <v>44774</v>
      </c>
      <c r="K511" s="29" t="str">
        <f>VLOOKUP(Datos[[#This Row],[Region]],$P$7:$S$61,4,FALSE)</f>
        <v>44 - Teruel</v>
      </c>
    </row>
    <row r="512" spans="1:11" x14ac:dyDescent="0.25">
      <c r="A512" t="s">
        <v>87</v>
      </c>
      <c r="B512" t="s">
        <v>19</v>
      </c>
      <c r="C512" t="s">
        <v>12</v>
      </c>
      <c r="D512">
        <v>0</v>
      </c>
      <c r="E512">
        <v>0</v>
      </c>
      <c r="F512">
        <v>44</v>
      </c>
      <c r="J512" s="29">
        <f>VLOOKUP(Datos[[#This Row],[Mes]],$M$2:$N$13,2,FALSE)</f>
        <v>44805</v>
      </c>
      <c r="K512" s="29" t="str">
        <f>VLOOKUP(Datos[[#This Row],[Region]],$P$7:$S$61,4,FALSE)</f>
        <v>44 - Teruel</v>
      </c>
    </row>
    <row r="513" spans="1:11" x14ac:dyDescent="0.25">
      <c r="A513" t="s">
        <v>87</v>
      </c>
      <c r="B513" t="s">
        <v>19</v>
      </c>
      <c r="C513" t="s">
        <v>13</v>
      </c>
      <c r="D513">
        <v>0</v>
      </c>
      <c r="E513">
        <v>0</v>
      </c>
      <c r="F513">
        <v>44</v>
      </c>
      <c r="J513" s="29">
        <f>VLOOKUP(Datos[[#This Row],[Mes]],$M$2:$N$13,2,FALSE)</f>
        <v>44835</v>
      </c>
      <c r="K513" s="29" t="str">
        <f>VLOOKUP(Datos[[#This Row],[Region]],$P$7:$S$61,4,FALSE)</f>
        <v>44 - Teruel</v>
      </c>
    </row>
    <row r="514" spans="1:11" x14ac:dyDescent="0.25">
      <c r="A514" t="s">
        <v>87</v>
      </c>
      <c r="B514" t="s">
        <v>19</v>
      </c>
      <c r="C514" t="s">
        <v>14</v>
      </c>
      <c r="D514">
        <v>0</v>
      </c>
      <c r="E514">
        <v>0</v>
      </c>
      <c r="F514">
        <v>44</v>
      </c>
      <c r="J514" s="29">
        <f>VLOOKUP(Datos[[#This Row],[Mes]],$M$2:$N$13,2,FALSE)</f>
        <v>44866</v>
      </c>
      <c r="K514" s="29" t="str">
        <f>VLOOKUP(Datos[[#This Row],[Region]],$P$7:$S$61,4,FALSE)</f>
        <v>44 - Teruel</v>
      </c>
    </row>
    <row r="515" spans="1:11" x14ac:dyDescent="0.25">
      <c r="A515" t="s">
        <v>87</v>
      </c>
      <c r="B515" t="s">
        <v>19</v>
      </c>
      <c r="C515" t="s">
        <v>15</v>
      </c>
      <c r="D515">
        <v>0</v>
      </c>
      <c r="E515">
        <v>0</v>
      </c>
      <c r="F515">
        <v>44</v>
      </c>
      <c r="J515" s="29">
        <f>VLOOKUP(Datos[[#This Row],[Mes]],$M$2:$N$13,2,FALSE)</f>
        <v>44896</v>
      </c>
      <c r="K515" s="29" t="str">
        <f>VLOOKUP(Datos[[#This Row],[Region]],$P$7:$S$61,4,FALSE)</f>
        <v>44 - Teruel</v>
      </c>
    </row>
    <row r="516" spans="1:11" x14ac:dyDescent="0.25">
      <c r="A516" t="s">
        <v>86</v>
      </c>
      <c r="B516" t="s">
        <v>19</v>
      </c>
      <c r="C516" t="s">
        <v>4</v>
      </c>
      <c r="D516">
        <v>0</v>
      </c>
      <c r="E516">
        <v>0</v>
      </c>
      <c r="F516">
        <v>45</v>
      </c>
      <c r="J516" s="29">
        <f>VLOOKUP(Datos[[#This Row],[Mes]],$M$2:$N$13,2,FALSE)</f>
        <v>44562</v>
      </c>
      <c r="K516" s="29" t="str">
        <f>VLOOKUP(Datos[[#This Row],[Region]],$P$7:$S$61,4,FALSE)</f>
        <v>45 - Toledo</v>
      </c>
    </row>
    <row r="517" spans="1:11" x14ac:dyDescent="0.25">
      <c r="A517" t="s">
        <v>86</v>
      </c>
      <c r="B517" t="s">
        <v>19</v>
      </c>
      <c r="C517" t="s">
        <v>5</v>
      </c>
      <c r="D517">
        <v>0</v>
      </c>
      <c r="E517">
        <v>0</v>
      </c>
      <c r="F517">
        <v>45</v>
      </c>
      <c r="J517" s="29">
        <f>VLOOKUP(Datos[[#This Row],[Mes]],$M$2:$N$13,2,FALSE)</f>
        <v>44593</v>
      </c>
      <c r="K517" s="29" t="str">
        <f>VLOOKUP(Datos[[#This Row],[Region]],$P$7:$S$61,4,FALSE)</f>
        <v>45 - Toledo</v>
      </c>
    </row>
    <row r="518" spans="1:11" x14ac:dyDescent="0.25">
      <c r="A518" t="s">
        <v>86</v>
      </c>
      <c r="B518" t="s">
        <v>19</v>
      </c>
      <c r="C518" t="s">
        <v>6</v>
      </c>
      <c r="D518">
        <v>0</v>
      </c>
      <c r="E518">
        <v>0</v>
      </c>
      <c r="F518">
        <v>45</v>
      </c>
      <c r="J518" s="29">
        <f>VLOOKUP(Datos[[#This Row],[Mes]],$M$2:$N$13,2,FALSE)</f>
        <v>44621</v>
      </c>
      <c r="K518" s="29" t="str">
        <f>VLOOKUP(Datos[[#This Row],[Region]],$P$7:$S$61,4,FALSE)</f>
        <v>45 - Toledo</v>
      </c>
    </row>
    <row r="519" spans="1:11" x14ac:dyDescent="0.25">
      <c r="A519" t="s">
        <v>86</v>
      </c>
      <c r="B519" t="s">
        <v>19</v>
      </c>
      <c r="C519" t="s">
        <v>7</v>
      </c>
      <c r="D519">
        <v>0</v>
      </c>
      <c r="E519">
        <v>0</v>
      </c>
      <c r="F519">
        <v>45</v>
      </c>
      <c r="J519" s="29">
        <f>VLOOKUP(Datos[[#This Row],[Mes]],$M$2:$N$13,2,FALSE)</f>
        <v>44652</v>
      </c>
      <c r="K519" s="29" t="str">
        <f>VLOOKUP(Datos[[#This Row],[Region]],$P$7:$S$61,4,FALSE)</f>
        <v>45 - Toledo</v>
      </c>
    </row>
    <row r="520" spans="1:11" x14ac:dyDescent="0.25">
      <c r="A520" t="s">
        <v>86</v>
      </c>
      <c r="B520" t="s">
        <v>19</v>
      </c>
      <c r="C520" t="s">
        <v>8</v>
      </c>
      <c r="D520">
        <v>0</v>
      </c>
      <c r="E520">
        <v>0</v>
      </c>
      <c r="F520">
        <v>45</v>
      </c>
      <c r="J520" s="29">
        <f>VLOOKUP(Datos[[#This Row],[Mes]],$M$2:$N$13,2,FALSE)</f>
        <v>44682</v>
      </c>
      <c r="K520" s="29" t="str">
        <f>VLOOKUP(Datos[[#This Row],[Region]],$P$7:$S$61,4,FALSE)</f>
        <v>45 - Toledo</v>
      </c>
    </row>
    <row r="521" spans="1:11" x14ac:dyDescent="0.25">
      <c r="A521" t="s">
        <v>86</v>
      </c>
      <c r="B521" t="s">
        <v>19</v>
      </c>
      <c r="C521" t="s">
        <v>9</v>
      </c>
      <c r="D521">
        <v>0</v>
      </c>
      <c r="E521">
        <v>0</v>
      </c>
      <c r="F521">
        <v>45</v>
      </c>
      <c r="J521" s="29">
        <f>VLOOKUP(Datos[[#This Row],[Mes]],$M$2:$N$13,2,FALSE)</f>
        <v>44713</v>
      </c>
      <c r="K521" s="29" t="str">
        <f>VLOOKUP(Datos[[#This Row],[Region]],$P$7:$S$61,4,FALSE)</f>
        <v>45 - Toledo</v>
      </c>
    </row>
    <row r="522" spans="1:11" x14ac:dyDescent="0.25">
      <c r="A522" t="s">
        <v>86</v>
      </c>
      <c r="B522" t="s">
        <v>19</v>
      </c>
      <c r="C522" t="s">
        <v>10</v>
      </c>
      <c r="D522">
        <v>0</v>
      </c>
      <c r="E522">
        <v>0</v>
      </c>
      <c r="F522">
        <v>45</v>
      </c>
      <c r="J522" s="29">
        <f>VLOOKUP(Datos[[#This Row],[Mes]],$M$2:$N$13,2,FALSE)</f>
        <v>44743</v>
      </c>
      <c r="K522" s="29" t="str">
        <f>VLOOKUP(Datos[[#This Row],[Region]],$P$7:$S$61,4,FALSE)</f>
        <v>45 - Toledo</v>
      </c>
    </row>
    <row r="523" spans="1:11" x14ac:dyDescent="0.25">
      <c r="A523" t="s">
        <v>86</v>
      </c>
      <c r="B523" t="s">
        <v>19</v>
      </c>
      <c r="C523" t="s">
        <v>11</v>
      </c>
      <c r="D523">
        <v>0</v>
      </c>
      <c r="E523">
        <v>0</v>
      </c>
      <c r="F523">
        <v>45</v>
      </c>
      <c r="J523" s="29">
        <f>VLOOKUP(Datos[[#This Row],[Mes]],$M$2:$N$13,2,FALSE)</f>
        <v>44774</v>
      </c>
      <c r="K523" s="29" t="str">
        <f>VLOOKUP(Datos[[#This Row],[Region]],$P$7:$S$61,4,FALSE)</f>
        <v>45 - Toledo</v>
      </c>
    </row>
    <row r="524" spans="1:11" x14ac:dyDescent="0.25">
      <c r="A524" t="s">
        <v>86</v>
      </c>
      <c r="B524" t="s">
        <v>19</v>
      </c>
      <c r="C524" t="s">
        <v>12</v>
      </c>
      <c r="D524">
        <v>0</v>
      </c>
      <c r="E524">
        <v>0</v>
      </c>
      <c r="F524">
        <v>45</v>
      </c>
      <c r="J524" s="29">
        <f>VLOOKUP(Datos[[#This Row],[Mes]],$M$2:$N$13,2,FALSE)</f>
        <v>44805</v>
      </c>
      <c r="K524" s="29" t="str">
        <f>VLOOKUP(Datos[[#This Row],[Region]],$P$7:$S$61,4,FALSE)</f>
        <v>45 - Toledo</v>
      </c>
    </row>
    <row r="525" spans="1:11" x14ac:dyDescent="0.25">
      <c r="A525" t="s">
        <v>86</v>
      </c>
      <c r="B525" t="s">
        <v>19</v>
      </c>
      <c r="C525" t="s">
        <v>13</v>
      </c>
      <c r="D525">
        <v>0</v>
      </c>
      <c r="E525">
        <v>0</v>
      </c>
      <c r="F525">
        <v>45</v>
      </c>
      <c r="J525" s="29">
        <f>VLOOKUP(Datos[[#This Row],[Mes]],$M$2:$N$13,2,FALSE)</f>
        <v>44835</v>
      </c>
      <c r="K525" s="29" t="str">
        <f>VLOOKUP(Datos[[#This Row],[Region]],$P$7:$S$61,4,FALSE)</f>
        <v>45 - Toledo</v>
      </c>
    </row>
    <row r="526" spans="1:11" x14ac:dyDescent="0.25">
      <c r="A526" t="s">
        <v>86</v>
      </c>
      <c r="B526" t="s">
        <v>19</v>
      </c>
      <c r="C526" t="s">
        <v>14</v>
      </c>
      <c r="D526">
        <v>0</v>
      </c>
      <c r="E526">
        <v>0</v>
      </c>
      <c r="F526">
        <v>45</v>
      </c>
      <c r="J526" s="29">
        <f>VLOOKUP(Datos[[#This Row],[Mes]],$M$2:$N$13,2,FALSE)</f>
        <v>44866</v>
      </c>
      <c r="K526" s="29" t="str">
        <f>VLOOKUP(Datos[[#This Row],[Region]],$P$7:$S$61,4,FALSE)</f>
        <v>45 - Toledo</v>
      </c>
    </row>
    <row r="527" spans="1:11" x14ac:dyDescent="0.25">
      <c r="A527" t="s">
        <v>86</v>
      </c>
      <c r="B527" t="s">
        <v>19</v>
      </c>
      <c r="C527" t="s">
        <v>15</v>
      </c>
      <c r="D527">
        <v>0</v>
      </c>
      <c r="E527">
        <v>0</v>
      </c>
      <c r="F527">
        <v>45</v>
      </c>
      <c r="J527" s="29">
        <f>VLOOKUP(Datos[[#This Row],[Mes]],$M$2:$N$13,2,FALSE)</f>
        <v>44896</v>
      </c>
      <c r="K527" s="29" t="str">
        <f>VLOOKUP(Datos[[#This Row],[Region]],$P$7:$S$61,4,FALSE)</f>
        <v>45 - Toledo</v>
      </c>
    </row>
    <row r="528" spans="1:11" x14ac:dyDescent="0.25">
      <c r="A528" t="s">
        <v>110</v>
      </c>
      <c r="B528" t="s">
        <v>19</v>
      </c>
      <c r="C528" t="s">
        <v>9</v>
      </c>
      <c r="D528">
        <v>0</v>
      </c>
      <c r="E528">
        <v>0</v>
      </c>
      <c r="F528">
        <v>46</v>
      </c>
      <c r="J528" s="29">
        <f>VLOOKUP(Datos[[#This Row],[Mes]],$M$2:$N$13,2,FALSE)</f>
        <v>44713</v>
      </c>
      <c r="K528" s="29" t="str">
        <f>VLOOKUP(Datos[[#This Row],[Region]],$P$7:$S$61,4,FALSE)</f>
        <v>46 - Valencia/València</v>
      </c>
    </row>
    <row r="529" spans="1:11" x14ac:dyDescent="0.25">
      <c r="A529" t="s">
        <v>110</v>
      </c>
      <c r="B529" t="s">
        <v>19</v>
      </c>
      <c r="C529" t="s">
        <v>10</v>
      </c>
      <c r="D529">
        <v>0</v>
      </c>
      <c r="E529">
        <v>0</v>
      </c>
      <c r="F529">
        <v>46</v>
      </c>
      <c r="J529" s="29">
        <f>VLOOKUP(Datos[[#This Row],[Mes]],$M$2:$N$13,2,FALSE)</f>
        <v>44743</v>
      </c>
      <c r="K529" s="29" t="str">
        <f>VLOOKUP(Datos[[#This Row],[Region]],$P$7:$S$61,4,FALSE)</f>
        <v>46 - Valencia/València</v>
      </c>
    </row>
    <row r="530" spans="1:11" x14ac:dyDescent="0.25">
      <c r="A530" t="s">
        <v>110</v>
      </c>
      <c r="B530" t="s">
        <v>19</v>
      </c>
      <c r="C530" t="s">
        <v>11</v>
      </c>
      <c r="D530">
        <v>0</v>
      </c>
      <c r="E530">
        <v>0</v>
      </c>
      <c r="F530">
        <v>46</v>
      </c>
      <c r="J530" s="29">
        <f>VLOOKUP(Datos[[#This Row],[Mes]],$M$2:$N$13,2,FALSE)</f>
        <v>44774</v>
      </c>
      <c r="K530" s="29" t="str">
        <f>VLOOKUP(Datos[[#This Row],[Region]],$P$7:$S$61,4,FALSE)</f>
        <v>46 - Valencia/València</v>
      </c>
    </row>
    <row r="531" spans="1:11" x14ac:dyDescent="0.25">
      <c r="A531" t="s">
        <v>110</v>
      </c>
      <c r="B531" t="s">
        <v>19</v>
      </c>
      <c r="C531" t="s">
        <v>12</v>
      </c>
      <c r="D531">
        <v>0</v>
      </c>
      <c r="E531">
        <v>0</v>
      </c>
      <c r="F531">
        <v>46</v>
      </c>
      <c r="J531" s="29">
        <f>VLOOKUP(Datos[[#This Row],[Mes]],$M$2:$N$13,2,FALSE)</f>
        <v>44805</v>
      </c>
      <c r="K531" s="29" t="str">
        <f>VLOOKUP(Datos[[#This Row],[Region]],$P$7:$S$61,4,FALSE)</f>
        <v>46 - Valencia/València</v>
      </c>
    </row>
    <row r="532" spans="1:11" x14ac:dyDescent="0.25">
      <c r="A532" t="s">
        <v>110</v>
      </c>
      <c r="B532" t="s">
        <v>19</v>
      </c>
      <c r="C532" t="s">
        <v>13</v>
      </c>
      <c r="D532">
        <v>0</v>
      </c>
      <c r="E532">
        <v>0</v>
      </c>
      <c r="F532">
        <v>46</v>
      </c>
      <c r="J532" s="29">
        <f>VLOOKUP(Datos[[#This Row],[Mes]],$M$2:$N$13,2,FALSE)</f>
        <v>44835</v>
      </c>
      <c r="K532" s="29" t="str">
        <f>VLOOKUP(Datos[[#This Row],[Region]],$P$7:$S$61,4,FALSE)</f>
        <v>46 - Valencia/València</v>
      </c>
    </row>
    <row r="533" spans="1:11" x14ac:dyDescent="0.25">
      <c r="A533" t="s">
        <v>110</v>
      </c>
      <c r="B533" t="s">
        <v>19</v>
      </c>
      <c r="C533" t="s">
        <v>14</v>
      </c>
      <c r="D533">
        <v>0</v>
      </c>
      <c r="E533">
        <v>0</v>
      </c>
      <c r="F533">
        <v>46</v>
      </c>
      <c r="J533" s="29">
        <f>VLOOKUP(Datos[[#This Row],[Mes]],$M$2:$N$13,2,FALSE)</f>
        <v>44866</v>
      </c>
      <c r="K533" s="29" t="str">
        <f>VLOOKUP(Datos[[#This Row],[Region]],$P$7:$S$61,4,FALSE)</f>
        <v>46 - Valencia/València</v>
      </c>
    </row>
    <row r="534" spans="1:11" x14ac:dyDescent="0.25">
      <c r="A534" t="s">
        <v>110</v>
      </c>
      <c r="B534" t="s">
        <v>19</v>
      </c>
      <c r="C534" t="s">
        <v>15</v>
      </c>
      <c r="D534">
        <v>0</v>
      </c>
      <c r="E534">
        <v>0</v>
      </c>
      <c r="F534">
        <v>46</v>
      </c>
      <c r="J534" s="29">
        <f>VLOOKUP(Datos[[#This Row],[Mes]],$M$2:$N$13,2,FALSE)</f>
        <v>44896</v>
      </c>
      <c r="K534" s="29" t="str">
        <f>VLOOKUP(Datos[[#This Row],[Region]],$P$7:$S$61,4,FALSE)</f>
        <v>46 - Valencia/València</v>
      </c>
    </row>
    <row r="535" spans="1:11" x14ac:dyDescent="0.25">
      <c r="A535" t="s">
        <v>85</v>
      </c>
      <c r="B535" t="s">
        <v>19</v>
      </c>
      <c r="C535" t="s">
        <v>4</v>
      </c>
      <c r="D535">
        <v>0</v>
      </c>
      <c r="E535">
        <v>0</v>
      </c>
      <c r="F535">
        <v>47</v>
      </c>
      <c r="J535" s="29">
        <f>VLOOKUP(Datos[[#This Row],[Mes]],$M$2:$N$13,2,FALSE)</f>
        <v>44562</v>
      </c>
      <c r="K535" s="29" t="str">
        <f>VLOOKUP(Datos[[#This Row],[Region]],$P$7:$S$61,4,FALSE)</f>
        <v>47 - Valladolid</v>
      </c>
    </row>
    <row r="536" spans="1:11" x14ac:dyDescent="0.25">
      <c r="A536" t="s">
        <v>85</v>
      </c>
      <c r="B536" t="s">
        <v>19</v>
      </c>
      <c r="C536" t="s">
        <v>5</v>
      </c>
      <c r="D536">
        <v>0</v>
      </c>
      <c r="E536">
        <v>0</v>
      </c>
      <c r="F536">
        <v>47</v>
      </c>
      <c r="J536" s="29">
        <f>VLOOKUP(Datos[[#This Row],[Mes]],$M$2:$N$13,2,FALSE)</f>
        <v>44593</v>
      </c>
      <c r="K536" s="29" t="str">
        <f>VLOOKUP(Datos[[#This Row],[Region]],$P$7:$S$61,4,FALSE)</f>
        <v>47 - Valladolid</v>
      </c>
    </row>
    <row r="537" spans="1:11" x14ac:dyDescent="0.25">
      <c r="A537" t="s">
        <v>85</v>
      </c>
      <c r="B537" t="s">
        <v>19</v>
      </c>
      <c r="C537" t="s">
        <v>6</v>
      </c>
      <c r="D537">
        <v>0</v>
      </c>
      <c r="E537">
        <v>0</v>
      </c>
      <c r="F537">
        <v>47</v>
      </c>
      <c r="J537" s="29">
        <f>VLOOKUP(Datos[[#This Row],[Mes]],$M$2:$N$13,2,FALSE)</f>
        <v>44621</v>
      </c>
      <c r="K537" s="29" t="str">
        <f>VLOOKUP(Datos[[#This Row],[Region]],$P$7:$S$61,4,FALSE)</f>
        <v>47 - Valladolid</v>
      </c>
    </row>
    <row r="538" spans="1:11" x14ac:dyDescent="0.25">
      <c r="A538" t="s">
        <v>85</v>
      </c>
      <c r="B538" t="s">
        <v>19</v>
      </c>
      <c r="C538" t="s">
        <v>7</v>
      </c>
      <c r="D538">
        <v>0</v>
      </c>
      <c r="E538">
        <v>0</v>
      </c>
      <c r="F538">
        <v>47</v>
      </c>
      <c r="J538" s="29">
        <f>VLOOKUP(Datos[[#This Row],[Mes]],$M$2:$N$13,2,FALSE)</f>
        <v>44652</v>
      </c>
      <c r="K538" s="29" t="str">
        <f>VLOOKUP(Datos[[#This Row],[Region]],$P$7:$S$61,4,FALSE)</f>
        <v>47 - Valladolid</v>
      </c>
    </row>
    <row r="539" spans="1:11" x14ac:dyDescent="0.25">
      <c r="A539" t="s">
        <v>85</v>
      </c>
      <c r="B539" t="s">
        <v>19</v>
      </c>
      <c r="C539" t="s">
        <v>8</v>
      </c>
      <c r="D539">
        <v>0</v>
      </c>
      <c r="E539">
        <v>0</v>
      </c>
      <c r="F539">
        <v>47</v>
      </c>
      <c r="J539" s="29">
        <f>VLOOKUP(Datos[[#This Row],[Mes]],$M$2:$N$13,2,FALSE)</f>
        <v>44682</v>
      </c>
      <c r="K539" s="29" t="str">
        <f>VLOOKUP(Datos[[#This Row],[Region]],$P$7:$S$61,4,FALSE)</f>
        <v>47 - Valladolid</v>
      </c>
    </row>
    <row r="540" spans="1:11" x14ac:dyDescent="0.25">
      <c r="A540" t="s">
        <v>85</v>
      </c>
      <c r="B540" t="s">
        <v>19</v>
      </c>
      <c r="C540" t="s">
        <v>9</v>
      </c>
      <c r="D540">
        <v>0</v>
      </c>
      <c r="E540">
        <v>0</v>
      </c>
      <c r="F540">
        <v>47</v>
      </c>
      <c r="J540" s="29">
        <f>VLOOKUP(Datos[[#This Row],[Mes]],$M$2:$N$13,2,FALSE)</f>
        <v>44713</v>
      </c>
      <c r="K540" s="29" t="str">
        <f>VLOOKUP(Datos[[#This Row],[Region]],$P$7:$S$61,4,FALSE)</f>
        <v>47 - Valladolid</v>
      </c>
    </row>
    <row r="541" spans="1:11" x14ac:dyDescent="0.25">
      <c r="A541" t="s">
        <v>85</v>
      </c>
      <c r="B541" t="s">
        <v>19</v>
      </c>
      <c r="C541" t="s">
        <v>10</v>
      </c>
      <c r="D541">
        <v>0</v>
      </c>
      <c r="E541">
        <v>0</v>
      </c>
      <c r="F541">
        <v>47</v>
      </c>
      <c r="J541" s="29">
        <f>VLOOKUP(Datos[[#This Row],[Mes]],$M$2:$N$13,2,FALSE)</f>
        <v>44743</v>
      </c>
      <c r="K541" s="29" t="str">
        <f>VLOOKUP(Datos[[#This Row],[Region]],$P$7:$S$61,4,FALSE)</f>
        <v>47 - Valladolid</v>
      </c>
    </row>
    <row r="542" spans="1:11" x14ac:dyDescent="0.25">
      <c r="A542" t="s">
        <v>85</v>
      </c>
      <c r="B542" t="s">
        <v>19</v>
      </c>
      <c r="C542" t="s">
        <v>11</v>
      </c>
      <c r="D542">
        <v>0</v>
      </c>
      <c r="E542">
        <v>0</v>
      </c>
      <c r="F542">
        <v>47</v>
      </c>
      <c r="J542" s="29">
        <f>VLOOKUP(Datos[[#This Row],[Mes]],$M$2:$N$13,2,FALSE)</f>
        <v>44774</v>
      </c>
      <c r="K542" s="29" t="str">
        <f>VLOOKUP(Datos[[#This Row],[Region]],$P$7:$S$61,4,FALSE)</f>
        <v>47 - Valladolid</v>
      </c>
    </row>
    <row r="543" spans="1:11" x14ac:dyDescent="0.25">
      <c r="A543" t="s">
        <v>85</v>
      </c>
      <c r="B543" t="s">
        <v>19</v>
      </c>
      <c r="C543" t="s">
        <v>12</v>
      </c>
      <c r="D543">
        <v>0</v>
      </c>
      <c r="E543">
        <v>0</v>
      </c>
      <c r="F543">
        <v>47</v>
      </c>
      <c r="J543" s="29">
        <f>VLOOKUP(Datos[[#This Row],[Mes]],$M$2:$N$13,2,FALSE)</f>
        <v>44805</v>
      </c>
      <c r="K543" s="29" t="str">
        <f>VLOOKUP(Datos[[#This Row],[Region]],$P$7:$S$61,4,FALSE)</f>
        <v>47 - Valladolid</v>
      </c>
    </row>
    <row r="544" spans="1:11" x14ac:dyDescent="0.25">
      <c r="A544" t="s">
        <v>85</v>
      </c>
      <c r="B544" t="s">
        <v>19</v>
      </c>
      <c r="C544" t="s">
        <v>13</v>
      </c>
      <c r="D544">
        <v>0</v>
      </c>
      <c r="E544">
        <v>0</v>
      </c>
      <c r="F544">
        <v>47</v>
      </c>
      <c r="J544" s="29">
        <f>VLOOKUP(Datos[[#This Row],[Mes]],$M$2:$N$13,2,FALSE)</f>
        <v>44835</v>
      </c>
      <c r="K544" s="29" t="str">
        <f>VLOOKUP(Datos[[#This Row],[Region]],$P$7:$S$61,4,FALSE)</f>
        <v>47 - Valladolid</v>
      </c>
    </row>
    <row r="545" spans="1:11" x14ac:dyDescent="0.25">
      <c r="A545" t="s">
        <v>85</v>
      </c>
      <c r="B545" t="s">
        <v>19</v>
      </c>
      <c r="C545" t="s">
        <v>14</v>
      </c>
      <c r="D545">
        <v>0</v>
      </c>
      <c r="E545">
        <v>0</v>
      </c>
      <c r="F545">
        <v>47</v>
      </c>
      <c r="J545" s="29">
        <f>VLOOKUP(Datos[[#This Row],[Mes]],$M$2:$N$13,2,FALSE)</f>
        <v>44866</v>
      </c>
      <c r="K545" s="29" t="str">
        <f>VLOOKUP(Datos[[#This Row],[Region]],$P$7:$S$61,4,FALSE)</f>
        <v>47 - Valladolid</v>
      </c>
    </row>
    <row r="546" spans="1:11" x14ac:dyDescent="0.25">
      <c r="A546" t="s">
        <v>85</v>
      </c>
      <c r="B546" t="s">
        <v>19</v>
      </c>
      <c r="C546" t="s">
        <v>15</v>
      </c>
      <c r="D546">
        <v>0</v>
      </c>
      <c r="E546">
        <v>0</v>
      </c>
      <c r="F546">
        <v>47</v>
      </c>
      <c r="J546" s="29">
        <f>VLOOKUP(Datos[[#This Row],[Mes]],$M$2:$N$13,2,FALSE)</f>
        <v>44896</v>
      </c>
      <c r="K546" s="29" t="str">
        <f>VLOOKUP(Datos[[#This Row],[Region]],$P$7:$S$61,4,FALSE)</f>
        <v>47 - Valladolid</v>
      </c>
    </row>
    <row r="547" spans="1:11" x14ac:dyDescent="0.25">
      <c r="A547" t="s">
        <v>73</v>
      </c>
      <c r="B547" t="s">
        <v>19</v>
      </c>
      <c r="C547" t="s">
        <v>4</v>
      </c>
      <c r="D547">
        <v>0</v>
      </c>
      <c r="E547">
        <v>0</v>
      </c>
      <c r="F547">
        <v>48</v>
      </c>
      <c r="J547" s="29">
        <f>VLOOKUP(Datos[[#This Row],[Mes]],$M$2:$N$13,2,FALSE)</f>
        <v>44562</v>
      </c>
      <c r="K547" s="29" t="str">
        <f>VLOOKUP(Datos[[#This Row],[Region]],$P$7:$S$61,4,FALSE)</f>
        <v>48 - Bizkaia</v>
      </c>
    </row>
    <row r="548" spans="1:11" x14ac:dyDescent="0.25">
      <c r="A548" t="s">
        <v>73</v>
      </c>
      <c r="B548" t="s">
        <v>19</v>
      </c>
      <c r="C548" t="s">
        <v>5</v>
      </c>
      <c r="D548">
        <v>0</v>
      </c>
      <c r="E548">
        <v>0</v>
      </c>
      <c r="F548">
        <v>48</v>
      </c>
      <c r="J548" s="29">
        <f>VLOOKUP(Datos[[#This Row],[Mes]],$M$2:$N$13,2,FALSE)</f>
        <v>44593</v>
      </c>
      <c r="K548" s="29" t="str">
        <f>VLOOKUP(Datos[[#This Row],[Region]],$P$7:$S$61,4,FALSE)</f>
        <v>48 - Bizkaia</v>
      </c>
    </row>
    <row r="549" spans="1:11" x14ac:dyDescent="0.25">
      <c r="A549" t="s">
        <v>73</v>
      </c>
      <c r="B549" t="s">
        <v>19</v>
      </c>
      <c r="C549" t="s">
        <v>6</v>
      </c>
      <c r="D549">
        <v>0</v>
      </c>
      <c r="E549">
        <v>0</v>
      </c>
      <c r="F549">
        <v>48</v>
      </c>
      <c r="J549" s="29">
        <f>VLOOKUP(Datos[[#This Row],[Mes]],$M$2:$N$13,2,FALSE)</f>
        <v>44621</v>
      </c>
      <c r="K549" s="29" t="str">
        <f>VLOOKUP(Datos[[#This Row],[Region]],$P$7:$S$61,4,FALSE)</f>
        <v>48 - Bizkaia</v>
      </c>
    </row>
    <row r="550" spans="1:11" x14ac:dyDescent="0.25">
      <c r="A550" t="s">
        <v>73</v>
      </c>
      <c r="B550" t="s">
        <v>19</v>
      </c>
      <c r="C550" t="s">
        <v>7</v>
      </c>
      <c r="D550">
        <v>0</v>
      </c>
      <c r="E550">
        <v>0</v>
      </c>
      <c r="F550">
        <v>48</v>
      </c>
      <c r="J550" s="29">
        <f>VLOOKUP(Datos[[#This Row],[Mes]],$M$2:$N$13,2,FALSE)</f>
        <v>44652</v>
      </c>
      <c r="K550" s="29" t="str">
        <f>VLOOKUP(Datos[[#This Row],[Region]],$P$7:$S$61,4,FALSE)</f>
        <v>48 - Bizkaia</v>
      </c>
    </row>
    <row r="551" spans="1:11" x14ac:dyDescent="0.25">
      <c r="A551" t="s">
        <v>73</v>
      </c>
      <c r="B551" t="s">
        <v>19</v>
      </c>
      <c r="C551" t="s">
        <v>8</v>
      </c>
      <c r="D551">
        <v>0</v>
      </c>
      <c r="E551">
        <v>0</v>
      </c>
      <c r="F551">
        <v>48</v>
      </c>
      <c r="J551" s="29">
        <f>VLOOKUP(Datos[[#This Row],[Mes]],$M$2:$N$13,2,FALSE)</f>
        <v>44682</v>
      </c>
      <c r="K551" s="29" t="str">
        <f>VLOOKUP(Datos[[#This Row],[Region]],$P$7:$S$61,4,FALSE)</f>
        <v>48 - Bizkaia</v>
      </c>
    </row>
    <row r="552" spans="1:11" x14ac:dyDescent="0.25">
      <c r="A552" t="s">
        <v>73</v>
      </c>
      <c r="B552" t="s">
        <v>19</v>
      </c>
      <c r="C552" t="s">
        <v>9</v>
      </c>
      <c r="D552">
        <v>0</v>
      </c>
      <c r="E552">
        <v>0</v>
      </c>
      <c r="F552">
        <v>48</v>
      </c>
      <c r="J552" s="29">
        <f>VLOOKUP(Datos[[#This Row],[Mes]],$M$2:$N$13,2,FALSE)</f>
        <v>44713</v>
      </c>
      <c r="K552" s="29" t="str">
        <f>VLOOKUP(Datos[[#This Row],[Region]],$P$7:$S$61,4,FALSE)</f>
        <v>48 - Bizkaia</v>
      </c>
    </row>
    <row r="553" spans="1:11" x14ac:dyDescent="0.25">
      <c r="A553" t="s">
        <v>73</v>
      </c>
      <c r="B553" t="s">
        <v>19</v>
      </c>
      <c r="C553" t="s">
        <v>10</v>
      </c>
      <c r="D553">
        <v>0</v>
      </c>
      <c r="E553">
        <v>0</v>
      </c>
      <c r="F553">
        <v>48</v>
      </c>
      <c r="J553" s="29">
        <f>VLOOKUP(Datos[[#This Row],[Mes]],$M$2:$N$13,2,FALSE)</f>
        <v>44743</v>
      </c>
      <c r="K553" s="29" t="str">
        <f>VLOOKUP(Datos[[#This Row],[Region]],$P$7:$S$61,4,FALSE)</f>
        <v>48 - Bizkaia</v>
      </c>
    </row>
    <row r="554" spans="1:11" x14ac:dyDescent="0.25">
      <c r="A554" t="s">
        <v>73</v>
      </c>
      <c r="B554" t="s">
        <v>19</v>
      </c>
      <c r="C554" t="s">
        <v>11</v>
      </c>
      <c r="D554">
        <v>0</v>
      </c>
      <c r="E554">
        <v>0</v>
      </c>
      <c r="F554">
        <v>48</v>
      </c>
      <c r="J554" s="29">
        <f>VLOOKUP(Datos[[#This Row],[Mes]],$M$2:$N$13,2,FALSE)</f>
        <v>44774</v>
      </c>
      <c r="K554" s="29" t="str">
        <f>VLOOKUP(Datos[[#This Row],[Region]],$P$7:$S$61,4,FALSE)</f>
        <v>48 - Bizkaia</v>
      </c>
    </row>
    <row r="555" spans="1:11" x14ac:dyDescent="0.25">
      <c r="A555" t="s">
        <v>73</v>
      </c>
      <c r="B555" t="s">
        <v>19</v>
      </c>
      <c r="C555" t="s">
        <v>12</v>
      </c>
      <c r="D555">
        <v>0</v>
      </c>
      <c r="E555">
        <v>0</v>
      </c>
      <c r="F555">
        <v>48</v>
      </c>
      <c r="J555" s="29">
        <f>VLOOKUP(Datos[[#This Row],[Mes]],$M$2:$N$13,2,FALSE)</f>
        <v>44805</v>
      </c>
      <c r="K555" s="29" t="str">
        <f>VLOOKUP(Datos[[#This Row],[Region]],$P$7:$S$61,4,FALSE)</f>
        <v>48 - Bizkaia</v>
      </c>
    </row>
    <row r="556" spans="1:11" x14ac:dyDescent="0.25">
      <c r="A556" t="s">
        <v>73</v>
      </c>
      <c r="B556" t="s">
        <v>19</v>
      </c>
      <c r="C556" t="s">
        <v>13</v>
      </c>
      <c r="D556">
        <v>0</v>
      </c>
      <c r="E556">
        <v>0</v>
      </c>
      <c r="F556">
        <v>48</v>
      </c>
      <c r="J556" s="29">
        <f>VLOOKUP(Datos[[#This Row],[Mes]],$M$2:$N$13,2,FALSE)</f>
        <v>44835</v>
      </c>
      <c r="K556" s="29" t="str">
        <f>VLOOKUP(Datos[[#This Row],[Region]],$P$7:$S$61,4,FALSE)</f>
        <v>48 - Bizkaia</v>
      </c>
    </row>
    <row r="557" spans="1:11" x14ac:dyDescent="0.25">
      <c r="A557" t="s">
        <v>73</v>
      </c>
      <c r="B557" t="s">
        <v>19</v>
      </c>
      <c r="C557" t="s">
        <v>14</v>
      </c>
      <c r="D557">
        <v>0</v>
      </c>
      <c r="E557">
        <v>0</v>
      </c>
      <c r="F557">
        <v>48</v>
      </c>
      <c r="J557" s="29">
        <f>VLOOKUP(Datos[[#This Row],[Mes]],$M$2:$N$13,2,FALSE)</f>
        <v>44866</v>
      </c>
      <c r="K557" s="29" t="str">
        <f>VLOOKUP(Datos[[#This Row],[Region]],$P$7:$S$61,4,FALSE)</f>
        <v>48 - Bizkaia</v>
      </c>
    </row>
    <row r="558" spans="1:11" x14ac:dyDescent="0.25">
      <c r="A558" t="s">
        <v>73</v>
      </c>
      <c r="B558" t="s">
        <v>19</v>
      </c>
      <c r="C558" t="s">
        <v>15</v>
      </c>
      <c r="D558">
        <v>0</v>
      </c>
      <c r="E558">
        <v>0</v>
      </c>
      <c r="F558">
        <v>48</v>
      </c>
      <c r="J558" s="29">
        <f>VLOOKUP(Datos[[#This Row],[Mes]],$M$2:$N$13,2,FALSE)</f>
        <v>44896</v>
      </c>
      <c r="K558" s="29" t="str">
        <f>VLOOKUP(Datos[[#This Row],[Region]],$P$7:$S$61,4,FALSE)</f>
        <v>48 - Bizkaia</v>
      </c>
    </row>
    <row r="559" spans="1:11" x14ac:dyDescent="0.25">
      <c r="A559" t="s">
        <v>84</v>
      </c>
      <c r="B559" t="s">
        <v>19</v>
      </c>
      <c r="C559" t="s">
        <v>4</v>
      </c>
      <c r="D559">
        <v>0</v>
      </c>
      <c r="E559">
        <v>0</v>
      </c>
      <c r="F559">
        <v>49</v>
      </c>
      <c r="J559" s="29">
        <f>VLOOKUP(Datos[[#This Row],[Mes]],$M$2:$N$13,2,FALSE)</f>
        <v>44562</v>
      </c>
      <c r="K559" s="29" t="str">
        <f>VLOOKUP(Datos[[#This Row],[Region]],$P$7:$S$61,4,FALSE)</f>
        <v>49 - Zamora</v>
      </c>
    </row>
    <row r="560" spans="1:11" x14ac:dyDescent="0.25">
      <c r="A560" t="s">
        <v>84</v>
      </c>
      <c r="B560" t="s">
        <v>19</v>
      </c>
      <c r="C560" t="s">
        <v>5</v>
      </c>
      <c r="D560">
        <v>0</v>
      </c>
      <c r="E560">
        <v>0</v>
      </c>
      <c r="F560">
        <v>49</v>
      </c>
      <c r="J560" s="29">
        <f>VLOOKUP(Datos[[#This Row],[Mes]],$M$2:$N$13,2,FALSE)</f>
        <v>44593</v>
      </c>
      <c r="K560" s="29" t="str">
        <f>VLOOKUP(Datos[[#This Row],[Region]],$P$7:$S$61,4,FALSE)</f>
        <v>49 - Zamora</v>
      </c>
    </row>
    <row r="561" spans="1:11" x14ac:dyDescent="0.25">
      <c r="A561" t="s">
        <v>84</v>
      </c>
      <c r="B561" t="s">
        <v>19</v>
      </c>
      <c r="C561" t="s">
        <v>6</v>
      </c>
      <c r="D561">
        <v>0</v>
      </c>
      <c r="E561">
        <v>0</v>
      </c>
      <c r="F561">
        <v>49</v>
      </c>
      <c r="J561" s="29">
        <f>VLOOKUP(Datos[[#This Row],[Mes]],$M$2:$N$13,2,FALSE)</f>
        <v>44621</v>
      </c>
      <c r="K561" s="29" t="str">
        <f>VLOOKUP(Datos[[#This Row],[Region]],$P$7:$S$61,4,FALSE)</f>
        <v>49 - Zamora</v>
      </c>
    </row>
    <row r="562" spans="1:11" x14ac:dyDescent="0.25">
      <c r="A562" t="s">
        <v>84</v>
      </c>
      <c r="B562" t="s">
        <v>19</v>
      </c>
      <c r="C562" t="s">
        <v>7</v>
      </c>
      <c r="D562">
        <v>0</v>
      </c>
      <c r="E562">
        <v>0</v>
      </c>
      <c r="F562">
        <v>49</v>
      </c>
      <c r="J562" s="29">
        <f>VLOOKUP(Datos[[#This Row],[Mes]],$M$2:$N$13,2,FALSE)</f>
        <v>44652</v>
      </c>
      <c r="K562" s="29" t="str">
        <f>VLOOKUP(Datos[[#This Row],[Region]],$P$7:$S$61,4,FALSE)</f>
        <v>49 - Zamora</v>
      </c>
    </row>
    <row r="563" spans="1:11" x14ac:dyDescent="0.25">
      <c r="A563" t="s">
        <v>84</v>
      </c>
      <c r="B563" t="s">
        <v>19</v>
      </c>
      <c r="C563" t="s">
        <v>8</v>
      </c>
      <c r="D563">
        <v>0</v>
      </c>
      <c r="E563">
        <v>0</v>
      </c>
      <c r="F563">
        <v>49</v>
      </c>
      <c r="J563" s="29">
        <f>VLOOKUP(Datos[[#This Row],[Mes]],$M$2:$N$13,2,FALSE)</f>
        <v>44682</v>
      </c>
      <c r="K563" s="29" t="str">
        <f>VLOOKUP(Datos[[#This Row],[Region]],$P$7:$S$61,4,FALSE)</f>
        <v>49 - Zamora</v>
      </c>
    </row>
    <row r="564" spans="1:11" x14ac:dyDescent="0.25">
      <c r="A564" t="s">
        <v>84</v>
      </c>
      <c r="B564" t="s">
        <v>19</v>
      </c>
      <c r="C564" t="s">
        <v>9</v>
      </c>
      <c r="D564">
        <v>0</v>
      </c>
      <c r="E564">
        <v>0</v>
      </c>
      <c r="F564">
        <v>49</v>
      </c>
      <c r="J564" s="29">
        <f>VLOOKUP(Datos[[#This Row],[Mes]],$M$2:$N$13,2,FALSE)</f>
        <v>44713</v>
      </c>
      <c r="K564" s="29" t="str">
        <f>VLOOKUP(Datos[[#This Row],[Region]],$P$7:$S$61,4,FALSE)</f>
        <v>49 - Zamora</v>
      </c>
    </row>
    <row r="565" spans="1:11" x14ac:dyDescent="0.25">
      <c r="A565" t="s">
        <v>84</v>
      </c>
      <c r="B565" t="s">
        <v>19</v>
      </c>
      <c r="C565" t="s">
        <v>10</v>
      </c>
      <c r="D565">
        <v>0</v>
      </c>
      <c r="E565">
        <v>0</v>
      </c>
      <c r="F565">
        <v>49</v>
      </c>
      <c r="J565" s="29">
        <f>VLOOKUP(Datos[[#This Row],[Mes]],$M$2:$N$13,2,FALSE)</f>
        <v>44743</v>
      </c>
      <c r="K565" s="29" t="str">
        <f>VLOOKUP(Datos[[#This Row],[Region]],$P$7:$S$61,4,FALSE)</f>
        <v>49 - Zamora</v>
      </c>
    </row>
    <row r="566" spans="1:11" x14ac:dyDescent="0.25">
      <c r="A566" t="s">
        <v>84</v>
      </c>
      <c r="B566" t="s">
        <v>19</v>
      </c>
      <c r="C566" t="s">
        <v>11</v>
      </c>
      <c r="D566">
        <v>0</v>
      </c>
      <c r="E566">
        <v>0</v>
      </c>
      <c r="F566">
        <v>49</v>
      </c>
      <c r="J566" s="29">
        <f>VLOOKUP(Datos[[#This Row],[Mes]],$M$2:$N$13,2,FALSE)</f>
        <v>44774</v>
      </c>
      <c r="K566" s="29" t="str">
        <f>VLOOKUP(Datos[[#This Row],[Region]],$P$7:$S$61,4,FALSE)</f>
        <v>49 - Zamora</v>
      </c>
    </row>
    <row r="567" spans="1:11" x14ac:dyDescent="0.25">
      <c r="A567" t="s">
        <v>84</v>
      </c>
      <c r="B567" t="s">
        <v>19</v>
      </c>
      <c r="C567" t="s">
        <v>12</v>
      </c>
      <c r="D567">
        <v>0</v>
      </c>
      <c r="E567">
        <v>0</v>
      </c>
      <c r="F567">
        <v>49</v>
      </c>
      <c r="J567" s="29">
        <f>VLOOKUP(Datos[[#This Row],[Mes]],$M$2:$N$13,2,FALSE)</f>
        <v>44805</v>
      </c>
      <c r="K567" s="29" t="str">
        <f>VLOOKUP(Datos[[#This Row],[Region]],$P$7:$S$61,4,FALSE)</f>
        <v>49 - Zamora</v>
      </c>
    </row>
    <row r="568" spans="1:11" x14ac:dyDescent="0.25">
      <c r="A568" t="s">
        <v>84</v>
      </c>
      <c r="B568" t="s">
        <v>19</v>
      </c>
      <c r="C568" t="s">
        <v>13</v>
      </c>
      <c r="D568">
        <v>0</v>
      </c>
      <c r="E568">
        <v>0</v>
      </c>
      <c r="F568">
        <v>49</v>
      </c>
      <c r="J568" s="29">
        <f>VLOOKUP(Datos[[#This Row],[Mes]],$M$2:$N$13,2,FALSE)</f>
        <v>44835</v>
      </c>
      <c r="K568" s="29" t="str">
        <f>VLOOKUP(Datos[[#This Row],[Region]],$P$7:$S$61,4,FALSE)</f>
        <v>49 - Zamora</v>
      </c>
    </row>
    <row r="569" spans="1:11" x14ac:dyDescent="0.25">
      <c r="A569" t="s">
        <v>84</v>
      </c>
      <c r="B569" t="s">
        <v>19</v>
      </c>
      <c r="C569" t="s">
        <v>14</v>
      </c>
      <c r="D569">
        <v>0</v>
      </c>
      <c r="E569">
        <v>0</v>
      </c>
      <c r="F569">
        <v>49</v>
      </c>
      <c r="J569" s="29">
        <f>VLOOKUP(Datos[[#This Row],[Mes]],$M$2:$N$13,2,FALSE)</f>
        <v>44866</v>
      </c>
      <c r="K569" s="29" t="str">
        <f>VLOOKUP(Datos[[#This Row],[Region]],$P$7:$S$61,4,FALSE)</f>
        <v>49 - Zamora</v>
      </c>
    </row>
    <row r="570" spans="1:11" x14ac:dyDescent="0.25">
      <c r="A570" t="s">
        <v>84</v>
      </c>
      <c r="B570" t="s">
        <v>19</v>
      </c>
      <c r="C570" t="s">
        <v>15</v>
      </c>
      <c r="D570">
        <v>0</v>
      </c>
      <c r="E570">
        <v>0</v>
      </c>
      <c r="F570">
        <v>49</v>
      </c>
      <c r="J570" s="29">
        <f>VLOOKUP(Datos[[#This Row],[Mes]],$M$2:$N$13,2,FALSE)</f>
        <v>44896</v>
      </c>
      <c r="K570" s="29" t="str">
        <f>VLOOKUP(Datos[[#This Row],[Region]],$P$7:$S$61,4,FALSE)</f>
        <v>49 - Zamora</v>
      </c>
    </row>
    <row r="571" spans="1:11" x14ac:dyDescent="0.25">
      <c r="A571" t="s">
        <v>62</v>
      </c>
      <c r="B571" t="s">
        <v>19</v>
      </c>
      <c r="C571" t="s">
        <v>4</v>
      </c>
      <c r="D571">
        <v>0</v>
      </c>
      <c r="E571">
        <v>0</v>
      </c>
      <c r="F571">
        <v>50</v>
      </c>
      <c r="J571" s="29">
        <f>VLOOKUP(Datos[[#This Row],[Mes]],$M$2:$N$13,2,FALSE)</f>
        <v>44562</v>
      </c>
      <c r="K571" s="29" t="str">
        <f>VLOOKUP(Datos[[#This Row],[Region]],$P$7:$S$61,4,FALSE)</f>
        <v>50 - Zaragoza</v>
      </c>
    </row>
    <row r="572" spans="1:11" x14ac:dyDescent="0.25">
      <c r="A572" t="s">
        <v>62</v>
      </c>
      <c r="B572" t="s">
        <v>19</v>
      </c>
      <c r="C572" t="s">
        <v>5</v>
      </c>
      <c r="D572">
        <v>0</v>
      </c>
      <c r="E572">
        <v>0</v>
      </c>
      <c r="F572">
        <v>50</v>
      </c>
      <c r="J572" s="29">
        <f>VLOOKUP(Datos[[#This Row],[Mes]],$M$2:$N$13,2,FALSE)</f>
        <v>44593</v>
      </c>
      <c r="K572" s="29" t="str">
        <f>VLOOKUP(Datos[[#This Row],[Region]],$P$7:$S$61,4,FALSE)</f>
        <v>50 - Zaragoza</v>
      </c>
    </row>
    <row r="573" spans="1:11" x14ac:dyDescent="0.25">
      <c r="A573" t="s">
        <v>62</v>
      </c>
      <c r="B573" t="s">
        <v>19</v>
      </c>
      <c r="C573" t="s">
        <v>6</v>
      </c>
      <c r="D573">
        <v>0</v>
      </c>
      <c r="E573">
        <v>0</v>
      </c>
      <c r="F573">
        <v>50</v>
      </c>
      <c r="J573" s="29">
        <f>VLOOKUP(Datos[[#This Row],[Mes]],$M$2:$N$13,2,FALSE)</f>
        <v>44621</v>
      </c>
      <c r="K573" s="29" t="str">
        <f>VLOOKUP(Datos[[#This Row],[Region]],$P$7:$S$61,4,FALSE)</f>
        <v>50 - Zaragoza</v>
      </c>
    </row>
    <row r="574" spans="1:11" x14ac:dyDescent="0.25">
      <c r="A574" t="s">
        <v>62</v>
      </c>
      <c r="B574" t="s">
        <v>19</v>
      </c>
      <c r="C574" t="s">
        <v>7</v>
      </c>
      <c r="D574">
        <v>0</v>
      </c>
      <c r="E574">
        <v>0</v>
      </c>
      <c r="F574">
        <v>50</v>
      </c>
      <c r="J574" s="29">
        <f>VLOOKUP(Datos[[#This Row],[Mes]],$M$2:$N$13,2,FALSE)</f>
        <v>44652</v>
      </c>
      <c r="K574" s="29" t="str">
        <f>VLOOKUP(Datos[[#This Row],[Region]],$P$7:$S$61,4,FALSE)</f>
        <v>50 - Zaragoza</v>
      </c>
    </row>
    <row r="575" spans="1:11" x14ac:dyDescent="0.25">
      <c r="A575" t="s">
        <v>62</v>
      </c>
      <c r="B575" t="s">
        <v>19</v>
      </c>
      <c r="C575" t="s">
        <v>8</v>
      </c>
      <c r="D575">
        <v>0</v>
      </c>
      <c r="E575">
        <v>0</v>
      </c>
      <c r="F575">
        <v>50</v>
      </c>
      <c r="J575" s="29">
        <f>VLOOKUP(Datos[[#This Row],[Mes]],$M$2:$N$13,2,FALSE)</f>
        <v>44682</v>
      </c>
      <c r="K575" s="29" t="str">
        <f>VLOOKUP(Datos[[#This Row],[Region]],$P$7:$S$61,4,FALSE)</f>
        <v>50 - Zaragoza</v>
      </c>
    </row>
    <row r="576" spans="1:11" x14ac:dyDescent="0.25">
      <c r="A576" t="s">
        <v>62</v>
      </c>
      <c r="B576" t="s">
        <v>19</v>
      </c>
      <c r="C576" t="s">
        <v>9</v>
      </c>
      <c r="D576">
        <v>0</v>
      </c>
      <c r="E576">
        <v>0</v>
      </c>
      <c r="F576">
        <v>50</v>
      </c>
      <c r="J576" s="29">
        <f>VLOOKUP(Datos[[#This Row],[Mes]],$M$2:$N$13,2,FALSE)</f>
        <v>44713</v>
      </c>
      <c r="K576" s="29" t="str">
        <f>VLOOKUP(Datos[[#This Row],[Region]],$P$7:$S$61,4,FALSE)</f>
        <v>50 - Zaragoza</v>
      </c>
    </row>
    <row r="577" spans="1:11" x14ac:dyDescent="0.25">
      <c r="A577" t="s">
        <v>62</v>
      </c>
      <c r="B577" t="s">
        <v>19</v>
      </c>
      <c r="C577" t="s">
        <v>10</v>
      </c>
      <c r="D577">
        <v>0</v>
      </c>
      <c r="E577">
        <v>0</v>
      </c>
      <c r="F577">
        <v>50</v>
      </c>
      <c r="J577" s="29">
        <f>VLOOKUP(Datos[[#This Row],[Mes]],$M$2:$N$13,2,FALSE)</f>
        <v>44743</v>
      </c>
      <c r="K577" s="29" t="str">
        <f>VLOOKUP(Datos[[#This Row],[Region]],$P$7:$S$61,4,FALSE)</f>
        <v>50 - Zaragoza</v>
      </c>
    </row>
    <row r="578" spans="1:11" x14ac:dyDescent="0.25">
      <c r="A578" t="s">
        <v>62</v>
      </c>
      <c r="B578" t="s">
        <v>19</v>
      </c>
      <c r="C578" t="s">
        <v>11</v>
      </c>
      <c r="D578">
        <v>0</v>
      </c>
      <c r="E578">
        <v>0</v>
      </c>
      <c r="F578">
        <v>50</v>
      </c>
      <c r="J578" s="29">
        <f>VLOOKUP(Datos[[#This Row],[Mes]],$M$2:$N$13,2,FALSE)</f>
        <v>44774</v>
      </c>
      <c r="K578" s="29" t="str">
        <f>VLOOKUP(Datos[[#This Row],[Region]],$P$7:$S$61,4,FALSE)</f>
        <v>50 - Zaragoza</v>
      </c>
    </row>
    <row r="579" spans="1:11" x14ac:dyDescent="0.25">
      <c r="A579" t="s">
        <v>62</v>
      </c>
      <c r="B579" t="s">
        <v>19</v>
      </c>
      <c r="C579" t="s">
        <v>12</v>
      </c>
      <c r="D579">
        <v>0</v>
      </c>
      <c r="E579">
        <v>0</v>
      </c>
      <c r="F579">
        <v>50</v>
      </c>
      <c r="J579" s="29">
        <f>VLOOKUP(Datos[[#This Row],[Mes]],$M$2:$N$13,2,FALSE)</f>
        <v>44805</v>
      </c>
      <c r="K579" s="29" t="str">
        <f>VLOOKUP(Datos[[#This Row],[Region]],$P$7:$S$61,4,FALSE)</f>
        <v>50 - Zaragoza</v>
      </c>
    </row>
    <row r="580" spans="1:11" x14ac:dyDescent="0.25">
      <c r="A580" t="s">
        <v>62</v>
      </c>
      <c r="B580" t="s">
        <v>19</v>
      </c>
      <c r="C580" t="s">
        <v>13</v>
      </c>
      <c r="D580">
        <v>0</v>
      </c>
      <c r="E580">
        <v>0</v>
      </c>
      <c r="F580">
        <v>50</v>
      </c>
      <c r="J580" s="29">
        <f>VLOOKUP(Datos[[#This Row],[Mes]],$M$2:$N$13,2,FALSE)</f>
        <v>44835</v>
      </c>
      <c r="K580" s="29" t="str">
        <f>VLOOKUP(Datos[[#This Row],[Region]],$P$7:$S$61,4,FALSE)</f>
        <v>50 - Zaragoza</v>
      </c>
    </row>
    <row r="581" spans="1:11" x14ac:dyDescent="0.25">
      <c r="A581" t="s">
        <v>62</v>
      </c>
      <c r="B581" t="s">
        <v>19</v>
      </c>
      <c r="C581" t="s">
        <v>14</v>
      </c>
      <c r="D581">
        <v>0</v>
      </c>
      <c r="E581">
        <v>0</v>
      </c>
      <c r="F581">
        <v>50</v>
      </c>
      <c r="J581" s="29">
        <f>VLOOKUP(Datos[[#This Row],[Mes]],$M$2:$N$13,2,FALSE)</f>
        <v>44866</v>
      </c>
      <c r="K581" s="29" t="str">
        <f>VLOOKUP(Datos[[#This Row],[Region]],$P$7:$S$61,4,FALSE)</f>
        <v>50 - Zaragoza</v>
      </c>
    </row>
    <row r="582" spans="1:11" x14ac:dyDescent="0.25">
      <c r="A582" t="s">
        <v>62</v>
      </c>
      <c r="B582" t="s">
        <v>19</v>
      </c>
      <c r="C582" t="s">
        <v>15</v>
      </c>
      <c r="D582">
        <v>0</v>
      </c>
      <c r="E582">
        <v>0</v>
      </c>
      <c r="F582">
        <v>50</v>
      </c>
      <c r="J582" s="29">
        <f>VLOOKUP(Datos[[#This Row],[Mes]],$M$2:$N$13,2,FALSE)</f>
        <v>44896</v>
      </c>
      <c r="K582" s="29" t="str">
        <f>VLOOKUP(Datos[[#This Row],[Region]],$P$7:$S$61,4,FALSE)</f>
        <v>50 - Zaragoza</v>
      </c>
    </row>
    <row r="583" spans="1:11" x14ac:dyDescent="0.25">
      <c r="A583" t="s">
        <v>66</v>
      </c>
      <c r="B583" t="s">
        <v>19</v>
      </c>
      <c r="C583" t="s">
        <v>4</v>
      </c>
      <c r="D583">
        <v>0</v>
      </c>
      <c r="E583">
        <v>0</v>
      </c>
      <c r="F583">
        <v>51</v>
      </c>
      <c r="J583" s="29">
        <f>VLOOKUP(Datos[[#This Row],[Mes]],$M$2:$N$13,2,FALSE)</f>
        <v>44562</v>
      </c>
      <c r="K583" s="29" t="str">
        <f>VLOOKUP(Datos[[#This Row],[Region]],$P$7:$S$61,4,FALSE)</f>
        <v>51 - Ceuta</v>
      </c>
    </row>
    <row r="584" spans="1:11" x14ac:dyDescent="0.25">
      <c r="A584" t="s">
        <v>66</v>
      </c>
      <c r="B584" t="s">
        <v>19</v>
      </c>
      <c r="C584" t="s">
        <v>5</v>
      </c>
      <c r="D584">
        <v>0</v>
      </c>
      <c r="E584">
        <v>0</v>
      </c>
      <c r="F584">
        <v>51</v>
      </c>
      <c r="J584" s="29">
        <f>VLOOKUP(Datos[[#This Row],[Mes]],$M$2:$N$13,2,FALSE)</f>
        <v>44593</v>
      </c>
      <c r="K584" s="29" t="str">
        <f>VLOOKUP(Datos[[#This Row],[Region]],$P$7:$S$61,4,FALSE)</f>
        <v>51 - Ceuta</v>
      </c>
    </row>
    <row r="585" spans="1:11" x14ac:dyDescent="0.25">
      <c r="A585" t="s">
        <v>66</v>
      </c>
      <c r="B585" t="s">
        <v>19</v>
      </c>
      <c r="C585" t="s">
        <v>6</v>
      </c>
      <c r="D585">
        <v>0</v>
      </c>
      <c r="E585">
        <v>0</v>
      </c>
      <c r="F585">
        <v>51</v>
      </c>
      <c r="J585" s="29">
        <f>VLOOKUP(Datos[[#This Row],[Mes]],$M$2:$N$13,2,FALSE)</f>
        <v>44621</v>
      </c>
      <c r="K585" s="29" t="str">
        <f>VLOOKUP(Datos[[#This Row],[Region]],$P$7:$S$61,4,FALSE)</f>
        <v>51 - Ceuta</v>
      </c>
    </row>
    <row r="586" spans="1:11" x14ac:dyDescent="0.25">
      <c r="A586" t="s">
        <v>66</v>
      </c>
      <c r="B586" t="s">
        <v>19</v>
      </c>
      <c r="C586" t="s">
        <v>7</v>
      </c>
      <c r="D586">
        <v>0</v>
      </c>
      <c r="E586">
        <v>0</v>
      </c>
      <c r="F586">
        <v>51</v>
      </c>
      <c r="J586" s="29">
        <f>VLOOKUP(Datos[[#This Row],[Mes]],$M$2:$N$13,2,FALSE)</f>
        <v>44652</v>
      </c>
      <c r="K586" s="29" t="str">
        <f>VLOOKUP(Datos[[#This Row],[Region]],$P$7:$S$61,4,FALSE)</f>
        <v>51 - Ceuta</v>
      </c>
    </row>
    <row r="587" spans="1:11" x14ac:dyDescent="0.25">
      <c r="A587" t="s">
        <v>66</v>
      </c>
      <c r="B587" t="s">
        <v>19</v>
      </c>
      <c r="C587" t="s">
        <v>8</v>
      </c>
      <c r="D587">
        <v>0</v>
      </c>
      <c r="E587">
        <v>0</v>
      </c>
      <c r="F587">
        <v>51</v>
      </c>
      <c r="J587" s="29">
        <f>VLOOKUP(Datos[[#This Row],[Mes]],$M$2:$N$13,2,FALSE)</f>
        <v>44682</v>
      </c>
      <c r="K587" s="29" t="str">
        <f>VLOOKUP(Datos[[#This Row],[Region]],$P$7:$S$61,4,FALSE)</f>
        <v>51 - Ceuta</v>
      </c>
    </row>
    <row r="588" spans="1:11" x14ac:dyDescent="0.25">
      <c r="A588" t="s">
        <v>66</v>
      </c>
      <c r="B588" t="s">
        <v>19</v>
      </c>
      <c r="C588" t="s">
        <v>9</v>
      </c>
      <c r="D588">
        <v>0</v>
      </c>
      <c r="E588">
        <v>0</v>
      </c>
      <c r="F588">
        <v>51</v>
      </c>
      <c r="J588" s="29">
        <f>VLOOKUP(Datos[[#This Row],[Mes]],$M$2:$N$13,2,FALSE)</f>
        <v>44713</v>
      </c>
      <c r="K588" s="29" t="str">
        <f>VLOOKUP(Datos[[#This Row],[Region]],$P$7:$S$61,4,FALSE)</f>
        <v>51 - Ceuta</v>
      </c>
    </row>
    <row r="589" spans="1:11" x14ac:dyDescent="0.25">
      <c r="A589" t="s">
        <v>66</v>
      </c>
      <c r="B589" t="s">
        <v>19</v>
      </c>
      <c r="C589" t="s">
        <v>10</v>
      </c>
      <c r="D589">
        <v>0</v>
      </c>
      <c r="E589">
        <v>0</v>
      </c>
      <c r="F589">
        <v>51</v>
      </c>
      <c r="J589" s="29">
        <f>VLOOKUP(Datos[[#This Row],[Mes]],$M$2:$N$13,2,FALSE)</f>
        <v>44743</v>
      </c>
      <c r="K589" s="29" t="str">
        <f>VLOOKUP(Datos[[#This Row],[Region]],$P$7:$S$61,4,FALSE)</f>
        <v>51 - Ceuta</v>
      </c>
    </row>
    <row r="590" spans="1:11" x14ac:dyDescent="0.25">
      <c r="A590" t="s">
        <v>66</v>
      </c>
      <c r="B590" t="s">
        <v>19</v>
      </c>
      <c r="C590" t="s">
        <v>11</v>
      </c>
      <c r="D590">
        <v>0</v>
      </c>
      <c r="E590">
        <v>0</v>
      </c>
      <c r="F590">
        <v>51</v>
      </c>
      <c r="J590" s="29">
        <f>VLOOKUP(Datos[[#This Row],[Mes]],$M$2:$N$13,2,FALSE)</f>
        <v>44774</v>
      </c>
      <c r="K590" s="29" t="str">
        <f>VLOOKUP(Datos[[#This Row],[Region]],$P$7:$S$61,4,FALSE)</f>
        <v>51 - Ceuta</v>
      </c>
    </row>
    <row r="591" spans="1:11" x14ac:dyDescent="0.25">
      <c r="A591" t="s">
        <v>66</v>
      </c>
      <c r="B591" t="s">
        <v>19</v>
      </c>
      <c r="C591" t="s">
        <v>12</v>
      </c>
      <c r="D591">
        <v>0</v>
      </c>
      <c r="E591">
        <v>0</v>
      </c>
      <c r="F591">
        <v>51</v>
      </c>
      <c r="J591" s="29">
        <f>VLOOKUP(Datos[[#This Row],[Mes]],$M$2:$N$13,2,FALSE)</f>
        <v>44805</v>
      </c>
      <c r="K591" s="29" t="str">
        <f>VLOOKUP(Datos[[#This Row],[Region]],$P$7:$S$61,4,FALSE)</f>
        <v>51 - Ceuta</v>
      </c>
    </row>
    <row r="592" spans="1:11" x14ac:dyDescent="0.25">
      <c r="A592" t="s">
        <v>66</v>
      </c>
      <c r="B592" t="s">
        <v>19</v>
      </c>
      <c r="C592" t="s">
        <v>13</v>
      </c>
      <c r="D592">
        <v>0</v>
      </c>
      <c r="E592">
        <v>0</v>
      </c>
      <c r="F592">
        <v>51</v>
      </c>
      <c r="J592" s="29">
        <f>VLOOKUP(Datos[[#This Row],[Mes]],$M$2:$N$13,2,FALSE)</f>
        <v>44835</v>
      </c>
      <c r="K592" s="29" t="str">
        <f>VLOOKUP(Datos[[#This Row],[Region]],$P$7:$S$61,4,FALSE)</f>
        <v>51 - Ceuta</v>
      </c>
    </row>
    <row r="593" spans="1:11" x14ac:dyDescent="0.25">
      <c r="A593" t="s">
        <v>66</v>
      </c>
      <c r="B593" t="s">
        <v>19</v>
      </c>
      <c r="C593" t="s">
        <v>14</v>
      </c>
      <c r="D593">
        <v>0</v>
      </c>
      <c r="E593">
        <v>0</v>
      </c>
      <c r="F593">
        <v>51</v>
      </c>
      <c r="J593" s="29">
        <f>VLOOKUP(Datos[[#This Row],[Mes]],$M$2:$N$13,2,FALSE)</f>
        <v>44866</v>
      </c>
      <c r="K593" s="29" t="str">
        <f>VLOOKUP(Datos[[#This Row],[Region]],$P$7:$S$61,4,FALSE)</f>
        <v>51 - Ceuta</v>
      </c>
    </row>
    <row r="594" spans="1:11" x14ac:dyDescent="0.25">
      <c r="A594" t="s">
        <v>66</v>
      </c>
      <c r="B594" t="s">
        <v>19</v>
      </c>
      <c r="C594" t="s">
        <v>15</v>
      </c>
      <c r="D594">
        <v>0</v>
      </c>
      <c r="E594">
        <v>0</v>
      </c>
      <c r="F594">
        <v>51</v>
      </c>
      <c r="J594" s="29">
        <f>VLOOKUP(Datos[[#This Row],[Mes]],$M$2:$N$13,2,FALSE)</f>
        <v>44896</v>
      </c>
      <c r="K594" s="29" t="str">
        <f>VLOOKUP(Datos[[#This Row],[Region]],$P$7:$S$61,4,FALSE)</f>
        <v>51 - Ceuta</v>
      </c>
    </row>
    <row r="595" spans="1:11" x14ac:dyDescent="0.25">
      <c r="A595" t="s">
        <v>58</v>
      </c>
      <c r="B595" t="s">
        <v>19</v>
      </c>
      <c r="C595" t="s">
        <v>4</v>
      </c>
      <c r="D595">
        <v>0</v>
      </c>
      <c r="E595">
        <v>0</v>
      </c>
      <c r="F595">
        <v>52</v>
      </c>
      <c r="J595" s="29">
        <f>VLOOKUP(Datos[[#This Row],[Mes]],$M$2:$N$13,2,FALSE)</f>
        <v>44562</v>
      </c>
      <c r="K595" s="29" t="str">
        <f>VLOOKUP(Datos[[#This Row],[Region]],$P$7:$S$61,4,FALSE)</f>
        <v>52 - Melilla</v>
      </c>
    </row>
    <row r="596" spans="1:11" x14ac:dyDescent="0.25">
      <c r="A596" t="s">
        <v>58</v>
      </c>
      <c r="B596" t="s">
        <v>19</v>
      </c>
      <c r="C596" t="s">
        <v>5</v>
      </c>
      <c r="D596">
        <v>0</v>
      </c>
      <c r="E596">
        <v>0</v>
      </c>
      <c r="F596">
        <v>52</v>
      </c>
      <c r="J596" s="29">
        <f>VLOOKUP(Datos[[#This Row],[Mes]],$M$2:$N$13,2,FALSE)</f>
        <v>44593</v>
      </c>
      <c r="K596" s="29" t="str">
        <f>VLOOKUP(Datos[[#This Row],[Region]],$P$7:$S$61,4,FALSE)</f>
        <v>52 - Melilla</v>
      </c>
    </row>
    <row r="597" spans="1:11" x14ac:dyDescent="0.25">
      <c r="A597" t="s">
        <v>58</v>
      </c>
      <c r="B597" t="s">
        <v>19</v>
      </c>
      <c r="C597" t="s">
        <v>6</v>
      </c>
      <c r="D597">
        <v>0</v>
      </c>
      <c r="E597">
        <v>0</v>
      </c>
      <c r="F597">
        <v>52</v>
      </c>
      <c r="J597" s="29">
        <f>VLOOKUP(Datos[[#This Row],[Mes]],$M$2:$N$13,2,FALSE)</f>
        <v>44621</v>
      </c>
      <c r="K597" s="29" t="str">
        <f>VLOOKUP(Datos[[#This Row],[Region]],$P$7:$S$61,4,FALSE)</f>
        <v>52 - Melilla</v>
      </c>
    </row>
    <row r="598" spans="1:11" x14ac:dyDescent="0.25">
      <c r="A598" t="s">
        <v>58</v>
      </c>
      <c r="B598" t="s">
        <v>19</v>
      </c>
      <c r="C598" t="s">
        <v>7</v>
      </c>
      <c r="D598">
        <v>0</v>
      </c>
      <c r="E598">
        <v>0</v>
      </c>
      <c r="F598">
        <v>52</v>
      </c>
      <c r="J598" s="29">
        <f>VLOOKUP(Datos[[#This Row],[Mes]],$M$2:$N$13,2,FALSE)</f>
        <v>44652</v>
      </c>
      <c r="K598" s="29" t="str">
        <f>VLOOKUP(Datos[[#This Row],[Region]],$P$7:$S$61,4,FALSE)</f>
        <v>52 - Melilla</v>
      </c>
    </row>
    <row r="599" spans="1:11" x14ac:dyDescent="0.25">
      <c r="A599" t="s">
        <v>58</v>
      </c>
      <c r="B599" t="s">
        <v>19</v>
      </c>
      <c r="C599" t="s">
        <v>8</v>
      </c>
      <c r="D599">
        <v>0</v>
      </c>
      <c r="E599">
        <v>0</v>
      </c>
      <c r="F599">
        <v>52</v>
      </c>
      <c r="J599" s="29">
        <f>VLOOKUP(Datos[[#This Row],[Mes]],$M$2:$N$13,2,FALSE)</f>
        <v>44682</v>
      </c>
      <c r="K599" s="29" t="str">
        <f>VLOOKUP(Datos[[#This Row],[Region]],$P$7:$S$61,4,FALSE)</f>
        <v>52 - Melilla</v>
      </c>
    </row>
    <row r="600" spans="1:11" x14ac:dyDescent="0.25">
      <c r="A600" t="s">
        <v>58</v>
      </c>
      <c r="B600" t="s">
        <v>19</v>
      </c>
      <c r="C600" t="s">
        <v>9</v>
      </c>
      <c r="D600">
        <v>0</v>
      </c>
      <c r="E600">
        <v>0</v>
      </c>
      <c r="F600">
        <v>52</v>
      </c>
      <c r="J600" s="29">
        <f>VLOOKUP(Datos[[#This Row],[Mes]],$M$2:$N$13,2,FALSE)</f>
        <v>44713</v>
      </c>
      <c r="K600" s="29" t="str">
        <f>VLOOKUP(Datos[[#This Row],[Region]],$P$7:$S$61,4,FALSE)</f>
        <v>52 - Melilla</v>
      </c>
    </row>
    <row r="601" spans="1:11" x14ac:dyDescent="0.25">
      <c r="A601" t="s">
        <v>58</v>
      </c>
      <c r="B601" t="s">
        <v>19</v>
      </c>
      <c r="C601" t="s">
        <v>10</v>
      </c>
      <c r="D601">
        <v>0</v>
      </c>
      <c r="E601">
        <v>0</v>
      </c>
      <c r="F601">
        <v>52</v>
      </c>
      <c r="J601" s="29">
        <f>VLOOKUP(Datos[[#This Row],[Mes]],$M$2:$N$13,2,FALSE)</f>
        <v>44743</v>
      </c>
      <c r="K601" s="29" t="str">
        <f>VLOOKUP(Datos[[#This Row],[Region]],$P$7:$S$61,4,FALSE)</f>
        <v>52 - Melilla</v>
      </c>
    </row>
    <row r="602" spans="1:11" x14ac:dyDescent="0.25">
      <c r="A602" t="s">
        <v>58</v>
      </c>
      <c r="B602" t="s">
        <v>19</v>
      </c>
      <c r="C602" t="s">
        <v>11</v>
      </c>
      <c r="D602">
        <v>0</v>
      </c>
      <c r="E602">
        <v>0</v>
      </c>
      <c r="F602">
        <v>52</v>
      </c>
      <c r="J602" s="29">
        <f>VLOOKUP(Datos[[#This Row],[Mes]],$M$2:$N$13,2,FALSE)</f>
        <v>44774</v>
      </c>
      <c r="K602" s="29" t="str">
        <f>VLOOKUP(Datos[[#This Row],[Region]],$P$7:$S$61,4,FALSE)</f>
        <v>52 - Melilla</v>
      </c>
    </row>
    <row r="603" spans="1:11" x14ac:dyDescent="0.25">
      <c r="A603" t="s">
        <v>58</v>
      </c>
      <c r="B603" t="s">
        <v>19</v>
      </c>
      <c r="C603" t="s">
        <v>12</v>
      </c>
      <c r="D603">
        <v>0</v>
      </c>
      <c r="E603">
        <v>0</v>
      </c>
      <c r="F603">
        <v>52</v>
      </c>
      <c r="J603" s="29">
        <f>VLOOKUP(Datos[[#This Row],[Mes]],$M$2:$N$13,2,FALSE)</f>
        <v>44805</v>
      </c>
      <c r="K603" s="29" t="str">
        <f>VLOOKUP(Datos[[#This Row],[Region]],$P$7:$S$61,4,FALSE)</f>
        <v>52 - Melilla</v>
      </c>
    </row>
    <row r="604" spans="1:11" x14ac:dyDescent="0.25">
      <c r="A604" t="s">
        <v>58</v>
      </c>
      <c r="B604" t="s">
        <v>19</v>
      </c>
      <c r="C604" t="s">
        <v>13</v>
      </c>
      <c r="D604">
        <v>0</v>
      </c>
      <c r="E604">
        <v>0</v>
      </c>
      <c r="F604">
        <v>52</v>
      </c>
      <c r="J604" s="29">
        <f>VLOOKUP(Datos[[#This Row],[Mes]],$M$2:$N$13,2,FALSE)</f>
        <v>44835</v>
      </c>
      <c r="K604" s="29" t="str">
        <f>VLOOKUP(Datos[[#This Row],[Region]],$P$7:$S$61,4,FALSE)</f>
        <v>52 - Melilla</v>
      </c>
    </row>
    <row r="605" spans="1:11" x14ac:dyDescent="0.25">
      <c r="A605" t="s">
        <v>58</v>
      </c>
      <c r="B605" t="s">
        <v>19</v>
      </c>
      <c r="C605" t="s">
        <v>14</v>
      </c>
      <c r="D605">
        <v>0</v>
      </c>
      <c r="E605">
        <v>0</v>
      </c>
      <c r="F605">
        <v>52</v>
      </c>
      <c r="J605" s="29">
        <f>VLOOKUP(Datos[[#This Row],[Mes]],$M$2:$N$13,2,FALSE)</f>
        <v>44866</v>
      </c>
      <c r="K605" s="29" t="str">
        <f>VLOOKUP(Datos[[#This Row],[Region]],$P$7:$S$61,4,FALSE)</f>
        <v>52 - Melilla</v>
      </c>
    </row>
    <row r="606" spans="1:11" x14ac:dyDescent="0.25">
      <c r="A606" t="s">
        <v>58</v>
      </c>
      <c r="B606" t="s">
        <v>19</v>
      </c>
      <c r="C606" t="s">
        <v>15</v>
      </c>
      <c r="D606">
        <v>0</v>
      </c>
      <c r="E606">
        <v>0</v>
      </c>
      <c r="F606">
        <v>52</v>
      </c>
      <c r="J606" s="29">
        <f>VLOOKUP(Datos[[#This Row],[Mes]],$M$2:$N$13,2,FALSE)</f>
        <v>44896</v>
      </c>
      <c r="K606" s="29" t="str">
        <f>VLOOKUP(Datos[[#This Row],[Region]],$P$7:$S$61,4,FALSE)</f>
        <v>52 - Melilla</v>
      </c>
    </row>
    <row r="607" spans="1:11" x14ac:dyDescent="0.25">
      <c r="A607" t="s">
        <v>69</v>
      </c>
      <c r="B607" t="s">
        <v>23</v>
      </c>
      <c r="C607" t="s">
        <v>4</v>
      </c>
      <c r="D607">
        <v>0</v>
      </c>
      <c r="E607">
        <v>0</v>
      </c>
      <c r="F607">
        <v>1</v>
      </c>
      <c r="J607" s="29">
        <f>VLOOKUP(Datos[[#This Row],[Mes]],$M$2:$N$13,2,FALSE)</f>
        <v>44562</v>
      </c>
      <c r="K607" s="29" t="str">
        <f>VLOOKUP(Datos[[#This Row],[Region]],$P$7:$S$61,4,FALSE)</f>
        <v>01 - Araba/Álava</v>
      </c>
    </row>
    <row r="608" spans="1:11" x14ac:dyDescent="0.25">
      <c r="A608" t="s">
        <v>69</v>
      </c>
      <c r="B608" t="s">
        <v>23</v>
      </c>
      <c r="C608" t="s">
        <v>5</v>
      </c>
      <c r="D608">
        <v>0</v>
      </c>
      <c r="E608">
        <v>0</v>
      </c>
      <c r="F608">
        <v>1</v>
      </c>
      <c r="J608" s="29">
        <f>VLOOKUP(Datos[[#This Row],[Mes]],$M$2:$N$13,2,FALSE)</f>
        <v>44593</v>
      </c>
      <c r="K608" s="29" t="str">
        <f>VLOOKUP(Datos[[#This Row],[Region]],$P$7:$S$61,4,FALSE)</f>
        <v>01 - Araba/Álava</v>
      </c>
    </row>
    <row r="609" spans="1:11" x14ac:dyDescent="0.25">
      <c r="A609" t="s">
        <v>69</v>
      </c>
      <c r="B609" t="s">
        <v>23</v>
      </c>
      <c r="C609" t="s">
        <v>6</v>
      </c>
      <c r="D609">
        <v>0</v>
      </c>
      <c r="E609">
        <v>0</v>
      </c>
      <c r="F609">
        <v>1</v>
      </c>
      <c r="J609" s="29">
        <f>VLOOKUP(Datos[[#This Row],[Mes]],$M$2:$N$13,2,FALSE)</f>
        <v>44621</v>
      </c>
      <c r="K609" s="29" t="str">
        <f>VLOOKUP(Datos[[#This Row],[Region]],$P$7:$S$61,4,FALSE)</f>
        <v>01 - Araba/Álava</v>
      </c>
    </row>
    <row r="610" spans="1:11" x14ac:dyDescent="0.25">
      <c r="A610" t="s">
        <v>69</v>
      </c>
      <c r="B610" t="s">
        <v>23</v>
      </c>
      <c r="C610" t="s">
        <v>7</v>
      </c>
      <c r="D610">
        <v>0</v>
      </c>
      <c r="E610">
        <v>0</v>
      </c>
      <c r="F610">
        <v>1</v>
      </c>
      <c r="J610" s="29">
        <f>VLOOKUP(Datos[[#This Row],[Mes]],$M$2:$N$13,2,FALSE)</f>
        <v>44652</v>
      </c>
      <c r="K610" s="29" t="str">
        <f>VLOOKUP(Datos[[#This Row],[Region]],$P$7:$S$61,4,FALSE)</f>
        <v>01 - Araba/Álava</v>
      </c>
    </row>
    <row r="611" spans="1:11" x14ac:dyDescent="0.25">
      <c r="A611" t="s">
        <v>69</v>
      </c>
      <c r="B611" t="s">
        <v>23</v>
      </c>
      <c r="C611" t="s">
        <v>8</v>
      </c>
      <c r="D611">
        <v>0</v>
      </c>
      <c r="E611">
        <v>0</v>
      </c>
      <c r="F611">
        <v>1</v>
      </c>
      <c r="J611" s="29">
        <f>VLOOKUP(Datos[[#This Row],[Mes]],$M$2:$N$13,2,FALSE)</f>
        <v>44682</v>
      </c>
      <c r="K611" s="29" t="str">
        <f>VLOOKUP(Datos[[#This Row],[Region]],$P$7:$S$61,4,FALSE)</f>
        <v>01 - Araba/Álava</v>
      </c>
    </row>
    <row r="612" spans="1:11" x14ac:dyDescent="0.25">
      <c r="A612" t="s">
        <v>69</v>
      </c>
      <c r="B612" t="s">
        <v>23</v>
      </c>
      <c r="C612" t="s">
        <v>9</v>
      </c>
      <c r="D612">
        <v>0</v>
      </c>
      <c r="E612">
        <v>0</v>
      </c>
      <c r="F612">
        <v>1</v>
      </c>
      <c r="J612" s="29">
        <f>VLOOKUP(Datos[[#This Row],[Mes]],$M$2:$N$13,2,FALSE)</f>
        <v>44713</v>
      </c>
      <c r="K612" s="29" t="str">
        <f>VLOOKUP(Datos[[#This Row],[Region]],$P$7:$S$61,4,FALSE)</f>
        <v>01 - Araba/Álava</v>
      </c>
    </row>
    <row r="613" spans="1:11" x14ac:dyDescent="0.25">
      <c r="A613" t="s">
        <v>69</v>
      </c>
      <c r="B613" t="s">
        <v>23</v>
      </c>
      <c r="C613" t="s">
        <v>10</v>
      </c>
      <c r="D613">
        <v>0</v>
      </c>
      <c r="E613">
        <v>0</v>
      </c>
      <c r="F613">
        <v>1</v>
      </c>
      <c r="J613" s="29">
        <f>VLOOKUP(Datos[[#This Row],[Mes]],$M$2:$N$13,2,FALSE)</f>
        <v>44743</v>
      </c>
      <c r="K613" s="29" t="str">
        <f>VLOOKUP(Datos[[#This Row],[Region]],$P$7:$S$61,4,FALSE)</f>
        <v>01 - Araba/Álava</v>
      </c>
    </row>
    <row r="614" spans="1:11" x14ac:dyDescent="0.25">
      <c r="A614" t="s">
        <v>69</v>
      </c>
      <c r="B614" t="s">
        <v>23</v>
      </c>
      <c r="C614" t="s">
        <v>11</v>
      </c>
      <c r="D614">
        <v>0</v>
      </c>
      <c r="E614">
        <v>0</v>
      </c>
      <c r="F614">
        <v>1</v>
      </c>
      <c r="J614" s="29">
        <f>VLOOKUP(Datos[[#This Row],[Mes]],$M$2:$N$13,2,FALSE)</f>
        <v>44774</v>
      </c>
      <c r="K614" s="29" t="str">
        <f>VLOOKUP(Datos[[#This Row],[Region]],$P$7:$S$61,4,FALSE)</f>
        <v>01 - Araba/Álava</v>
      </c>
    </row>
    <row r="615" spans="1:11" x14ac:dyDescent="0.25">
      <c r="A615" t="s">
        <v>69</v>
      </c>
      <c r="B615" t="s">
        <v>23</v>
      </c>
      <c r="C615" t="s">
        <v>12</v>
      </c>
      <c r="D615">
        <v>0</v>
      </c>
      <c r="E615">
        <v>0</v>
      </c>
      <c r="F615">
        <v>1</v>
      </c>
      <c r="J615" s="29">
        <f>VLOOKUP(Datos[[#This Row],[Mes]],$M$2:$N$13,2,FALSE)</f>
        <v>44805</v>
      </c>
      <c r="K615" s="29" t="str">
        <f>VLOOKUP(Datos[[#This Row],[Region]],$P$7:$S$61,4,FALSE)</f>
        <v>01 - Araba/Álava</v>
      </c>
    </row>
    <row r="616" spans="1:11" x14ac:dyDescent="0.25">
      <c r="A616" t="s">
        <v>69</v>
      </c>
      <c r="B616" t="s">
        <v>23</v>
      </c>
      <c r="C616" t="s">
        <v>13</v>
      </c>
      <c r="D616">
        <v>0</v>
      </c>
      <c r="E616">
        <v>0</v>
      </c>
      <c r="F616">
        <v>1</v>
      </c>
      <c r="J616" s="29">
        <f>VLOOKUP(Datos[[#This Row],[Mes]],$M$2:$N$13,2,FALSE)</f>
        <v>44835</v>
      </c>
      <c r="K616" s="29" t="str">
        <f>VLOOKUP(Datos[[#This Row],[Region]],$P$7:$S$61,4,FALSE)</f>
        <v>01 - Araba/Álava</v>
      </c>
    </row>
    <row r="617" spans="1:11" x14ac:dyDescent="0.25">
      <c r="A617" t="s">
        <v>69</v>
      </c>
      <c r="B617" t="s">
        <v>23</v>
      </c>
      <c r="C617" t="s">
        <v>14</v>
      </c>
      <c r="D617">
        <v>0</v>
      </c>
      <c r="E617">
        <v>0</v>
      </c>
      <c r="F617">
        <v>1</v>
      </c>
      <c r="J617" s="29">
        <f>VLOOKUP(Datos[[#This Row],[Mes]],$M$2:$N$13,2,FALSE)</f>
        <v>44866</v>
      </c>
      <c r="K617" s="29" t="str">
        <f>VLOOKUP(Datos[[#This Row],[Region]],$P$7:$S$61,4,FALSE)</f>
        <v>01 - Araba/Álava</v>
      </c>
    </row>
    <row r="618" spans="1:11" x14ac:dyDescent="0.25">
      <c r="A618" t="s">
        <v>69</v>
      </c>
      <c r="B618" t="s">
        <v>23</v>
      </c>
      <c r="C618" t="s">
        <v>15</v>
      </c>
      <c r="D618">
        <v>0</v>
      </c>
      <c r="E618">
        <v>0</v>
      </c>
      <c r="F618">
        <v>1</v>
      </c>
      <c r="J618" s="29">
        <f>VLOOKUP(Datos[[#This Row],[Mes]],$M$2:$N$13,2,FALSE)</f>
        <v>44896</v>
      </c>
      <c r="K618" s="29" t="str">
        <f>VLOOKUP(Datos[[#This Row],[Region]],$P$7:$S$61,4,FALSE)</f>
        <v>01 - Araba/Álava</v>
      </c>
    </row>
    <row r="619" spans="1:11" x14ac:dyDescent="0.25">
      <c r="A619" t="s">
        <v>63</v>
      </c>
      <c r="B619" t="s">
        <v>23</v>
      </c>
      <c r="C619" t="s">
        <v>4</v>
      </c>
      <c r="D619">
        <v>0</v>
      </c>
      <c r="E619">
        <v>0</v>
      </c>
      <c r="F619">
        <v>2</v>
      </c>
      <c r="J619" s="29">
        <f>VLOOKUP(Datos[[#This Row],[Mes]],$M$2:$N$13,2,FALSE)</f>
        <v>44562</v>
      </c>
      <c r="K619" s="29" t="str">
        <f>VLOOKUP(Datos[[#This Row],[Region]],$P$7:$S$61,4,FALSE)</f>
        <v>02 - Albacete</v>
      </c>
    </row>
    <row r="620" spans="1:11" x14ac:dyDescent="0.25">
      <c r="A620" t="s">
        <v>63</v>
      </c>
      <c r="B620" t="s">
        <v>23</v>
      </c>
      <c r="C620" t="s">
        <v>5</v>
      </c>
      <c r="D620">
        <v>0</v>
      </c>
      <c r="E620">
        <v>0</v>
      </c>
      <c r="F620">
        <v>2</v>
      </c>
      <c r="J620" s="29">
        <f>VLOOKUP(Datos[[#This Row],[Mes]],$M$2:$N$13,2,FALSE)</f>
        <v>44593</v>
      </c>
      <c r="K620" s="29" t="str">
        <f>VLOOKUP(Datos[[#This Row],[Region]],$P$7:$S$61,4,FALSE)</f>
        <v>02 - Albacete</v>
      </c>
    </row>
    <row r="621" spans="1:11" x14ac:dyDescent="0.25">
      <c r="A621" t="s">
        <v>63</v>
      </c>
      <c r="B621" t="s">
        <v>23</v>
      </c>
      <c r="C621" t="s">
        <v>6</v>
      </c>
      <c r="D621">
        <v>0</v>
      </c>
      <c r="E621">
        <v>0</v>
      </c>
      <c r="F621">
        <v>2</v>
      </c>
      <c r="J621" s="29">
        <f>VLOOKUP(Datos[[#This Row],[Mes]],$M$2:$N$13,2,FALSE)</f>
        <v>44621</v>
      </c>
      <c r="K621" s="29" t="str">
        <f>VLOOKUP(Datos[[#This Row],[Region]],$P$7:$S$61,4,FALSE)</f>
        <v>02 - Albacete</v>
      </c>
    </row>
    <row r="622" spans="1:11" x14ac:dyDescent="0.25">
      <c r="A622" t="s">
        <v>63</v>
      </c>
      <c r="B622" t="s">
        <v>23</v>
      </c>
      <c r="C622" t="s">
        <v>7</v>
      </c>
      <c r="D622">
        <v>0</v>
      </c>
      <c r="E622">
        <v>0</v>
      </c>
      <c r="F622">
        <v>2</v>
      </c>
      <c r="J622" s="29">
        <f>VLOOKUP(Datos[[#This Row],[Mes]],$M$2:$N$13,2,FALSE)</f>
        <v>44652</v>
      </c>
      <c r="K622" s="29" t="str">
        <f>VLOOKUP(Datos[[#This Row],[Region]],$P$7:$S$61,4,FALSE)</f>
        <v>02 - Albacete</v>
      </c>
    </row>
    <row r="623" spans="1:11" x14ac:dyDescent="0.25">
      <c r="A623" t="s">
        <v>63</v>
      </c>
      <c r="B623" t="s">
        <v>23</v>
      </c>
      <c r="C623" t="s">
        <v>8</v>
      </c>
      <c r="D623">
        <v>0</v>
      </c>
      <c r="E623">
        <v>0</v>
      </c>
      <c r="F623">
        <v>2</v>
      </c>
      <c r="J623" s="29">
        <f>VLOOKUP(Datos[[#This Row],[Mes]],$M$2:$N$13,2,FALSE)</f>
        <v>44682</v>
      </c>
      <c r="K623" s="29" t="str">
        <f>VLOOKUP(Datos[[#This Row],[Region]],$P$7:$S$61,4,FALSE)</f>
        <v>02 - Albacete</v>
      </c>
    </row>
    <row r="624" spans="1:11" x14ac:dyDescent="0.25">
      <c r="A624" t="s">
        <v>63</v>
      </c>
      <c r="B624" t="s">
        <v>23</v>
      </c>
      <c r="C624" t="s">
        <v>9</v>
      </c>
      <c r="D624">
        <v>0</v>
      </c>
      <c r="E624">
        <v>0</v>
      </c>
      <c r="F624">
        <v>2</v>
      </c>
      <c r="J624" s="29">
        <f>VLOOKUP(Datos[[#This Row],[Mes]],$M$2:$N$13,2,FALSE)</f>
        <v>44713</v>
      </c>
      <c r="K624" s="29" t="str">
        <f>VLOOKUP(Datos[[#This Row],[Region]],$P$7:$S$61,4,FALSE)</f>
        <v>02 - Albacete</v>
      </c>
    </row>
    <row r="625" spans="1:11" x14ac:dyDescent="0.25">
      <c r="A625" t="s">
        <v>63</v>
      </c>
      <c r="B625" t="s">
        <v>23</v>
      </c>
      <c r="C625" t="s">
        <v>10</v>
      </c>
      <c r="D625">
        <v>0</v>
      </c>
      <c r="E625">
        <v>0</v>
      </c>
      <c r="F625">
        <v>2</v>
      </c>
      <c r="J625" s="29">
        <f>VLOOKUP(Datos[[#This Row],[Mes]],$M$2:$N$13,2,FALSE)</f>
        <v>44743</v>
      </c>
      <c r="K625" s="29" t="str">
        <f>VLOOKUP(Datos[[#This Row],[Region]],$P$7:$S$61,4,FALSE)</f>
        <v>02 - Albacete</v>
      </c>
    </row>
    <row r="626" spans="1:11" x14ac:dyDescent="0.25">
      <c r="A626" t="s">
        <v>63</v>
      </c>
      <c r="B626" t="s">
        <v>23</v>
      </c>
      <c r="C626" t="s">
        <v>11</v>
      </c>
      <c r="D626">
        <v>0</v>
      </c>
      <c r="E626">
        <v>0</v>
      </c>
      <c r="F626">
        <v>2</v>
      </c>
      <c r="J626" s="29">
        <f>VLOOKUP(Datos[[#This Row],[Mes]],$M$2:$N$13,2,FALSE)</f>
        <v>44774</v>
      </c>
      <c r="K626" s="29" t="str">
        <f>VLOOKUP(Datos[[#This Row],[Region]],$P$7:$S$61,4,FALSE)</f>
        <v>02 - Albacete</v>
      </c>
    </row>
    <row r="627" spans="1:11" x14ac:dyDescent="0.25">
      <c r="A627" t="s">
        <v>63</v>
      </c>
      <c r="B627" t="s">
        <v>23</v>
      </c>
      <c r="C627" t="s">
        <v>12</v>
      </c>
      <c r="D627">
        <v>0</v>
      </c>
      <c r="E627">
        <v>0</v>
      </c>
      <c r="F627">
        <v>2</v>
      </c>
      <c r="J627" s="29">
        <f>VLOOKUP(Datos[[#This Row],[Mes]],$M$2:$N$13,2,FALSE)</f>
        <v>44805</v>
      </c>
      <c r="K627" s="29" t="str">
        <f>VLOOKUP(Datos[[#This Row],[Region]],$P$7:$S$61,4,FALSE)</f>
        <v>02 - Albacete</v>
      </c>
    </row>
    <row r="628" spans="1:11" x14ac:dyDescent="0.25">
      <c r="A628" t="s">
        <v>63</v>
      </c>
      <c r="B628" t="s">
        <v>23</v>
      </c>
      <c r="C628" t="s">
        <v>13</v>
      </c>
      <c r="D628">
        <v>0</v>
      </c>
      <c r="E628">
        <v>0</v>
      </c>
      <c r="F628">
        <v>2</v>
      </c>
      <c r="J628" s="29">
        <f>VLOOKUP(Datos[[#This Row],[Mes]],$M$2:$N$13,2,FALSE)</f>
        <v>44835</v>
      </c>
      <c r="K628" s="29" t="str">
        <f>VLOOKUP(Datos[[#This Row],[Region]],$P$7:$S$61,4,FALSE)</f>
        <v>02 - Albacete</v>
      </c>
    </row>
    <row r="629" spans="1:11" x14ac:dyDescent="0.25">
      <c r="A629" t="s">
        <v>63</v>
      </c>
      <c r="B629" t="s">
        <v>23</v>
      </c>
      <c r="C629" t="s">
        <v>14</v>
      </c>
      <c r="D629">
        <v>0</v>
      </c>
      <c r="E629">
        <v>0</v>
      </c>
      <c r="F629">
        <v>2</v>
      </c>
      <c r="J629" s="29">
        <f>VLOOKUP(Datos[[#This Row],[Mes]],$M$2:$N$13,2,FALSE)</f>
        <v>44866</v>
      </c>
      <c r="K629" s="29" t="str">
        <f>VLOOKUP(Datos[[#This Row],[Region]],$P$7:$S$61,4,FALSE)</f>
        <v>02 - Albacete</v>
      </c>
    </row>
    <row r="630" spans="1:11" x14ac:dyDescent="0.25">
      <c r="A630" t="s">
        <v>63</v>
      </c>
      <c r="B630" t="s">
        <v>23</v>
      </c>
      <c r="C630" t="s">
        <v>15</v>
      </c>
      <c r="D630">
        <v>0</v>
      </c>
      <c r="E630">
        <v>0</v>
      </c>
      <c r="F630">
        <v>2</v>
      </c>
      <c r="J630" s="29">
        <f>VLOOKUP(Datos[[#This Row],[Mes]],$M$2:$N$13,2,FALSE)</f>
        <v>44896</v>
      </c>
      <c r="K630" s="29" t="str">
        <f>VLOOKUP(Datos[[#This Row],[Region]],$P$7:$S$61,4,FALSE)</f>
        <v>02 - Albacete</v>
      </c>
    </row>
    <row r="631" spans="1:11" x14ac:dyDescent="0.25">
      <c r="A631" t="s">
        <v>68</v>
      </c>
      <c r="B631" t="s">
        <v>23</v>
      </c>
      <c r="C631" t="s">
        <v>9</v>
      </c>
      <c r="D631">
        <v>0</v>
      </c>
      <c r="E631">
        <v>0</v>
      </c>
      <c r="F631">
        <v>3</v>
      </c>
      <c r="J631" s="29">
        <f>VLOOKUP(Datos[[#This Row],[Mes]],$M$2:$N$13,2,FALSE)</f>
        <v>44713</v>
      </c>
      <c r="K631" s="29" t="str">
        <f>VLOOKUP(Datos[[#This Row],[Region]],$P$7:$S$61,4,FALSE)</f>
        <v>03 - Alicante/Alacant</v>
      </c>
    </row>
    <row r="632" spans="1:11" x14ac:dyDescent="0.25">
      <c r="A632" t="s">
        <v>68</v>
      </c>
      <c r="B632" t="s">
        <v>23</v>
      </c>
      <c r="C632" t="s">
        <v>10</v>
      </c>
      <c r="D632">
        <v>0</v>
      </c>
      <c r="E632">
        <v>0</v>
      </c>
      <c r="F632">
        <v>3</v>
      </c>
      <c r="J632" s="29">
        <f>VLOOKUP(Datos[[#This Row],[Mes]],$M$2:$N$13,2,FALSE)</f>
        <v>44743</v>
      </c>
      <c r="K632" s="29" t="str">
        <f>VLOOKUP(Datos[[#This Row],[Region]],$P$7:$S$61,4,FALSE)</f>
        <v>03 - Alicante/Alacant</v>
      </c>
    </row>
    <row r="633" spans="1:11" x14ac:dyDescent="0.25">
      <c r="A633" t="s">
        <v>68</v>
      </c>
      <c r="B633" t="s">
        <v>23</v>
      </c>
      <c r="C633" t="s">
        <v>11</v>
      </c>
      <c r="D633">
        <v>0</v>
      </c>
      <c r="E633">
        <v>0</v>
      </c>
      <c r="F633">
        <v>3</v>
      </c>
      <c r="J633" s="29">
        <f>VLOOKUP(Datos[[#This Row],[Mes]],$M$2:$N$13,2,FALSE)</f>
        <v>44774</v>
      </c>
      <c r="K633" s="29" t="str">
        <f>VLOOKUP(Datos[[#This Row],[Region]],$P$7:$S$61,4,FALSE)</f>
        <v>03 - Alicante/Alacant</v>
      </c>
    </row>
    <row r="634" spans="1:11" x14ac:dyDescent="0.25">
      <c r="A634" t="s">
        <v>68</v>
      </c>
      <c r="B634" t="s">
        <v>23</v>
      </c>
      <c r="C634" t="s">
        <v>12</v>
      </c>
      <c r="D634">
        <v>0</v>
      </c>
      <c r="E634">
        <v>0</v>
      </c>
      <c r="F634">
        <v>3</v>
      </c>
      <c r="J634" s="29">
        <f>VLOOKUP(Datos[[#This Row],[Mes]],$M$2:$N$13,2,FALSE)</f>
        <v>44805</v>
      </c>
      <c r="K634" s="29" t="str">
        <f>VLOOKUP(Datos[[#This Row],[Region]],$P$7:$S$61,4,FALSE)</f>
        <v>03 - Alicante/Alacant</v>
      </c>
    </row>
    <row r="635" spans="1:11" x14ac:dyDescent="0.25">
      <c r="A635" t="s">
        <v>68</v>
      </c>
      <c r="B635" t="s">
        <v>23</v>
      </c>
      <c r="C635" t="s">
        <v>13</v>
      </c>
      <c r="D635">
        <v>0</v>
      </c>
      <c r="E635">
        <v>0</v>
      </c>
      <c r="F635">
        <v>3</v>
      </c>
      <c r="J635" s="29">
        <f>VLOOKUP(Datos[[#This Row],[Mes]],$M$2:$N$13,2,FALSE)</f>
        <v>44835</v>
      </c>
      <c r="K635" s="29" t="str">
        <f>VLOOKUP(Datos[[#This Row],[Region]],$P$7:$S$61,4,FALSE)</f>
        <v>03 - Alicante/Alacant</v>
      </c>
    </row>
    <row r="636" spans="1:11" x14ac:dyDescent="0.25">
      <c r="A636" t="s">
        <v>68</v>
      </c>
      <c r="B636" t="s">
        <v>23</v>
      </c>
      <c r="C636" t="s">
        <v>14</v>
      </c>
      <c r="D636">
        <v>0</v>
      </c>
      <c r="E636">
        <v>0</v>
      </c>
      <c r="F636">
        <v>3</v>
      </c>
      <c r="J636" s="29">
        <f>VLOOKUP(Datos[[#This Row],[Mes]],$M$2:$N$13,2,FALSE)</f>
        <v>44866</v>
      </c>
      <c r="K636" s="29" t="str">
        <f>VLOOKUP(Datos[[#This Row],[Region]],$P$7:$S$61,4,FALSE)</f>
        <v>03 - Alicante/Alacant</v>
      </c>
    </row>
    <row r="637" spans="1:11" x14ac:dyDescent="0.25">
      <c r="A637" t="s">
        <v>68</v>
      </c>
      <c r="B637" t="s">
        <v>23</v>
      </c>
      <c r="C637" t="s">
        <v>15</v>
      </c>
      <c r="D637">
        <v>0</v>
      </c>
      <c r="E637">
        <v>0</v>
      </c>
      <c r="F637">
        <v>3</v>
      </c>
      <c r="J637" s="29">
        <f>VLOOKUP(Datos[[#This Row],[Mes]],$M$2:$N$13,2,FALSE)</f>
        <v>44896</v>
      </c>
      <c r="K637" s="29" t="str">
        <f>VLOOKUP(Datos[[#This Row],[Region]],$P$7:$S$61,4,FALSE)</f>
        <v>03 - Alicante/Alacant</v>
      </c>
    </row>
    <row r="638" spans="1:11" x14ac:dyDescent="0.25">
      <c r="A638" t="s">
        <v>65</v>
      </c>
      <c r="B638" t="s">
        <v>23</v>
      </c>
      <c r="C638" t="s">
        <v>4</v>
      </c>
      <c r="D638">
        <v>0</v>
      </c>
      <c r="E638">
        <v>0</v>
      </c>
      <c r="F638">
        <v>4</v>
      </c>
      <c r="J638" s="29">
        <f>VLOOKUP(Datos[[#This Row],[Mes]],$M$2:$N$13,2,FALSE)</f>
        <v>44562</v>
      </c>
      <c r="K638" s="29" t="str">
        <f>VLOOKUP(Datos[[#This Row],[Region]],$P$7:$S$61,4,FALSE)</f>
        <v>04 - Almería</v>
      </c>
    </row>
    <row r="639" spans="1:11" x14ac:dyDescent="0.25">
      <c r="A639" t="s">
        <v>65</v>
      </c>
      <c r="B639" t="s">
        <v>23</v>
      </c>
      <c r="C639" t="s">
        <v>5</v>
      </c>
      <c r="D639">
        <v>0</v>
      </c>
      <c r="E639">
        <v>0</v>
      </c>
      <c r="F639">
        <v>4</v>
      </c>
      <c r="J639" s="29">
        <f>VLOOKUP(Datos[[#This Row],[Mes]],$M$2:$N$13,2,FALSE)</f>
        <v>44593</v>
      </c>
      <c r="K639" s="29" t="str">
        <f>VLOOKUP(Datos[[#This Row],[Region]],$P$7:$S$61,4,FALSE)</f>
        <v>04 - Almería</v>
      </c>
    </row>
    <row r="640" spans="1:11" x14ac:dyDescent="0.25">
      <c r="A640" t="s">
        <v>65</v>
      </c>
      <c r="B640" t="s">
        <v>23</v>
      </c>
      <c r="C640" t="s">
        <v>6</v>
      </c>
      <c r="D640">
        <v>0</v>
      </c>
      <c r="E640">
        <v>0</v>
      </c>
      <c r="F640">
        <v>4</v>
      </c>
      <c r="J640" s="29">
        <f>VLOOKUP(Datos[[#This Row],[Mes]],$M$2:$N$13,2,FALSE)</f>
        <v>44621</v>
      </c>
      <c r="K640" s="29" t="str">
        <f>VLOOKUP(Datos[[#This Row],[Region]],$P$7:$S$61,4,FALSE)</f>
        <v>04 - Almería</v>
      </c>
    </row>
    <row r="641" spans="1:11" x14ac:dyDescent="0.25">
      <c r="A641" t="s">
        <v>65</v>
      </c>
      <c r="B641" t="s">
        <v>23</v>
      </c>
      <c r="C641" t="s">
        <v>7</v>
      </c>
      <c r="D641">
        <v>0</v>
      </c>
      <c r="E641">
        <v>0</v>
      </c>
      <c r="F641">
        <v>4</v>
      </c>
      <c r="J641" s="29">
        <f>VLOOKUP(Datos[[#This Row],[Mes]],$M$2:$N$13,2,FALSE)</f>
        <v>44652</v>
      </c>
      <c r="K641" s="29" t="str">
        <f>VLOOKUP(Datos[[#This Row],[Region]],$P$7:$S$61,4,FALSE)</f>
        <v>04 - Almería</v>
      </c>
    </row>
    <row r="642" spans="1:11" x14ac:dyDescent="0.25">
      <c r="A642" t="s">
        <v>65</v>
      </c>
      <c r="B642" t="s">
        <v>23</v>
      </c>
      <c r="C642" t="s">
        <v>8</v>
      </c>
      <c r="D642">
        <v>0</v>
      </c>
      <c r="E642">
        <v>0</v>
      </c>
      <c r="F642">
        <v>4</v>
      </c>
      <c r="J642" s="29">
        <f>VLOOKUP(Datos[[#This Row],[Mes]],$M$2:$N$13,2,FALSE)</f>
        <v>44682</v>
      </c>
      <c r="K642" s="29" t="str">
        <f>VLOOKUP(Datos[[#This Row],[Region]],$P$7:$S$61,4,FALSE)</f>
        <v>04 - Almería</v>
      </c>
    </row>
    <row r="643" spans="1:11" x14ac:dyDescent="0.25">
      <c r="A643" t="s">
        <v>65</v>
      </c>
      <c r="B643" t="s">
        <v>23</v>
      </c>
      <c r="C643" t="s">
        <v>9</v>
      </c>
      <c r="D643">
        <v>0</v>
      </c>
      <c r="E643">
        <v>0</v>
      </c>
      <c r="F643">
        <v>4</v>
      </c>
      <c r="J643" s="29">
        <f>VLOOKUP(Datos[[#This Row],[Mes]],$M$2:$N$13,2,FALSE)</f>
        <v>44713</v>
      </c>
      <c r="K643" s="29" t="str">
        <f>VLOOKUP(Datos[[#This Row],[Region]],$P$7:$S$61,4,FALSE)</f>
        <v>04 - Almería</v>
      </c>
    </row>
    <row r="644" spans="1:11" x14ac:dyDescent="0.25">
      <c r="A644" t="s">
        <v>65</v>
      </c>
      <c r="B644" t="s">
        <v>23</v>
      </c>
      <c r="C644" t="s">
        <v>10</v>
      </c>
      <c r="D644">
        <v>0</v>
      </c>
      <c r="E644">
        <v>0</v>
      </c>
      <c r="F644">
        <v>4</v>
      </c>
      <c r="J644" s="29">
        <f>VLOOKUP(Datos[[#This Row],[Mes]],$M$2:$N$13,2,FALSE)</f>
        <v>44743</v>
      </c>
      <c r="K644" s="29" t="str">
        <f>VLOOKUP(Datos[[#This Row],[Region]],$P$7:$S$61,4,FALSE)</f>
        <v>04 - Almería</v>
      </c>
    </row>
    <row r="645" spans="1:11" x14ac:dyDescent="0.25">
      <c r="A645" t="s">
        <v>65</v>
      </c>
      <c r="B645" t="s">
        <v>23</v>
      </c>
      <c r="C645" t="s">
        <v>11</v>
      </c>
      <c r="D645">
        <v>0</v>
      </c>
      <c r="E645">
        <v>0</v>
      </c>
      <c r="F645">
        <v>4</v>
      </c>
      <c r="J645" s="29">
        <f>VLOOKUP(Datos[[#This Row],[Mes]],$M$2:$N$13,2,FALSE)</f>
        <v>44774</v>
      </c>
      <c r="K645" s="29" t="str">
        <f>VLOOKUP(Datos[[#This Row],[Region]],$P$7:$S$61,4,FALSE)</f>
        <v>04 - Almería</v>
      </c>
    </row>
    <row r="646" spans="1:11" x14ac:dyDescent="0.25">
      <c r="A646" t="s">
        <v>65</v>
      </c>
      <c r="B646" t="s">
        <v>23</v>
      </c>
      <c r="C646" t="s">
        <v>12</v>
      </c>
      <c r="D646">
        <v>0</v>
      </c>
      <c r="E646">
        <v>0</v>
      </c>
      <c r="F646">
        <v>4</v>
      </c>
      <c r="J646" s="29">
        <f>VLOOKUP(Datos[[#This Row],[Mes]],$M$2:$N$13,2,FALSE)</f>
        <v>44805</v>
      </c>
      <c r="K646" s="29" t="str">
        <f>VLOOKUP(Datos[[#This Row],[Region]],$P$7:$S$61,4,FALSE)</f>
        <v>04 - Almería</v>
      </c>
    </row>
    <row r="647" spans="1:11" x14ac:dyDescent="0.25">
      <c r="A647" t="s">
        <v>65</v>
      </c>
      <c r="B647" t="s">
        <v>23</v>
      </c>
      <c r="C647" t="s">
        <v>13</v>
      </c>
      <c r="D647">
        <v>0</v>
      </c>
      <c r="E647">
        <v>0</v>
      </c>
      <c r="F647">
        <v>4</v>
      </c>
      <c r="J647" s="29">
        <f>VLOOKUP(Datos[[#This Row],[Mes]],$M$2:$N$13,2,FALSE)</f>
        <v>44835</v>
      </c>
      <c r="K647" s="29" t="str">
        <f>VLOOKUP(Datos[[#This Row],[Region]],$P$7:$S$61,4,FALSE)</f>
        <v>04 - Almería</v>
      </c>
    </row>
    <row r="648" spans="1:11" x14ac:dyDescent="0.25">
      <c r="A648" t="s">
        <v>65</v>
      </c>
      <c r="B648" t="s">
        <v>23</v>
      </c>
      <c r="C648" t="s">
        <v>14</v>
      </c>
      <c r="D648">
        <v>0</v>
      </c>
      <c r="E648">
        <v>0</v>
      </c>
      <c r="F648">
        <v>4</v>
      </c>
      <c r="J648" s="29">
        <f>VLOOKUP(Datos[[#This Row],[Mes]],$M$2:$N$13,2,FALSE)</f>
        <v>44866</v>
      </c>
      <c r="K648" s="29" t="str">
        <f>VLOOKUP(Datos[[#This Row],[Region]],$P$7:$S$61,4,FALSE)</f>
        <v>04 - Almería</v>
      </c>
    </row>
    <row r="649" spans="1:11" x14ac:dyDescent="0.25">
      <c r="A649" t="s">
        <v>65</v>
      </c>
      <c r="B649" t="s">
        <v>23</v>
      </c>
      <c r="C649" t="s">
        <v>15</v>
      </c>
      <c r="D649">
        <v>0</v>
      </c>
      <c r="E649">
        <v>0</v>
      </c>
      <c r="F649">
        <v>4</v>
      </c>
      <c r="J649" s="29">
        <f>VLOOKUP(Datos[[#This Row],[Mes]],$M$2:$N$13,2,FALSE)</f>
        <v>44896</v>
      </c>
      <c r="K649" s="29" t="str">
        <f>VLOOKUP(Datos[[#This Row],[Region]],$P$7:$S$61,4,FALSE)</f>
        <v>04 - Almería</v>
      </c>
    </row>
    <row r="650" spans="1:11" x14ac:dyDescent="0.25">
      <c r="A650" t="s">
        <v>74</v>
      </c>
      <c r="B650" t="s">
        <v>23</v>
      </c>
      <c r="C650" t="s">
        <v>4</v>
      </c>
      <c r="D650">
        <v>0</v>
      </c>
      <c r="E650">
        <v>0</v>
      </c>
      <c r="F650">
        <v>5</v>
      </c>
      <c r="J650" s="29">
        <f>VLOOKUP(Datos[[#This Row],[Mes]],$M$2:$N$13,2,FALSE)</f>
        <v>44562</v>
      </c>
      <c r="K650" s="29" t="str">
        <f>VLOOKUP(Datos[[#This Row],[Region]],$P$7:$S$61,4,FALSE)</f>
        <v>05 - Ávila</v>
      </c>
    </row>
    <row r="651" spans="1:11" x14ac:dyDescent="0.25">
      <c r="A651" t="s">
        <v>74</v>
      </c>
      <c r="B651" t="s">
        <v>23</v>
      </c>
      <c r="C651" t="s">
        <v>5</v>
      </c>
      <c r="D651">
        <v>0</v>
      </c>
      <c r="E651">
        <v>0</v>
      </c>
      <c r="F651">
        <v>5</v>
      </c>
      <c r="J651" s="29">
        <f>VLOOKUP(Datos[[#This Row],[Mes]],$M$2:$N$13,2,FALSE)</f>
        <v>44593</v>
      </c>
      <c r="K651" s="29" t="str">
        <f>VLOOKUP(Datos[[#This Row],[Region]],$P$7:$S$61,4,FALSE)</f>
        <v>05 - Ávila</v>
      </c>
    </row>
    <row r="652" spans="1:11" x14ac:dyDescent="0.25">
      <c r="A652" t="s">
        <v>74</v>
      </c>
      <c r="B652" t="s">
        <v>23</v>
      </c>
      <c r="C652" t="s">
        <v>6</v>
      </c>
      <c r="D652">
        <v>0</v>
      </c>
      <c r="E652">
        <v>0</v>
      </c>
      <c r="F652">
        <v>5</v>
      </c>
      <c r="J652" s="29">
        <f>VLOOKUP(Datos[[#This Row],[Mes]],$M$2:$N$13,2,FALSE)</f>
        <v>44621</v>
      </c>
      <c r="K652" s="29" t="str">
        <f>VLOOKUP(Datos[[#This Row],[Region]],$P$7:$S$61,4,FALSE)</f>
        <v>05 - Ávila</v>
      </c>
    </row>
    <row r="653" spans="1:11" x14ac:dyDescent="0.25">
      <c r="A653" t="s">
        <v>74</v>
      </c>
      <c r="B653" t="s">
        <v>23</v>
      </c>
      <c r="C653" t="s">
        <v>7</v>
      </c>
      <c r="D653">
        <v>0</v>
      </c>
      <c r="E653">
        <v>0</v>
      </c>
      <c r="F653">
        <v>5</v>
      </c>
      <c r="J653" s="29">
        <f>VLOOKUP(Datos[[#This Row],[Mes]],$M$2:$N$13,2,FALSE)</f>
        <v>44652</v>
      </c>
      <c r="K653" s="29" t="str">
        <f>VLOOKUP(Datos[[#This Row],[Region]],$P$7:$S$61,4,FALSE)</f>
        <v>05 - Ávila</v>
      </c>
    </row>
    <row r="654" spans="1:11" x14ac:dyDescent="0.25">
      <c r="A654" t="s">
        <v>74</v>
      </c>
      <c r="B654" t="s">
        <v>23</v>
      </c>
      <c r="C654" t="s">
        <v>8</v>
      </c>
      <c r="D654">
        <v>0</v>
      </c>
      <c r="E654">
        <v>0</v>
      </c>
      <c r="F654">
        <v>5</v>
      </c>
      <c r="J654" s="29">
        <f>VLOOKUP(Datos[[#This Row],[Mes]],$M$2:$N$13,2,FALSE)</f>
        <v>44682</v>
      </c>
      <c r="K654" s="29" t="str">
        <f>VLOOKUP(Datos[[#This Row],[Region]],$P$7:$S$61,4,FALSE)</f>
        <v>05 - Ávila</v>
      </c>
    </row>
    <row r="655" spans="1:11" x14ac:dyDescent="0.25">
      <c r="A655" t="s">
        <v>74</v>
      </c>
      <c r="B655" t="s">
        <v>23</v>
      </c>
      <c r="C655" t="s">
        <v>9</v>
      </c>
      <c r="D655">
        <v>0</v>
      </c>
      <c r="E655">
        <v>0</v>
      </c>
      <c r="F655">
        <v>5</v>
      </c>
      <c r="J655" s="29">
        <f>VLOOKUP(Datos[[#This Row],[Mes]],$M$2:$N$13,2,FALSE)</f>
        <v>44713</v>
      </c>
      <c r="K655" s="29" t="str">
        <f>VLOOKUP(Datos[[#This Row],[Region]],$P$7:$S$61,4,FALSE)</f>
        <v>05 - Ávila</v>
      </c>
    </row>
    <row r="656" spans="1:11" x14ac:dyDescent="0.25">
      <c r="A656" t="s">
        <v>74</v>
      </c>
      <c r="B656" t="s">
        <v>23</v>
      </c>
      <c r="C656" t="s">
        <v>10</v>
      </c>
      <c r="D656">
        <v>0</v>
      </c>
      <c r="E656">
        <v>0</v>
      </c>
      <c r="F656">
        <v>5</v>
      </c>
      <c r="J656" s="29">
        <f>VLOOKUP(Datos[[#This Row],[Mes]],$M$2:$N$13,2,FALSE)</f>
        <v>44743</v>
      </c>
      <c r="K656" s="29" t="str">
        <f>VLOOKUP(Datos[[#This Row],[Region]],$P$7:$S$61,4,FALSE)</f>
        <v>05 - Ávila</v>
      </c>
    </row>
    <row r="657" spans="1:11" x14ac:dyDescent="0.25">
      <c r="A657" t="s">
        <v>74</v>
      </c>
      <c r="B657" t="s">
        <v>23</v>
      </c>
      <c r="C657" t="s">
        <v>11</v>
      </c>
      <c r="D657">
        <v>0</v>
      </c>
      <c r="E657">
        <v>0</v>
      </c>
      <c r="F657">
        <v>5</v>
      </c>
      <c r="J657" s="29">
        <f>VLOOKUP(Datos[[#This Row],[Mes]],$M$2:$N$13,2,FALSE)</f>
        <v>44774</v>
      </c>
      <c r="K657" s="29" t="str">
        <f>VLOOKUP(Datos[[#This Row],[Region]],$P$7:$S$61,4,FALSE)</f>
        <v>05 - Ávila</v>
      </c>
    </row>
    <row r="658" spans="1:11" x14ac:dyDescent="0.25">
      <c r="A658" t="s">
        <v>74</v>
      </c>
      <c r="B658" t="s">
        <v>23</v>
      </c>
      <c r="C658" t="s">
        <v>12</v>
      </c>
      <c r="D658">
        <v>0</v>
      </c>
      <c r="E658">
        <v>0</v>
      </c>
      <c r="F658">
        <v>5</v>
      </c>
      <c r="J658" s="29">
        <f>VLOOKUP(Datos[[#This Row],[Mes]],$M$2:$N$13,2,FALSE)</f>
        <v>44805</v>
      </c>
      <c r="K658" s="29" t="str">
        <f>VLOOKUP(Datos[[#This Row],[Region]],$P$7:$S$61,4,FALSE)</f>
        <v>05 - Ávila</v>
      </c>
    </row>
    <row r="659" spans="1:11" x14ac:dyDescent="0.25">
      <c r="A659" t="s">
        <v>74</v>
      </c>
      <c r="B659" t="s">
        <v>23</v>
      </c>
      <c r="C659" t="s">
        <v>13</v>
      </c>
      <c r="D659">
        <v>0</v>
      </c>
      <c r="E659">
        <v>0</v>
      </c>
      <c r="F659">
        <v>5</v>
      </c>
      <c r="J659" s="29">
        <f>VLOOKUP(Datos[[#This Row],[Mes]],$M$2:$N$13,2,FALSE)</f>
        <v>44835</v>
      </c>
      <c r="K659" s="29" t="str">
        <f>VLOOKUP(Datos[[#This Row],[Region]],$P$7:$S$61,4,FALSE)</f>
        <v>05 - Ávila</v>
      </c>
    </row>
    <row r="660" spans="1:11" x14ac:dyDescent="0.25">
      <c r="A660" t="s">
        <v>74</v>
      </c>
      <c r="B660" t="s">
        <v>23</v>
      </c>
      <c r="C660" t="s">
        <v>14</v>
      </c>
      <c r="D660">
        <v>0</v>
      </c>
      <c r="E660">
        <v>0</v>
      </c>
      <c r="F660">
        <v>5</v>
      </c>
      <c r="J660" s="29">
        <f>VLOOKUP(Datos[[#This Row],[Mes]],$M$2:$N$13,2,FALSE)</f>
        <v>44866</v>
      </c>
      <c r="K660" s="29" t="str">
        <f>VLOOKUP(Datos[[#This Row],[Region]],$P$7:$S$61,4,FALSE)</f>
        <v>05 - Ávila</v>
      </c>
    </row>
    <row r="661" spans="1:11" x14ac:dyDescent="0.25">
      <c r="A661" t="s">
        <v>74</v>
      </c>
      <c r="B661" t="s">
        <v>23</v>
      </c>
      <c r="C661" t="s">
        <v>15</v>
      </c>
      <c r="D661">
        <v>0</v>
      </c>
      <c r="E661">
        <v>0</v>
      </c>
      <c r="F661">
        <v>5</v>
      </c>
      <c r="J661" s="29">
        <f>VLOOKUP(Datos[[#This Row],[Mes]],$M$2:$N$13,2,FALSE)</f>
        <v>44896</v>
      </c>
      <c r="K661" s="29" t="str">
        <f>VLOOKUP(Datos[[#This Row],[Region]],$P$7:$S$61,4,FALSE)</f>
        <v>05 - Ávila</v>
      </c>
    </row>
    <row r="662" spans="1:11" x14ac:dyDescent="0.25">
      <c r="A662" t="s">
        <v>178</v>
      </c>
      <c r="B662" t="s">
        <v>23</v>
      </c>
      <c r="C662" t="s">
        <v>9</v>
      </c>
      <c r="D662">
        <v>0</v>
      </c>
      <c r="E662">
        <v>0</v>
      </c>
      <c r="F662">
        <v>6</v>
      </c>
      <c r="J662" s="29">
        <f>VLOOKUP(Datos[[#This Row],[Mes]],$M$2:$N$13,2,FALSE)</f>
        <v>44713</v>
      </c>
      <c r="K662" s="29" t="str">
        <f>VLOOKUP(Datos[[#This Row],[Region]],$P$7:$S$61,4,FALSE)</f>
        <v>06 - Badajoz</v>
      </c>
    </row>
    <row r="663" spans="1:11" x14ac:dyDescent="0.25">
      <c r="A663" t="s">
        <v>178</v>
      </c>
      <c r="B663" t="s">
        <v>23</v>
      </c>
      <c r="C663" t="s">
        <v>10</v>
      </c>
      <c r="D663">
        <v>0</v>
      </c>
      <c r="E663">
        <v>0</v>
      </c>
      <c r="F663">
        <v>6</v>
      </c>
      <c r="J663" s="29">
        <f>VLOOKUP(Datos[[#This Row],[Mes]],$M$2:$N$13,2,FALSE)</f>
        <v>44743</v>
      </c>
      <c r="K663" s="29" t="str">
        <f>VLOOKUP(Datos[[#This Row],[Region]],$P$7:$S$61,4,FALSE)</f>
        <v>06 - Badajoz</v>
      </c>
    </row>
    <row r="664" spans="1:11" x14ac:dyDescent="0.25">
      <c r="A664" t="s">
        <v>178</v>
      </c>
      <c r="B664" t="s">
        <v>23</v>
      </c>
      <c r="C664" t="s">
        <v>11</v>
      </c>
      <c r="D664">
        <v>0</v>
      </c>
      <c r="E664">
        <v>0</v>
      </c>
      <c r="F664">
        <v>6</v>
      </c>
      <c r="J664" s="29">
        <f>VLOOKUP(Datos[[#This Row],[Mes]],$M$2:$N$13,2,FALSE)</f>
        <v>44774</v>
      </c>
      <c r="K664" s="29" t="str">
        <f>VLOOKUP(Datos[[#This Row],[Region]],$P$7:$S$61,4,FALSE)</f>
        <v>06 - Badajoz</v>
      </c>
    </row>
    <row r="665" spans="1:11" x14ac:dyDescent="0.25">
      <c r="A665" t="s">
        <v>178</v>
      </c>
      <c r="B665" t="s">
        <v>23</v>
      </c>
      <c r="C665" t="s">
        <v>12</v>
      </c>
      <c r="D665">
        <v>0</v>
      </c>
      <c r="E665">
        <v>0</v>
      </c>
      <c r="F665">
        <v>6</v>
      </c>
      <c r="J665" s="29">
        <f>VLOOKUP(Datos[[#This Row],[Mes]],$M$2:$N$13,2,FALSE)</f>
        <v>44805</v>
      </c>
      <c r="K665" s="29" t="str">
        <f>VLOOKUP(Datos[[#This Row],[Region]],$P$7:$S$61,4,FALSE)</f>
        <v>06 - Badajoz</v>
      </c>
    </row>
    <row r="666" spans="1:11" x14ac:dyDescent="0.25">
      <c r="A666" t="s">
        <v>178</v>
      </c>
      <c r="B666" t="s">
        <v>23</v>
      </c>
      <c r="C666" t="s">
        <v>13</v>
      </c>
      <c r="D666">
        <v>0</v>
      </c>
      <c r="E666">
        <v>0</v>
      </c>
      <c r="F666">
        <v>6</v>
      </c>
      <c r="J666" s="29">
        <f>VLOOKUP(Datos[[#This Row],[Mes]],$M$2:$N$13,2,FALSE)</f>
        <v>44835</v>
      </c>
      <c r="K666" s="29" t="str">
        <f>VLOOKUP(Datos[[#This Row],[Region]],$P$7:$S$61,4,FALSE)</f>
        <v>06 - Badajoz</v>
      </c>
    </row>
    <row r="667" spans="1:11" x14ac:dyDescent="0.25">
      <c r="A667" t="s">
        <v>178</v>
      </c>
      <c r="B667" t="s">
        <v>23</v>
      </c>
      <c r="C667" t="s">
        <v>14</v>
      </c>
      <c r="D667">
        <v>0</v>
      </c>
      <c r="E667">
        <v>0</v>
      </c>
      <c r="F667">
        <v>6</v>
      </c>
      <c r="J667" s="29">
        <f>VLOOKUP(Datos[[#This Row],[Mes]],$M$2:$N$13,2,FALSE)</f>
        <v>44866</v>
      </c>
      <c r="K667" s="29" t="str">
        <f>VLOOKUP(Datos[[#This Row],[Region]],$P$7:$S$61,4,FALSE)</f>
        <v>06 - Badajoz</v>
      </c>
    </row>
    <row r="668" spans="1:11" x14ac:dyDescent="0.25">
      <c r="A668" t="s">
        <v>178</v>
      </c>
      <c r="B668" t="s">
        <v>23</v>
      </c>
      <c r="C668" t="s">
        <v>15</v>
      </c>
      <c r="D668">
        <v>0</v>
      </c>
      <c r="E668">
        <v>0</v>
      </c>
      <c r="F668">
        <v>6</v>
      </c>
      <c r="J668" s="29">
        <f>VLOOKUP(Datos[[#This Row],[Mes]],$M$2:$N$13,2,FALSE)</f>
        <v>44896</v>
      </c>
      <c r="K668" s="29" t="str">
        <f>VLOOKUP(Datos[[#This Row],[Region]],$P$7:$S$61,4,FALSE)</f>
        <v>06 - Badajoz</v>
      </c>
    </row>
    <row r="669" spans="1:11" x14ac:dyDescent="0.25">
      <c r="A669" t="s">
        <v>71</v>
      </c>
      <c r="B669" t="s">
        <v>23</v>
      </c>
      <c r="C669" t="s">
        <v>4</v>
      </c>
      <c r="D669">
        <v>0</v>
      </c>
      <c r="E669">
        <v>0</v>
      </c>
      <c r="F669">
        <v>7</v>
      </c>
      <c r="J669" s="29">
        <f>VLOOKUP(Datos[[#This Row],[Mes]],$M$2:$N$13,2,FALSE)</f>
        <v>44562</v>
      </c>
      <c r="K669" s="29" t="str">
        <f>VLOOKUP(Datos[[#This Row],[Region]],$P$7:$S$61,4,FALSE)</f>
        <v>07 - Balears, Illes</v>
      </c>
    </row>
    <row r="670" spans="1:11" x14ac:dyDescent="0.25">
      <c r="A670" t="s">
        <v>71</v>
      </c>
      <c r="B670" t="s">
        <v>23</v>
      </c>
      <c r="C670" t="s">
        <v>5</v>
      </c>
      <c r="D670">
        <v>0</v>
      </c>
      <c r="E670">
        <v>0</v>
      </c>
      <c r="F670">
        <v>7</v>
      </c>
      <c r="J670" s="29">
        <f>VLOOKUP(Datos[[#This Row],[Mes]],$M$2:$N$13,2,FALSE)</f>
        <v>44593</v>
      </c>
      <c r="K670" s="29" t="str">
        <f>VLOOKUP(Datos[[#This Row],[Region]],$P$7:$S$61,4,FALSE)</f>
        <v>07 - Balears, Illes</v>
      </c>
    </row>
    <row r="671" spans="1:11" x14ac:dyDescent="0.25">
      <c r="A671" t="s">
        <v>71</v>
      </c>
      <c r="B671" t="s">
        <v>23</v>
      </c>
      <c r="C671" t="s">
        <v>6</v>
      </c>
      <c r="D671">
        <v>0</v>
      </c>
      <c r="E671">
        <v>0</v>
      </c>
      <c r="F671">
        <v>7</v>
      </c>
      <c r="J671" s="29">
        <f>VLOOKUP(Datos[[#This Row],[Mes]],$M$2:$N$13,2,FALSE)</f>
        <v>44621</v>
      </c>
      <c r="K671" s="29" t="str">
        <f>VLOOKUP(Datos[[#This Row],[Region]],$P$7:$S$61,4,FALSE)</f>
        <v>07 - Balears, Illes</v>
      </c>
    </row>
    <row r="672" spans="1:11" x14ac:dyDescent="0.25">
      <c r="A672" t="s">
        <v>71</v>
      </c>
      <c r="B672" t="s">
        <v>23</v>
      </c>
      <c r="C672" t="s">
        <v>7</v>
      </c>
      <c r="D672">
        <v>0</v>
      </c>
      <c r="E672">
        <v>0</v>
      </c>
      <c r="F672">
        <v>7</v>
      </c>
      <c r="J672" s="29">
        <f>VLOOKUP(Datos[[#This Row],[Mes]],$M$2:$N$13,2,FALSE)</f>
        <v>44652</v>
      </c>
      <c r="K672" s="29" t="str">
        <f>VLOOKUP(Datos[[#This Row],[Region]],$P$7:$S$61,4,FALSE)</f>
        <v>07 - Balears, Illes</v>
      </c>
    </row>
    <row r="673" spans="1:11" x14ac:dyDescent="0.25">
      <c r="A673" t="s">
        <v>71</v>
      </c>
      <c r="B673" t="s">
        <v>23</v>
      </c>
      <c r="C673" t="s">
        <v>8</v>
      </c>
      <c r="D673">
        <v>0</v>
      </c>
      <c r="E673">
        <v>0</v>
      </c>
      <c r="F673">
        <v>7</v>
      </c>
      <c r="J673" s="29">
        <f>VLOOKUP(Datos[[#This Row],[Mes]],$M$2:$N$13,2,FALSE)</f>
        <v>44682</v>
      </c>
      <c r="K673" s="29" t="str">
        <f>VLOOKUP(Datos[[#This Row],[Region]],$P$7:$S$61,4,FALSE)</f>
        <v>07 - Balears, Illes</v>
      </c>
    </row>
    <row r="674" spans="1:11" x14ac:dyDescent="0.25">
      <c r="A674" t="s">
        <v>71</v>
      </c>
      <c r="B674" t="s">
        <v>23</v>
      </c>
      <c r="C674" t="s">
        <v>9</v>
      </c>
      <c r="D674">
        <v>0</v>
      </c>
      <c r="E674">
        <v>0</v>
      </c>
      <c r="F674">
        <v>7</v>
      </c>
      <c r="J674" s="29">
        <f>VLOOKUP(Datos[[#This Row],[Mes]],$M$2:$N$13,2,FALSE)</f>
        <v>44713</v>
      </c>
      <c r="K674" s="29" t="str">
        <f>VLOOKUP(Datos[[#This Row],[Region]],$P$7:$S$61,4,FALSE)</f>
        <v>07 - Balears, Illes</v>
      </c>
    </row>
    <row r="675" spans="1:11" x14ac:dyDescent="0.25">
      <c r="A675" t="s">
        <v>71</v>
      </c>
      <c r="B675" t="s">
        <v>23</v>
      </c>
      <c r="C675" t="s">
        <v>10</v>
      </c>
      <c r="D675">
        <v>0</v>
      </c>
      <c r="E675">
        <v>0</v>
      </c>
      <c r="F675">
        <v>7</v>
      </c>
      <c r="J675" s="29">
        <f>VLOOKUP(Datos[[#This Row],[Mes]],$M$2:$N$13,2,FALSE)</f>
        <v>44743</v>
      </c>
      <c r="K675" s="29" t="str">
        <f>VLOOKUP(Datos[[#This Row],[Region]],$P$7:$S$61,4,FALSE)</f>
        <v>07 - Balears, Illes</v>
      </c>
    </row>
    <row r="676" spans="1:11" x14ac:dyDescent="0.25">
      <c r="A676" t="s">
        <v>71</v>
      </c>
      <c r="B676" t="s">
        <v>23</v>
      </c>
      <c r="C676" t="s">
        <v>11</v>
      </c>
      <c r="D676">
        <v>0</v>
      </c>
      <c r="E676">
        <v>0</v>
      </c>
      <c r="F676">
        <v>7</v>
      </c>
      <c r="J676" s="29">
        <f>VLOOKUP(Datos[[#This Row],[Mes]],$M$2:$N$13,2,FALSE)</f>
        <v>44774</v>
      </c>
      <c r="K676" s="29" t="str">
        <f>VLOOKUP(Datos[[#This Row],[Region]],$P$7:$S$61,4,FALSE)</f>
        <v>07 - Balears, Illes</v>
      </c>
    </row>
    <row r="677" spans="1:11" x14ac:dyDescent="0.25">
      <c r="A677" t="s">
        <v>71</v>
      </c>
      <c r="B677" t="s">
        <v>23</v>
      </c>
      <c r="C677" t="s">
        <v>12</v>
      </c>
      <c r="D677">
        <v>0</v>
      </c>
      <c r="E677">
        <v>0</v>
      </c>
      <c r="F677">
        <v>7</v>
      </c>
      <c r="J677" s="29">
        <f>VLOOKUP(Datos[[#This Row],[Mes]],$M$2:$N$13,2,FALSE)</f>
        <v>44805</v>
      </c>
      <c r="K677" s="29" t="str">
        <f>VLOOKUP(Datos[[#This Row],[Region]],$P$7:$S$61,4,FALSE)</f>
        <v>07 - Balears, Illes</v>
      </c>
    </row>
    <row r="678" spans="1:11" x14ac:dyDescent="0.25">
      <c r="A678" t="s">
        <v>71</v>
      </c>
      <c r="B678" t="s">
        <v>23</v>
      </c>
      <c r="C678" t="s">
        <v>13</v>
      </c>
      <c r="D678">
        <v>0</v>
      </c>
      <c r="E678">
        <v>0</v>
      </c>
      <c r="F678">
        <v>7</v>
      </c>
      <c r="J678" s="29">
        <f>VLOOKUP(Datos[[#This Row],[Mes]],$M$2:$N$13,2,FALSE)</f>
        <v>44835</v>
      </c>
      <c r="K678" s="29" t="str">
        <f>VLOOKUP(Datos[[#This Row],[Region]],$P$7:$S$61,4,FALSE)</f>
        <v>07 - Balears, Illes</v>
      </c>
    </row>
    <row r="679" spans="1:11" x14ac:dyDescent="0.25">
      <c r="A679" t="s">
        <v>71</v>
      </c>
      <c r="B679" t="s">
        <v>23</v>
      </c>
      <c r="C679" t="s">
        <v>14</v>
      </c>
      <c r="D679">
        <v>0</v>
      </c>
      <c r="E679">
        <v>0</v>
      </c>
      <c r="F679">
        <v>7</v>
      </c>
      <c r="J679" s="29">
        <f>VLOOKUP(Datos[[#This Row],[Mes]],$M$2:$N$13,2,FALSE)</f>
        <v>44866</v>
      </c>
      <c r="K679" s="29" t="str">
        <f>VLOOKUP(Datos[[#This Row],[Region]],$P$7:$S$61,4,FALSE)</f>
        <v>07 - Balears, Illes</v>
      </c>
    </row>
    <row r="680" spans="1:11" x14ac:dyDescent="0.25">
      <c r="A680" t="s">
        <v>71</v>
      </c>
      <c r="B680" t="s">
        <v>23</v>
      </c>
      <c r="C680" t="s">
        <v>15</v>
      </c>
      <c r="D680">
        <v>0</v>
      </c>
      <c r="E680">
        <v>0</v>
      </c>
      <c r="F680">
        <v>7</v>
      </c>
      <c r="J680" s="29">
        <f>VLOOKUP(Datos[[#This Row],[Mes]],$M$2:$N$13,2,FALSE)</f>
        <v>44896</v>
      </c>
      <c r="K680" s="29" t="str">
        <f>VLOOKUP(Datos[[#This Row],[Region]],$P$7:$S$61,4,FALSE)</f>
        <v>07 - Balears, Illes</v>
      </c>
    </row>
    <row r="681" spans="1:11" x14ac:dyDescent="0.25">
      <c r="A681" t="s">
        <v>72</v>
      </c>
      <c r="B681" t="s">
        <v>23</v>
      </c>
      <c r="C681" t="s">
        <v>4</v>
      </c>
      <c r="D681">
        <v>0</v>
      </c>
      <c r="E681">
        <v>0</v>
      </c>
      <c r="F681">
        <v>8</v>
      </c>
      <c r="J681" s="29">
        <f>VLOOKUP(Datos[[#This Row],[Mes]],$M$2:$N$13,2,FALSE)</f>
        <v>44562</v>
      </c>
      <c r="K681" s="29" t="str">
        <f>VLOOKUP(Datos[[#This Row],[Region]],$P$7:$S$61,4,FALSE)</f>
        <v>08 - Barcelona</v>
      </c>
    </row>
    <row r="682" spans="1:11" x14ac:dyDescent="0.25">
      <c r="A682" t="s">
        <v>72</v>
      </c>
      <c r="B682" t="s">
        <v>23</v>
      </c>
      <c r="C682" t="s">
        <v>5</v>
      </c>
      <c r="D682">
        <v>0</v>
      </c>
      <c r="E682">
        <v>0</v>
      </c>
      <c r="F682">
        <v>8</v>
      </c>
      <c r="J682" s="29">
        <f>VLOOKUP(Datos[[#This Row],[Mes]],$M$2:$N$13,2,FALSE)</f>
        <v>44593</v>
      </c>
      <c r="K682" s="29" t="str">
        <f>VLOOKUP(Datos[[#This Row],[Region]],$P$7:$S$61,4,FALSE)</f>
        <v>08 - Barcelona</v>
      </c>
    </row>
    <row r="683" spans="1:11" x14ac:dyDescent="0.25">
      <c r="A683" t="s">
        <v>72</v>
      </c>
      <c r="B683" t="s">
        <v>23</v>
      </c>
      <c r="C683" t="s">
        <v>6</v>
      </c>
      <c r="D683">
        <v>0</v>
      </c>
      <c r="E683">
        <v>0</v>
      </c>
      <c r="F683">
        <v>8</v>
      </c>
      <c r="J683" s="29">
        <f>VLOOKUP(Datos[[#This Row],[Mes]],$M$2:$N$13,2,FALSE)</f>
        <v>44621</v>
      </c>
      <c r="K683" s="29" t="str">
        <f>VLOOKUP(Datos[[#This Row],[Region]],$P$7:$S$61,4,FALSE)</f>
        <v>08 - Barcelona</v>
      </c>
    </row>
    <row r="684" spans="1:11" x14ac:dyDescent="0.25">
      <c r="A684" t="s">
        <v>72</v>
      </c>
      <c r="B684" t="s">
        <v>23</v>
      </c>
      <c r="C684" t="s">
        <v>7</v>
      </c>
      <c r="D684">
        <v>0</v>
      </c>
      <c r="E684">
        <v>0</v>
      </c>
      <c r="F684">
        <v>8</v>
      </c>
      <c r="J684" s="29">
        <f>VLOOKUP(Datos[[#This Row],[Mes]],$M$2:$N$13,2,FALSE)</f>
        <v>44652</v>
      </c>
      <c r="K684" s="29" t="str">
        <f>VLOOKUP(Datos[[#This Row],[Region]],$P$7:$S$61,4,FALSE)</f>
        <v>08 - Barcelona</v>
      </c>
    </row>
    <row r="685" spans="1:11" x14ac:dyDescent="0.25">
      <c r="A685" t="s">
        <v>72</v>
      </c>
      <c r="B685" t="s">
        <v>23</v>
      </c>
      <c r="C685" t="s">
        <v>8</v>
      </c>
      <c r="D685">
        <v>0</v>
      </c>
      <c r="E685">
        <v>0</v>
      </c>
      <c r="F685">
        <v>8</v>
      </c>
      <c r="J685" s="29">
        <f>VLOOKUP(Datos[[#This Row],[Mes]],$M$2:$N$13,2,FALSE)</f>
        <v>44682</v>
      </c>
      <c r="K685" s="29" t="str">
        <f>VLOOKUP(Datos[[#This Row],[Region]],$P$7:$S$61,4,FALSE)</f>
        <v>08 - Barcelona</v>
      </c>
    </row>
    <row r="686" spans="1:11" x14ac:dyDescent="0.25">
      <c r="A686" t="s">
        <v>72</v>
      </c>
      <c r="B686" t="s">
        <v>23</v>
      </c>
      <c r="C686" t="s">
        <v>9</v>
      </c>
      <c r="D686">
        <v>0</v>
      </c>
      <c r="E686">
        <v>0</v>
      </c>
      <c r="F686">
        <v>8</v>
      </c>
      <c r="J686" s="29">
        <f>VLOOKUP(Datos[[#This Row],[Mes]],$M$2:$N$13,2,FALSE)</f>
        <v>44713</v>
      </c>
      <c r="K686" s="29" t="str">
        <f>VLOOKUP(Datos[[#This Row],[Region]],$P$7:$S$61,4,FALSE)</f>
        <v>08 - Barcelona</v>
      </c>
    </row>
    <row r="687" spans="1:11" x14ac:dyDescent="0.25">
      <c r="A687" t="s">
        <v>72</v>
      </c>
      <c r="B687" t="s">
        <v>23</v>
      </c>
      <c r="C687" t="s">
        <v>10</v>
      </c>
      <c r="D687">
        <v>0</v>
      </c>
      <c r="E687">
        <v>0</v>
      </c>
      <c r="F687">
        <v>8</v>
      </c>
      <c r="J687" s="29">
        <f>VLOOKUP(Datos[[#This Row],[Mes]],$M$2:$N$13,2,FALSE)</f>
        <v>44743</v>
      </c>
      <c r="K687" s="29" t="str">
        <f>VLOOKUP(Datos[[#This Row],[Region]],$P$7:$S$61,4,FALSE)</f>
        <v>08 - Barcelona</v>
      </c>
    </row>
    <row r="688" spans="1:11" x14ac:dyDescent="0.25">
      <c r="A688" t="s">
        <v>72</v>
      </c>
      <c r="B688" t="s">
        <v>23</v>
      </c>
      <c r="C688" t="s">
        <v>11</v>
      </c>
      <c r="D688">
        <v>0</v>
      </c>
      <c r="E688">
        <v>0</v>
      </c>
      <c r="F688">
        <v>8</v>
      </c>
      <c r="J688" s="29">
        <f>VLOOKUP(Datos[[#This Row],[Mes]],$M$2:$N$13,2,FALSE)</f>
        <v>44774</v>
      </c>
      <c r="K688" s="29" t="str">
        <f>VLOOKUP(Datos[[#This Row],[Region]],$P$7:$S$61,4,FALSE)</f>
        <v>08 - Barcelona</v>
      </c>
    </row>
    <row r="689" spans="1:11" x14ac:dyDescent="0.25">
      <c r="A689" t="s">
        <v>72</v>
      </c>
      <c r="B689" t="s">
        <v>23</v>
      </c>
      <c r="C689" t="s">
        <v>12</v>
      </c>
      <c r="D689">
        <v>0</v>
      </c>
      <c r="E689">
        <v>0</v>
      </c>
      <c r="F689">
        <v>8</v>
      </c>
      <c r="J689" s="29">
        <f>VLOOKUP(Datos[[#This Row],[Mes]],$M$2:$N$13,2,FALSE)</f>
        <v>44805</v>
      </c>
      <c r="K689" s="29" t="str">
        <f>VLOOKUP(Datos[[#This Row],[Region]],$P$7:$S$61,4,FALSE)</f>
        <v>08 - Barcelona</v>
      </c>
    </row>
    <row r="690" spans="1:11" x14ac:dyDescent="0.25">
      <c r="A690" t="s">
        <v>72</v>
      </c>
      <c r="B690" t="s">
        <v>23</v>
      </c>
      <c r="C690" t="s">
        <v>13</v>
      </c>
      <c r="D690">
        <v>0</v>
      </c>
      <c r="E690">
        <v>0</v>
      </c>
      <c r="F690">
        <v>8</v>
      </c>
      <c r="J690" s="29">
        <f>VLOOKUP(Datos[[#This Row],[Mes]],$M$2:$N$13,2,FALSE)</f>
        <v>44835</v>
      </c>
      <c r="K690" s="29" t="str">
        <f>VLOOKUP(Datos[[#This Row],[Region]],$P$7:$S$61,4,FALSE)</f>
        <v>08 - Barcelona</v>
      </c>
    </row>
    <row r="691" spans="1:11" x14ac:dyDescent="0.25">
      <c r="A691" t="s">
        <v>72</v>
      </c>
      <c r="B691" t="s">
        <v>23</v>
      </c>
      <c r="C691" t="s">
        <v>14</v>
      </c>
      <c r="D691">
        <v>0</v>
      </c>
      <c r="E691">
        <v>0</v>
      </c>
      <c r="F691">
        <v>8</v>
      </c>
      <c r="J691" s="29">
        <f>VLOOKUP(Datos[[#This Row],[Mes]],$M$2:$N$13,2,FALSE)</f>
        <v>44866</v>
      </c>
      <c r="K691" s="29" t="str">
        <f>VLOOKUP(Datos[[#This Row],[Region]],$P$7:$S$61,4,FALSE)</f>
        <v>08 - Barcelona</v>
      </c>
    </row>
    <row r="692" spans="1:11" x14ac:dyDescent="0.25">
      <c r="A692" t="s">
        <v>72</v>
      </c>
      <c r="B692" t="s">
        <v>23</v>
      </c>
      <c r="C692" t="s">
        <v>15</v>
      </c>
      <c r="D692">
        <v>0</v>
      </c>
      <c r="E692">
        <v>0</v>
      </c>
      <c r="F692">
        <v>8</v>
      </c>
      <c r="J692" s="29">
        <f>VLOOKUP(Datos[[#This Row],[Mes]],$M$2:$N$13,2,FALSE)</f>
        <v>44896</v>
      </c>
      <c r="K692" s="29" t="str">
        <f>VLOOKUP(Datos[[#This Row],[Region]],$P$7:$S$61,4,FALSE)</f>
        <v>08 - Barcelona</v>
      </c>
    </row>
    <row r="693" spans="1:11" x14ac:dyDescent="0.25">
      <c r="A693" t="s">
        <v>76</v>
      </c>
      <c r="B693" t="s">
        <v>23</v>
      </c>
      <c r="C693" t="s">
        <v>4</v>
      </c>
      <c r="D693">
        <v>0</v>
      </c>
      <c r="E693">
        <v>0</v>
      </c>
      <c r="F693">
        <v>9</v>
      </c>
      <c r="J693" s="29">
        <f>VLOOKUP(Datos[[#This Row],[Mes]],$M$2:$N$13,2,FALSE)</f>
        <v>44562</v>
      </c>
      <c r="K693" s="29" t="str">
        <f>VLOOKUP(Datos[[#This Row],[Region]],$P$7:$S$61,4,FALSE)</f>
        <v>09 - Burgos</v>
      </c>
    </row>
    <row r="694" spans="1:11" x14ac:dyDescent="0.25">
      <c r="A694" t="s">
        <v>76</v>
      </c>
      <c r="B694" t="s">
        <v>23</v>
      </c>
      <c r="C694" t="s">
        <v>5</v>
      </c>
      <c r="D694">
        <v>0</v>
      </c>
      <c r="E694">
        <v>0</v>
      </c>
      <c r="F694">
        <v>9</v>
      </c>
      <c r="J694" s="29">
        <f>VLOOKUP(Datos[[#This Row],[Mes]],$M$2:$N$13,2,FALSE)</f>
        <v>44593</v>
      </c>
      <c r="K694" s="29" t="str">
        <f>VLOOKUP(Datos[[#This Row],[Region]],$P$7:$S$61,4,FALSE)</f>
        <v>09 - Burgos</v>
      </c>
    </row>
    <row r="695" spans="1:11" x14ac:dyDescent="0.25">
      <c r="A695" t="s">
        <v>76</v>
      </c>
      <c r="B695" t="s">
        <v>23</v>
      </c>
      <c r="C695" t="s">
        <v>6</v>
      </c>
      <c r="D695">
        <v>0</v>
      </c>
      <c r="E695">
        <v>0</v>
      </c>
      <c r="F695">
        <v>9</v>
      </c>
      <c r="J695" s="29">
        <f>VLOOKUP(Datos[[#This Row],[Mes]],$M$2:$N$13,2,FALSE)</f>
        <v>44621</v>
      </c>
      <c r="K695" s="29" t="str">
        <f>VLOOKUP(Datos[[#This Row],[Region]],$P$7:$S$61,4,FALSE)</f>
        <v>09 - Burgos</v>
      </c>
    </row>
    <row r="696" spans="1:11" x14ac:dyDescent="0.25">
      <c r="A696" t="s">
        <v>76</v>
      </c>
      <c r="B696" t="s">
        <v>23</v>
      </c>
      <c r="C696" t="s">
        <v>7</v>
      </c>
      <c r="D696">
        <v>0</v>
      </c>
      <c r="E696">
        <v>0</v>
      </c>
      <c r="F696">
        <v>9</v>
      </c>
      <c r="J696" s="29">
        <f>VLOOKUP(Datos[[#This Row],[Mes]],$M$2:$N$13,2,FALSE)</f>
        <v>44652</v>
      </c>
      <c r="K696" s="29" t="str">
        <f>VLOOKUP(Datos[[#This Row],[Region]],$P$7:$S$61,4,FALSE)</f>
        <v>09 - Burgos</v>
      </c>
    </row>
    <row r="697" spans="1:11" x14ac:dyDescent="0.25">
      <c r="A697" t="s">
        <v>76</v>
      </c>
      <c r="B697" t="s">
        <v>23</v>
      </c>
      <c r="C697" t="s">
        <v>8</v>
      </c>
      <c r="D697">
        <v>0</v>
      </c>
      <c r="E697">
        <v>0</v>
      </c>
      <c r="F697">
        <v>9</v>
      </c>
      <c r="J697" s="29">
        <f>VLOOKUP(Datos[[#This Row],[Mes]],$M$2:$N$13,2,FALSE)</f>
        <v>44682</v>
      </c>
      <c r="K697" s="29" t="str">
        <f>VLOOKUP(Datos[[#This Row],[Region]],$P$7:$S$61,4,FALSE)</f>
        <v>09 - Burgos</v>
      </c>
    </row>
    <row r="698" spans="1:11" x14ac:dyDescent="0.25">
      <c r="A698" t="s">
        <v>76</v>
      </c>
      <c r="B698" t="s">
        <v>23</v>
      </c>
      <c r="C698" t="s">
        <v>9</v>
      </c>
      <c r="D698">
        <v>0</v>
      </c>
      <c r="E698">
        <v>0</v>
      </c>
      <c r="F698">
        <v>9</v>
      </c>
      <c r="J698" s="29">
        <f>VLOOKUP(Datos[[#This Row],[Mes]],$M$2:$N$13,2,FALSE)</f>
        <v>44713</v>
      </c>
      <c r="K698" s="29" t="str">
        <f>VLOOKUP(Datos[[#This Row],[Region]],$P$7:$S$61,4,FALSE)</f>
        <v>09 - Burgos</v>
      </c>
    </row>
    <row r="699" spans="1:11" x14ac:dyDescent="0.25">
      <c r="A699" t="s">
        <v>76</v>
      </c>
      <c r="B699" t="s">
        <v>23</v>
      </c>
      <c r="C699" t="s">
        <v>10</v>
      </c>
      <c r="D699">
        <v>0</v>
      </c>
      <c r="E699">
        <v>0</v>
      </c>
      <c r="F699">
        <v>9</v>
      </c>
      <c r="J699" s="29">
        <f>VLOOKUP(Datos[[#This Row],[Mes]],$M$2:$N$13,2,FALSE)</f>
        <v>44743</v>
      </c>
      <c r="K699" s="29" t="str">
        <f>VLOOKUP(Datos[[#This Row],[Region]],$P$7:$S$61,4,FALSE)</f>
        <v>09 - Burgos</v>
      </c>
    </row>
    <row r="700" spans="1:11" x14ac:dyDescent="0.25">
      <c r="A700" t="s">
        <v>76</v>
      </c>
      <c r="B700" t="s">
        <v>23</v>
      </c>
      <c r="C700" t="s">
        <v>11</v>
      </c>
      <c r="D700">
        <v>0</v>
      </c>
      <c r="E700">
        <v>0</v>
      </c>
      <c r="F700">
        <v>9</v>
      </c>
      <c r="J700" s="29">
        <f>VLOOKUP(Datos[[#This Row],[Mes]],$M$2:$N$13,2,FALSE)</f>
        <v>44774</v>
      </c>
      <c r="K700" s="29" t="str">
        <f>VLOOKUP(Datos[[#This Row],[Region]],$P$7:$S$61,4,FALSE)</f>
        <v>09 - Burgos</v>
      </c>
    </row>
    <row r="701" spans="1:11" x14ac:dyDescent="0.25">
      <c r="A701" t="s">
        <v>76</v>
      </c>
      <c r="B701" t="s">
        <v>23</v>
      </c>
      <c r="C701" t="s">
        <v>12</v>
      </c>
      <c r="D701">
        <v>0</v>
      </c>
      <c r="E701">
        <v>0</v>
      </c>
      <c r="F701">
        <v>9</v>
      </c>
      <c r="J701" s="29">
        <f>VLOOKUP(Datos[[#This Row],[Mes]],$M$2:$N$13,2,FALSE)</f>
        <v>44805</v>
      </c>
      <c r="K701" s="29" t="str">
        <f>VLOOKUP(Datos[[#This Row],[Region]],$P$7:$S$61,4,FALSE)</f>
        <v>09 - Burgos</v>
      </c>
    </row>
    <row r="702" spans="1:11" x14ac:dyDescent="0.25">
      <c r="A702" t="s">
        <v>76</v>
      </c>
      <c r="B702" t="s">
        <v>23</v>
      </c>
      <c r="C702" t="s">
        <v>13</v>
      </c>
      <c r="D702">
        <v>0</v>
      </c>
      <c r="E702">
        <v>0</v>
      </c>
      <c r="F702">
        <v>9</v>
      </c>
      <c r="J702" s="29">
        <f>VLOOKUP(Datos[[#This Row],[Mes]],$M$2:$N$13,2,FALSE)</f>
        <v>44835</v>
      </c>
      <c r="K702" s="29" t="str">
        <f>VLOOKUP(Datos[[#This Row],[Region]],$P$7:$S$61,4,FALSE)</f>
        <v>09 - Burgos</v>
      </c>
    </row>
    <row r="703" spans="1:11" x14ac:dyDescent="0.25">
      <c r="A703" t="s">
        <v>76</v>
      </c>
      <c r="B703" t="s">
        <v>23</v>
      </c>
      <c r="C703" t="s">
        <v>14</v>
      </c>
      <c r="D703">
        <v>0</v>
      </c>
      <c r="E703">
        <v>0</v>
      </c>
      <c r="F703">
        <v>9</v>
      </c>
      <c r="J703" s="29">
        <f>VLOOKUP(Datos[[#This Row],[Mes]],$M$2:$N$13,2,FALSE)</f>
        <v>44866</v>
      </c>
      <c r="K703" s="29" t="str">
        <f>VLOOKUP(Datos[[#This Row],[Region]],$P$7:$S$61,4,FALSE)</f>
        <v>09 - Burgos</v>
      </c>
    </row>
    <row r="704" spans="1:11" x14ac:dyDescent="0.25">
      <c r="A704" t="s">
        <v>76</v>
      </c>
      <c r="B704" t="s">
        <v>23</v>
      </c>
      <c r="C704" t="s">
        <v>15</v>
      </c>
      <c r="D704">
        <v>0</v>
      </c>
      <c r="E704">
        <v>0</v>
      </c>
      <c r="F704">
        <v>9</v>
      </c>
      <c r="J704" s="29">
        <f>VLOOKUP(Datos[[#This Row],[Mes]],$M$2:$N$13,2,FALSE)</f>
        <v>44896</v>
      </c>
      <c r="K704" s="29" t="str">
        <f>VLOOKUP(Datos[[#This Row],[Region]],$P$7:$S$61,4,FALSE)</f>
        <v>09 - Burgos</v>
      </c>
    </row>
    <row r="705" spans="1:11" x14ac:dyDescent="0.25">
      <c r="A705" t="s">
        <v>109</v>
      </c>
      <c r="B705" t="s">
        <v>23</v>
      </c>
      <c r="C705" t="s">
        <v>9</v>
      </c>
      <c r="D705">
        <v>0</v>
      </c>
      <c r="E705">
        <v>0</v>
      </c>
      <c r="F705">
        <v>10</v>
      </c>
      <c r="J705" s="29">
        <f>VLOOKUP(Datos[[#This Row],[Mes]],$M$2:$N$13,2,FALSE)</f>
        <v>44713</v>
      </c>
      <c r="K705" s="29" t="str">
        <f>VLOOKUP(Datos[[#This Row],[Region]],$P$7:$S$61,4,FALSE)</f>
        <v>10 - Cáceres</v>
      </c>
    </row>
    <row r="706" spans="1:11" x14ac:dyDescent="0.25">
      <c r="A706" t="s">
        <v>109</v>
      </c>
      <c r="B706" t="s">
        <v>23</v>
      </c>
      <c r="C706" t="s">
        <v>10</v>
      </c>
      <c r="D706">
        <v>0</v>
      </c>
      <c r="E706">
        <v>0</v>
      </c>
      <c r="F706">
        <v>10</v>
      </c>
      <c r="J706" s="29">
        <f>VLOOKUP(Datos[[#This Row],[Mes]],$M$2:$N$13,2,FALSE)</f>
        <v>44743</v>
      </c>
      <c r="K706" s="29" t="str">
        <f>VLOOKUP(Datos[[#This Row],[Region]],$P$7:$S$61,4,FALSE)</f>
        <v>10 - Cáceres</v>
      </c>
    </row>
    <row r="707" spans="1:11" x14ac:dyDescent="0.25">
      <c r="A707" t="s">
        <v>109</v>
      </c>
      <c r="B707" t="s">
        <v>23</v>
      </c>
      <c r="C707" t="s">
        <v>11</v>
      </c>
      <c r="D707">
        <v>0</v>
      </c>
      <c r="E707">
        <v>0</v>
      </c>
      <c r="F707">
        <v>10</v>
      </c>
      <c r="J707" s="29">
        <f>VLOOKUP(Datos[[#This Row],[Mes]],$M$2:$N$13,2,FALSE)</f>
        <v>44774</v>
      </c>
      <c r="K707" s="29" t="str">
        <f>VLOOKUP(Datos[[#This Row],[Region]],$P$7:$S$61,4,FALSE)</f>
        <v>10 - Cáceres</v>
      </c>
    </row>
    <row r="708" spans="1:11" x14ac:dyDescent="0.25">
      <c r="A708" t="s">
        <v>109</v>
      </c>
      <c r="B708" t="s">
        <v>23</v>
      </c>
      <c r="C708" t="s">
        <v>12</v>
      </c>
      <c r="D708">
        <v>0</v>
      </c>
      <c r="E708">
        <v>0</v>
      </c>
      <c r="F708">
        <v>10</v>
      </c>
      <c r="J708" s="29">
        <f>VLOOKUP(Datos[[#This Row],[Mes]],$M$2:$N$13,2,FALSE)</f>
        <v>44805</v>
      </c>
      <c r="K708" s="29" t="str">
        <f>VLOOKUP(Datos[[#This Row],[Region]],$P$7:$S$61,4,FALSE)</f>
        <v>10 - Cáceres</v>
      </c>
    </row>
    <row r="709" spans="1:11" x14ac:dyDescent="0.25">
      <c r="A709" t="s">
        <v>109</v>
      </c>
      <c r="B709" t="s">
        <v>23</v>
      </c>
      <c r="C709" t="s">
        <v>13</v>
      </c>
      <c r="D709">
        <v>0</v>
      </c>
      <c r="E709">
        <v>0</v>
      </c>
      <c r="F709">
        <v>10</v>
      </c>
      <c r="J709" s="29">
        <f>VLOOKUP(Datos[[#This Row],[Mes]],$M$2:$N$13,2,FALSE)</f>
        <v>44835</v>
      </c>
      <c r="K709" s="29" t="str">
        <f>VLOOKUP(Datos[[#This Row],[Region]],$P$7:$S$61,4,FALSE)</f>
        <v>10 - Cáceres</v>
      </c>
    </row>
    <row r="710" spans="1:11" x14ac:dyDescent="0.25">
      <c r="A710" t="s">
        <v>109</v>
      </c>
      <c r="B710" t="s">
        <v>23</v>
      </c>
      <c r="C710" t="s">
        <v>14</v>
      </c>
      <c r="D710">
        <v>0</v>
      </c>
      <c r="E710">
        <v>0</v>
      </c>
      <c r="F710">
        <v>10</v>
      </c>
      <c r="J710" s="29">
        <f>VLOOKUP(Datos[[#This Row],[Mes]],$M$2:$N$13,2,FALSE)</f>
        <v>44866</v>
      </c>
      <c r="K710" s="29" t="str">
        <f>VLOOKUP(Datos[[#This Row],[Region]],$P$7:$S$61,4,FALSE)</f>
        <v>10 - Cáceres</v>
      </c>
    </row>
    <row r="711" spans="1:11" x14ac:dyDescent="0.25">
      <c r="A711" t="s">
        <v>109</v>
      </c>
      <c r="B711" t="s">
        <v>23</v>
      </c>
      <c r="C711" t="s">
        <v>15</v>
      </c>
      <c r="D711">
        <v>0</v>
      </c>
      <c r="E711">
        <v>0</v>
      </c>
      <c r="F711">
        <v>10</v>
      </c>
      <c r="J711" s="29">
        <f>VLOOKUP(Datos[[#This Row],[Mes]],$M$2:$N$13,2,FALSE)</f>
        <v>44896</v>
      </c>
      <c r="K711" s="29" t="str">
        <f>VLOOKUP(Datos[[#This Row],[Region]],$P$7:$S$61,4,FALSE)</f>
        <v>10 - Cáceres</v>
      </c>
    </row>
    <row r="712" spans="1:11" x14ac:dyDescent="0.25">
      <c r="A712" t="s">
        <v>77</v>
      </c>
      <c r="B712" t="s">
        <v>23</v>
      </c>
      <c r="C712" t="s">
        <v>9</v>
      </c>
      <c r="D712">
        <v>0</v>
      </c>
      <c r="E712">
        <v>0</v>
      </c>
      <c r="F712">
        <v>11</v>
      </c>
      <c r="J712" s="29">
        <f>VLOOKUP(Datos[[#This Row],[Mes]],$M$2:$N$13,2,FALSE)</f>
        <v>44713</v>
      </c>
      <c r="K712" s="29" t="str">
        <f>VLOOKUP(Datos[[#This Row],[Region]],$P$7:$S$61,4,FALSE)</f>
        <v>11 - Cádiz</v>
      </c>
    </row>
    <row r="713" spans="1:11" x14ac:dyDescent="0.25">
      <c r="A713" t="s">
        <v>77</v>
      </c>
      <c r="B713" t="s">
        <v>23</v>
      </c>
      <c r="C713" t="s">
        <v>10</v>
      </c>
      <c r="D713">
        <v>0</v>
      </c>
      <c r="E713">
        <v>0</v>
      </c>
      <c r="F713">
        <v>11</v>
      </c>
      <c r="J713" s="29">
        <f>VLOOKUP(Datos[[#This Row],[Mes]],$M$2:$N$13,2,FALSE)</f>
        <v>44743</v>
      </c>
      <c r="K713" s="29" t="str">
        <f>VLOOKUP(Datos[[#This Row],[Region]],$P$7:$S$61,4,FALSE)</f>
        <v>11 - Cádiz</v>
      </c>
    </row>
    <row r="714" spans="1:11" x14ac:dyDescent="0.25">
      <c r="A714" t="s">
        <v>77</v>
      </c>
      <c r="B714" t="s">
        <v>23</v>
      </c>
      <c r="C714" t="s">
        <v>11</v>
      </c>
      <c r="D714">
        <v>0</v>
      </c>
      <c r="E714">
        <v>0</v>
      </c>
      <c r="F714">
        <v>11</v>
      </c>
      <c r="J714" s="29">
        <f>VLOOKUP(Datos[[#This Row],[Mes]],$M$2:$N$13,2,FALSE)</f>
        <v>44774</v>
      </c>
      <c r="K714" s="29" t="str">
        <f>VLOOKUP(Datos[[#This Row],[Region]],$P$7:$S$61,4,FALSE)</f>
        <v>11 - Cádiz</v>
      </c>
    </row>
    <row r="715" spans="1:11" x14ac:dyDescent="0.25">
      <c r="A715" t="s">
        <v>77</v>
      </c>
      <c r="B715" t="s">
        <v>23</v>
      </c>
      <c r="C715" t="s">
        <v>12</v>
      </c>
      <c r="D715">
        <v>0</v>
      </c>
      <c r="E715">
        <v>0</v>
      </c>
      <c r="F715">
        <v>11</v>
      </c>
      <c r="J715" s="29">
        <f>VLOOKUP(Datos[[#This Row],[Mes]],$M$2:$N$13,2,FALSE)</f>
        <v>44805</v>
      </c>
      <c r="K715" s="29" t="str">
        <f>VLOOKUP(Datos[[#This Row],[Region]],$P$7:$S$61,4,FALSE)</f>
        <v>11 - Cádiz</v>
      </c>
    </row>
    <row r="716" spans="1:11" x14ac:dyDescent="0.25">
      <c r="A716" t="s">
        <v>77</v>
      </c>
      <c r="B716" t="s">
        <v>23</v>
      </c>
      <c r="C716" t="s">
        <v>13</v>
      </c>
      <c r="D716">
        <v>0</v>
      </c>
      <c r="E716">
        <v>0</v>
      </c>
      <c r="F716">
        <v>11</v>
      </c>
      <c r="J716" s="29">
        <f>VLOOKUP(Datos[[#This Row],[Mes]],$M$2:$N$13,2,FALSE)</f>
        <v>44835</v>
      </c>
      <c r="K716" s="29" t="str">
        <f>VLOOKUP(Datos[[#This Row],[Region]],$P$7:$S$61,4,FALSE)</f>
        <v>11 - Cádiz</v>
      </c>
    </row>
    <row r="717" spans="1:11" x14ac:dyDescent="0.25">
      <c r="A717" t="s">
        <v>77</v>
      </c>
      <c r="B717" t="s">
        <v>23</v>
      </c>
      <c r="C717" t="s">
        <v>14</v>
      </c>
      <c r="D717">
        <v>0</v>
      </c>
      <c r="E717">
        <v>0</v>
      </c>
      <c r="F717">
        <v>11</v>
      </c>
      <c r="J717" s="29">
        <f>VLOOKUP(Datos[[#This Row],[Mes]],$M$2:$N$13,2,FALSE)</f>
        <v>44866</v>
      </c>
      <c r="K717" s="29" t="str">
        <f>VLOOKUP(Datos[[#This Row],[Region]],$P$7:$S$61,4,FALSE)</f>
        <v>11 - Cádiz</v>
      </c>
    </row>
    <row r="718" spans="1:11" x14ac:dyDescent="0.25">
      <c r="A718" t="s">
        <v>77</v>
      </c>
      <c r="B718" t="s">
        <v>23</v>
      </c>
      <c r="C718" t="s">
        <v>15</v>
      </c>
      <c r="D718">
        <v>0</v>
      </c>
      <c r="E718">
        <v>0</v>
      </c>
      <c r="F718">
        <v>11</v>
      </c>
      <c r="J718" s="29">
        <f>VLOOKUP(Datos[[#This Row],[Mes]],$M$2:$N$13,2,FALSE)</f>
        <v>44896</v>
      </c>
      <c r="K718" s="29" t="str">
        <f>VLOOKUP(Datos[[#This Row],[Region]],$P$7:$S$61,4,FALSE)</f>
        <v>11 - Cádiz</v>
      </c>
    </row>
    <row r="719" spans="1:11" x14ac:dyDescent="0.25">
      <c r="A719" t="s">
        <v>79</v>
      </c>
      <c r="B719" t="s">
        <v>23</v>
      </c>
      <c r="C719" t="s">
        <v>4</v>
      </c>
      <c r="D719">
        <v>0</v>
      </c>
      <c r="E719">
        <v>0</v>
      </c>
      <c r="F719">
        <v>12</v>
      </c>
      <c r="J719" s="29">
        <f>VLOOKUP(Datos[[#This Row],[Mes]],$M$2:$N$13,2,FALSE)</f>
        <v>44562</v>
      </c>
      <c r="K719" s="29" t="str">
        <f>VLOOKUP(Datos[[#This Row],[Region]],$P$7:$S$61,4,FALSE)</f>
        <v>12 - Castellón/Castelló</v>
      </c>
    </row>
    <row r="720" spans="1:11" x14ac:dyDescent="0.25">
      <c r="A720" t="s">
        <v>79</v>
      </c>
      <c r="B720" t="s">
        <v>23</v>
      </c>
      <c r="C720" t="s">
        <v>5</v>
      </c>
      <c r="D720">
        <v>0</v>
      </c>
      <c r="E720">
        <v>0</v>
      </c>
      <c r="F720">
        <v>12</v>
      </c>
      <c r="J720" s="29">
        <f>VLOOKUP(Datos[[#This Row],[Mes]],$M$2:$N$13,2,FALSE)</f>
        <v>44593</v>
      </c>
      <c r="K720" s="29" t="str">
        <f>VLOOKUP(Datos[[#This Row],[Region]],$P$7:$S$61,4,FALSE)</f>
        <v>12 - Castellón/Castelló</v>
      </c>
    </row>
    <row r="721" spans="1:11" x14ac:dyDescent="0.25">
      <c r="A721" t="s">
        <v>79</v>
      </c>
      <c r="B721" t="s">
        <v>23</v>
      </c>
      <c r="C721" t="s">
        <v>6</v>
      </c>
      <c r="D721">
        <v>0</v>
      </c>
      <c r="E721">
        <v>0</v>
      </c>
      <c r="F721">
        <v>12</v>
      </c>
      <c r="J721" s="29">
        <f>VLOOKUP(Datos[[#This Row],[Mes]],$M$2:$N$13,2,FALSE)</f>
        <v>44621</v>
      </c>
      <c r="K721" s="29" t="str">
        <f>VLOOKUP(Datos[[#This Row],[Region]],$P$7:$S$61,4,FALSE)</f>
        <v>12 - Castellón/Castelló</v>
      </c>
    </row>
    <row r="722" spans="1:11" x14ac:dyDescent="0.25">
      <c r="A722" t="s">
        <v>79</v>
      </c>
      <c r="B722" t="s">
        <v>23</v>
      </c>
      <c r="C722" t="s">
        <v>7</v>
      </c>
      <c r="D722">
        <v>0</v>
      </c>
      <c r="E722">
        <v>0</v>
      </c>
      <c r="F722">
        <v>12</v>
      </c>
      <c r="J722" s="29">
        <f>VLOOKUP(Datos[[#This Row],[Mes]],$M$2:$N$13,2,FALSE)</f>
        <v>44652</v>
      </c>
      <c r="K722" s="29" t="str">
        <f>VLOOKUP(Datos[[#This Row],[Region]],$P$7:$S$61,4,FALSE)</f>
        <v>12 - Castellón/Castelló</v>
      </c>
    </row>
    <row r="723" spans="1:11" x14ac:dyDescent="0.25">
      <c r="A723" t="s">
        <v>79</v>
      </c>
      <c r="B723" t="s">
        <v>23</v>
      </c>
      <c r="C723" t="s">
        <v>8</v>
      </c>
      <c r="D723">
        <v>0</v>
      </c>
      <c r="E723">
        <v>0</v>
      </c>
      <c r="F723">
        <v>12</v>
      </c>
      <c r="J723" s="29">
        <f>VLOOKUP(Datos[[#This Row],[Mes]],$M$2:$N$13,2,FALSE)</f>
        <v>44682</v>
      </c>
      <c r="K723" s="29" t="str">
        <f>VLOOKUP(Datos[[#This Row],[Region]],$P$7:$S$61,4,FALSE)</f>
        <v>12 - Castellón/Castelló</v>
      </c>
    </row>
    <row r="724" spans="1:11" x14ac:dyDescent="0.25">
      <c r="A724" t="s">
        <v>79</v>
      </c>
      <c r="B724" t="s">
        <v>23</v>
      </c>
      <c r="C724" t="s">
        <v>9</v>
      </c>
      <c r="D724">
        <v>0</v>
      </c>
      <c r="E724">
        <v>0</v>
      </c>
      <c r="F724">
        <v>12</v>
      </c>
      <c r="J724" s="29">
        <f>VLOOKUP(Datos[[#This Row],[Mes]],$M$2:$N$13,2,FALSE)</f>
        <v>44713</v>
      </c>
      <c r="K724" s="29" t="str">
        <f>VLOOKUP(Datos[[#This Row],[Region]],$P$7:$S$61,4,FALSE)</f>
        <v>12 - Castellón/Castelló</v>
      </c>
    </row>
    <row r="725" spans="1:11" x14ac:dyDescent="0.25">
      <c r="A725" t="s">
        <v>79</v>
      </c>
      <c r="B725" t="s">
        <v>23</v>
      </c>
      <c r="C725" t="s">
        <v>10</v>
      </c>
      <c r="D725">
        <v>0</v>
      </c>
      <c r="E725">
        <v>0</v>
      </c>
      <c r="F725">
        <v>12</v>
      </c>
      <c r="J725" s="29">
        <f>VLOOKUP(Datos[[#This Row],[Mes]],$M$2:$N$13,2,FALSE)</f>
        <v>44743</v>
      </c>
      <c r="K725" s="29" t="str">
        <f>VLOOKUP(Datos[[#This Row],[Region]],$P$7:$S$61,4,FALSE)</f>
        <v>12 - Castellón/Castelló</v>
      </c>
    </row>
    <row r="726" spans="1:11" x14ac:dyDescent="0.25">
      <c r="A726" t="s">
        <v>79</v>
      </c>
      <c r="B726" t="s">
        <v>23</v>
      </c>
      <c r="C726" t="s">
        <v>11</v>
      </c>
      <c r="D726">
        <v>0</v>
      </c>
      <c r="E726">
        <v>0</v>
      </c>
      <c r="F726">
        <v>12</v>
      </c>
      <c r="J726" s="29">
        <f>VLOOKUP(Datos[[#This Row],[Mes]],$M$2:$N$13,2,FALSE)</f>
        <v>44774</v>
      </c>
      <c r="K726" s="29" t="str">
        <f>VLOOKUP(Datos[[#This Row],[Region]],$P$7:$S$61,4,FALSE)</f>
        <v>12 - Castellón/Castelló</v>
      </c>
    </row>
    <row r="727" spans="1:11" x14ac:dyDescent="0.25">
      <c r="A727" t="s">
        <v>79</v>
      </c>
      <c r="B727" t="s">
        <v>23</v>
      </c>
      <c r="C727" t="s">
        <v>12</v>
      </c>
      <c r="D727">
        <v>0</v>
      </c>
      <c r="E727">
        <v>0</v>
      </c>
      <c r="F727">
        <v>12</v>
      </c>
      <c r="J727" s="29">
        <f>VLOOKUP(Datos[[#This Row],[Mes]],$M$2:$N$13,2,FALSE)</f>
        <v>44805</v>
      </c>
      <c r="K727" s="29" t="str">
        <f>VLOOKUP(Datos[[#This Row],[Region]],$P$7:$S$61,4,FALSE)</f>
        <v>12 - Castellón/Castelló</v>
      </c>
    </row>
    <row r="728" spans="1:11" x14ac:dyDescent="0.25">
      <c r="A728" t="s">
        <v>79</v>
      </c>
      <c r="B728" t="s">
        <v>23</v>
      </c>
      <c r="C728" t="s">
        <v>13</v>
      </c>
      <c r="D728">
        <v>0</v>
      </c>
      <c r="E728">
        <v>0</v>
      </c>
      <c r="F728">
        <v>12</v>
      </c>
      <c r="J728" s="29">
        <f>VLOOKUP(Datos[[#This Row],[Mes]],$M$2:$N$13,2,FALSE)</f>
        <v>44835</v>
      </c>
      <c r="K728" s="29" t="str">
        <f>VLOOKUP(Datos[[#This Row],[Region]],$P$7:$S$61,4,FALSE)</f>
        <v>12 - Castellón/Castelló</v>
      </c>
    </row>
    <row r="729" spans="1:11" x14ac:dyDescent="0.25">
      <c r="A729" t="s">
        <v>79</v>
      </c>
      <c r="B729" t="s">
        <v>23</v>
      </c>
      <c r="C729" t="s">
        <v>14</v>
      </c>
      <c r="D729">
        <v>0</v>
      </c>
      <c r="E729">
        <v>0</v>
      </c>
      <c r="F729">
        <v>12</v>
      </c>
      <c r="J729" s="29">
        <f>VLOOKUP(Datos[[#This Row],[Mes]],$M$2:$N$13,2,FALSE)</f>
        <v>44866</v>
      </c>
      <c r="K729" s="29" t="str">
        <f>VLOOKUP(Datos[[#This Row],[Region]],$P$7:$S$61,4,FALSE)</f>
        <v>12 - Castellón/Castelló</v>
      </c>
    </row>
    <row r="730" spans="1:11" x14ac:dyDescent="0.25">
      <c r="A730" t="s">
        <v>79</v>
      </c>
      <c r="B730" t="s">
        <v>23</v>
      </c>
      <c r="C730" t="s">
        <v>15</v>
      </c>
      <c r="D730">
        <v>0</v>
      </c>
      <c r="E730">
        <v>0</v>
      </c>
      <c r="F730">
        <v>12</v>
      </c>
      <c r="J730" s="29">
        <f>VLOOKUP(Datos[[#This Row],[Mes]],$M$2:$N$13,2,FALSE)</f>
        <v>44896</v>
      </c>
      <c r="K730" s="29" t="str">
        <f>VLOOKUP(Datos[[#This Row],[Region]],$P$7:$S$61,4,FALSE)</f>
        <v>12 - Castellón/Castelló</v>
      </c>
    </row>
    <row r="731" spans="1:11" x14ac:dyDescent="0.25">
      <c r="A731" t="s">
        <v>67</v>
      </c>
      <c r="B731" t="s">
        <v>23</v>
      </c>
      <c r="C731" t="s">
        <v>9</v>
      </c>
      <c r="D731">
        <v>0</v>
      </c>
      <c r="E731">
        <v>0</v>
      </c>
      <c r="F731">
        <v>13</v>
      </c>
      <c r="J731" s="29">
        <f>VLOOKUP(Datos[[#This Row],[Mes]],$M$2:$N$13,2,FALSE)</f>
        <v>44713</v>
      </c>
      <c r="K731" s="29" t="str">
        <f>VLOOKUP(Datos[[#This Row],[Region]],$P$7:$S$61,4,FALSE)</f>
        <v>13 - Ciudad Real</v>
      </c>
    </row>
    <row r="732" spans="1:11" x14ac:dyDescent="0.25">
      <c r="A732" t="s">
        <v>67</v>
      </c>
      <c r="B732" t="s">
        <v>23</v>
      </c>
      <c r="C732" t="s">
        <v>10</v>
      </c>
      <c r="D732">
        <v>0</v>
      </c>
      <c r="E732">
        <v>0</v>
      </c>
      <c r="F732">
        <v>13</v>
      </c>
      <c r="J732" s="29">
        <f>VLOOKUP(Datos[[#This Row],[Mes]],$M$2:$N$13,2,FALSE)</f>
        <v>44743</v>
      </c>
      <c r="K732" s="29" t="str">
        <f>VLOOKUP(Datos[[#This Row],[Region]],$P$7:$S$61,4,FALSE)</f>
        <v>13 - Ciudad Real</v>
      </c>
    </row>
    <row r="733" spans="1:11" x14ac:dyDescent="0.25">
      <c r="A733" t="s">
        <v>67</v>
      </c>
      <c r="B733" t="s">
        <v>23</v>
      </c>
      <c r="C733" t="s">
        <v>11</v>
      </c>
      <c r="D733">
        <v>0</v>
      </c>
      <c r="E733">
        <v>0</v>
      </c>
      <c r="F733">
        <v>13</v>
      </c>
      <c r="J733" s="29">
        <f>VLOOKUP(Datos[[#This Row],[Mes]],$M$2:$N$13,2,FALSE)</f>
        <v>44774</v>
      </c>
      <c r="K733" s="29" t="str">
        <f>VLOOKUP(Datos[[#This Row],[Region]],$P$7:$S$61,4,FALSE)</f>
        <v>13 - Ciudad Real</v>
      </c>
    </row>
    <row r="734" spans="1:11" x14ac:dyDescent="0.25">
      <c r="A734" t="s">
        <v>67</v>
      </c>
      <c r="B734" t="s">
        <v>23</v>
      </c>
      <c r="C734" t="s">
        <v>12</v>
      </c>
      <c r="D734">
        <v>0</v>
      </c>
      <c r="E734">
        <v>0</v>
      </c>
      <c r="F734">
        <v>13</v>
      </c>
      <c r="J734" s="29">
        <f>VLOOKUP(Datos[[#This Row],[Mes]],$M$2:$N$13,2,FALSE)</f>
        <v>44805</v>
      </c>
      <c r="K734" s="29" t="str">
        <f>VLOOKUP(Datos[[#This Row],[Region]],$P$7:$S$61,4,FALSE)</f>
        <v>13 - Ciudad Real</v>
      </c>
    </row>
    <row r="735" spans="1:11" x14ac:dyDescent="0.25">
      <c r="A735" t="s">
        <v>67</v>
      </c>
      <c r="B735" t="s">
        <v>23</v>
      </c>
      <c r="C735" t="s">
        <v>13</v>
      </c>
      <c r="D735">
        <v>0</v>
      </c>
      <c r="E735">
        <v>0</v>
      </c>
      <c r="F735">
        <v>13</v>
      </c>
      <c r="J735" s="29">
        <f>VLOOKUP(Datos[[#This Row],[Mes]],$M$2:$N$13,2,FALSE)</f>
        <v>44835</v>
      </c>
      <c r="K735" s="29" t="str">
        <f>VLOOKUP(Datos[[#This Row],[Region]],$P$7:$S$61,4,FALSE)</f>
        <v>13 - Ciudad Real</v>
      </c>
    </row>
    <row r="736" spans="1:11" x14ac:dyDescent="0.25">
      <c r="A736" t="s">
        <v>67</v>
      </c>
      <c r="B736" t="s">
        <v>23</v>
      </c>
      <c r="C736" t="s">
        <v>14</v>
      </c>
      <c r="D736">
        <v>0</v>
      </c>
      <c r="E736">
        <v>0</v>
      </c>
      <c r="F736">
        <v>13</v>
      </c>
      <c r="J736" s="29">
        <f>VLOOKUP(Datos[[#This Row],[Mes]],$M$2:$N$13,2,FALSE)</f>
        <v>44866</v>
      </c>
      <c r="K736" s="29" t="str">
        <f>VLOOKUP(Datos[[#This Row],[Region]],$P$7:$S$61,4,FALSE)</f>
        <v>13 - Ciudad Real</v>
      </c>
    </row>
    <row r="737" spans="1:11" x14ac:dyDescent="0.25">
      <c r="A737" t="s">
        <v>67</v>
      </c>
      <c r="B737" t="s">
        <v>23</v>
      </c>
      <c r="C737" t="s">
        <v>15</v>
      </c>
      <c r="D737">
        <v>0</v>
      </c>
      <c r="E737">
        <v>0</v>
      </c>
      <c r="F737">
        <v>13</v>
      </c>
      <c r="J737" s="29">
        <f>VLOOKUP(Datos[[#This Row],[Mes]],$M$2:$N$13,2,FALSE)</f>
        <v>44896</v>
      </c>
      <c r="K737" s="29" t="str">
        <f>VLOOKUP(Datos[[#This Row],[Region]],$P$7:$S$61,4,FALSE)</f>
        <v>13 - Ciudad Real</v>
      </c>
    </row>
    <row r="738" spans="1:11" x14ac:dyDescent="0.25">
      <c r="A738" t="s">
        <v>80</v>
      </c>
      <c r="B738" t="s">
        <v>23</v>
      </c>
      <c r="C738" t="s">
        <v>9</v>
      </c>
      <c r="D738">
        <v>0</v>
      </c>
      <c r="E738">
        <v>0</v>
      </c>
      <c r="F738">
        <v>14</v>
      </c>
      <c r="J738" s="29">
        <f>VLOOKUP(Datos[[#This Row],[Mes]],$M$2:$N$13,2,FALSE)</f>
        <v>44713</v>
      </c>
      <c r="K738" s="29" t="str">
        <f>VLOOKUP(Datos[[#This Row],[Region]],$P$7:$S$61,4,FALSE)</f>
        <v>14 - Córdoba</v>
      </c>
    </row>
    <row r="739" spans="1:11" x14ac:dyDescent="0.25">
      <c r="A739" t="s">
        <v>80</v>
      </c>
      <c r="B739" t="s">
        <v>23</v>
      </c>
      <c r="C739" t="s">
        <v>10</v>
      </c>
      <c r="D739">
        <v>0</v>
      </c>
      <c r="E739">
        <v>0</v>
      </c>
      <c r="F739">
        <v>14</v>
      </c>
      <c r="J739" s="29">
        <f>VLOOKUP(Datos[[#This Row],[Mes]],$M$2:$N$13,2,FALSE)</f>
        <v>44743</v>
      </c>
      <c r="K739" s="29" t="str">
        <f>VLOOKUP(Datos[[#This Row],[Region]],$P$7:$S$61,4,FALSE)</f>
        <v>14 - Córdoba</v>
      </c>
    </row>
    <row r="740" spans="1:11" x14ac:dyDescent="0.25">
      <c r="A740" t="s">
        <v>80</v>
      </c>
      <c r="B740" t="s">
        <v>23</v>
      </c>
      <c r="C740" t="s">
        <v>11</v>
      </c>
      <c r="D740">
        <v>0</v>
      </c>
      <c r="E740">
        <v>0</v>
      </c>
      <c r="F740">
        <v>14</v>
      </c>
      <c r="J740" s="29">
        <f>VLOOKUP(Datos[[#This Row],[Mes]],$M$2:$N$13,2,FALSE)</f>
        <v>44774</v>
      </c>
      <c r="K740" s="29" t="str">
        <f>VLOOKUP(Datos[[#This Row],[Region]],$P$7:$S$61,4,FALSE)</f>
        <v>14 - Córdoba</v>
      </c>
    </row>
    <row r="741" spans="1:11" x14ac:dyDescent="0.25">
      <c r="A741" t="s">
        <v>80</v>
      </c>
      <c r="B741" t="s">
        <v>23</v>
      </c>
      <c r="C741" t="s">
        <v>12</v>
      </c>
      <c r="D741">
        <v>0</v>
      </c>
      <c r="E741">
        <v>0</v>
      </c>
      <c r="F741">
        <v>14</v>
      </c>
      <c r="J741" s="29">
        <f>VLOOKUP(Datos[[#This Row],[Mes]],$M$2:$N$13,2,FALSE)</f>
        <v>44805</v>
      </c>
      <c r="K741" s="29" t="str">
        <f>VLOOKUP(Datos[[#This Row],[Region]],$P$7:$S$61,4,FALSE)</f>
        <v>14 - Córdoba</v>
      </c>
    </row>
    <row r="742" spans="1:11" x14ac:dyDescent="0.25">
      <c r="A742" t="s">
        <v>80</v>
      </c>
      <c r="B742" t="s">
        <v>23</v>
      </c>
      <c r="C742" t="s">
        <v>13</v>
      </c>
      <c r="D742">
        <v>0</v>
      </c>
      <c r="E742">
        <v>0</v>
      </c>
      <c r="F742">
        <v>14</v>
      </c>
      <c r="J742" s="29">
        <f>VLOOKUP(Datos[[#This Row],[Mes]],$M$2:$N$13,2,FALSE)</f>
        <v>44835</v>
      </c>
      <c r="K742" s="29" t="str">
        <f>VLOOKUP(Datos[[#This Row],[Region]],$P$7:$S$61,4,FALSE)</f>
        <v>14 - Córdoba</v>
      </c>
    </row>
    <row r="743" spans="1:11" x14ac:dyDescent="0.25">
      <c r="A743" t="s">
        <v>80</v>
      </c>
      <c r="B743" t="s">
        <v>23</v>
      </c>
      <c r="C743" t="s">
        <v>14</v>
      </c>
      <c r="D743">
        <v>0</v>
      </c>
      <c r="E743">
        <v>0</v>
      </c>
      <c r="F743">
        <v>14</v>
      </c>
      <c r="J743" s="29">
        <f>VLOOKUP(Datos[[#This Row],[Mes]],$M$2:$N$13,2,FALSE)</f>
        <v>44866</v>
      </c>
      <c r="K743" s="29" t="str">
        <f>VLOOKUP(Datos[[#This Row],[Region]],$P$7:$S$61,4,FALSE)</f>
        <v>14 - Córdoba</v>
      </c>
    </row>
    <row r="744" spans="1:11" x14ac:dyDescent="0.25">
      <c r="A744" t="s">
        <v>80</v>
      </c>
      <c r="B744" t="s">
        <v>23</v>
      </c>
      <c r="C744" t="s">
        <v>15</v>
      </c>
      <c r="D744">
        <v>0</v>
      </c>
      <c r="E744">
        <v>0</v>
      </c>
      <c r="F744">
        <v>14</v>
      </c>
      <c r="J744" s="29">
        <f>VLOOKUP(Datos[[#This Row],[Mes]],$M$2:$N$13,2,FALSE)</f>
        <v>44896</v>
      </c>
      <c r="K744" s="29" t="str">
        <f>VLOOKUP(Datos[[#This Row],[Region]],$P$7:$S$61,4,FALSE)</f>
        <v>14 - Córdoba</v>
      </c>
    </row>
    <row r="745" spans="1:11" x14ac:dyDescent="0.25">
      <c r="A745" t="s">
        <v>81</v>
      </c>
      <c r="B745" t="s">
        <v>23</v>
      </c>
      <c r="C745" t="s">
        <v>4</v>
      </c>
      <c r="D745">
        <v>0</v>
      </c>
      <c r="E745">
        <v>0</v>
      </c>
      <c r="F745">
        <v>15</v>
      </c>
      <c r="J745" s="29">
        <f>VLOOKUP(Datos[[#This Row],[Mes]],$M$2:$N$13,2,FALSE)</f>
        <v>44562</v>
      </c>
      <c r="K745" s="29" t="str">
        <f>VLOOKUP(Datos[[#This Row],[Region]],$P$7:$S$61,4,FALSE)</f>
        <v>15 - Coruña, A</v>
      </c>
    </row>
    <row r="746" spans="1:11" x14ac:dyDescent="0.25">
      <c r="A746" t="s">
        <v>81</v>
      </c>
      <c r="B746" t="s">
        <v>23</v>
      </c>
      <c r="C746" t="s">
        <v>5</v>
      </c>
      <c r="D746">
        <v>0</v>
      </c>
      <c r="E746">
        <v>0</v>
      </c>
      <c r="F746">
        <v>15</v>
      </c>
      <c r="J746" s="29">
        <f>VLOOKUP(Datos[[#This Row],[Mes]],$M$2:$N$13,2,FALSE)</f>
        <v>44593</v>
      </c>
      <c r="K746" s="29" t="str">
        <f>VLOOKUP(Datos[[#This Row],[Region]],$P$7:$S$61,4,FALSE)</f>
        <v>15 - Coruña, A</v>
      </c>
    </row>
    <row r="747" spans="1:11" x14ac:dyDescent="0.25">
      <c r="A747" t="s">
        <v>81</v>
      </c>
      <c r="B747" t="s">
        <v>23</v>
      </c>
      <c r="C747" t="s">
        <v>6</v>
      </c>
      <c r="D747">
        <v>0</v>
      </c>
      <c r="E747">
        <v>0</v>
      </c>
      <c r="F747">
        <v>15</v>
      </c>
      <c r="J747" s="29">
        <f>VLOOKUP(Datos[[#This Row],[Mes]],$M$2:$N$13,2,FALSE)</f>
        <v>44621</v>
      </c>
      <c r="K747" s="29" t="str">
        <f>VLOOKUP(Datos[[#This Row],[Region]],$P$7:$S$61,4,FALSE)</f>
        <v>15 - Coruña, A</v>
      </c>
    </row>
    <row r="748" spans="1:11" x14ac:dyDescent="0.25">
      <c r="A748" t="s">
        <v>81</v>
      </c>
      <c r="B748" t="s">
        <v>23</v>
      </c>
      <c r="C748" t="s">
        <v>7</v>
      </c>
      <c r="D748">
        <v>0</v>
      </c>
      <c r="E748">
        <v>0</v>
      </c>
      <c r="F748">
        <v>15</v>
      </c>
      <c r="J748" s="29">
        <f>VLOOKUP(Datos[[#This Row],[Mes]],$M$2:$N$13,2,FALSE)</f>
        <v>44652</v>
      </c>
      <c r="K748" s="29" t="str">
        <f>VLOOKUP(Datos[[#This Row],[Region]],$P$7:$S$61,4,FALSE)</f>
        <v>15 - Coruña, A</v>
      </c>
    </row>
    <row r="749" spans="1:11" x14ac:dyDescent="0.25">
      <c r="A749" t="s">
        <v>81</v>
      </c>
      <c r="B749" t="s">
        <v>23</v>
      </c>
      <c r="C749" t="s">
        <v>8</v>
      </c>
      <c r="D749">
        <v>0</v>
      </c>
      <c r="E749">
        <v>0</v>
      </c>
      <c r="F749">
        <v>15</v>
      </c>
      <c r="J749" s="29">
        <f>VLOOKUP(Datos[[#This Row],[Mes]],$M$2:$N$13,2,FALSE)</f>
        <v>44682</v>
      </c>
      <c r="K749" s="29" t="str">
        <f>VLOOKUP(Datos[[#This Row],[Region]],$P$7:$S$61,4,FALSE)</f>
        <v>15 - Coruña, A</v>
      </c>
    </row>
    <row r="750" spans="1:11" x14ac:dyDescent="0.25">
      <c r="A750" t="s">
        <v>81</v>
      </c>
      <c r="B750" t="s">
        <v>23</v>
      </c>
      <c r="C750" t="s">
        <v>9</v>
      </c>
      <c r="D750">
        <v>0</v>
      </c>
      <c r="E750">
        <v>0</v>
      </c>
      <c r="F750">
        <v>15</v>
      </c>
      <c r="J750" s="29">
        <f>VLOOKUP(Datos[[#This Row],[Mes]],$M$2:$N$13,2,FALSE)</f>
        <v>44713</v>
      </c>
      <c r="K750" s="29" t="str">
        <f>VLOOKUP(Datos[[#This Row],[Region]],$P$7:$S$61,4,FALSE)</f>
        <v>15 - Coruña, A</v>
      </c>
    </row>
    <row r="751" spans="1:11" x14ac:dyDescent="0.25">
      <c r="A751" t="s">
        <v>81</v>
      </c>
      <c r="B751" t="s">
        <v>23</v>
      </c>
      <c r="C751" t="s">
        <v>10</v>
      </c>
      <c r="D751">
        <v>0</v>
      </c>
      <c r="E751">
        <v>0</v>
      </c>
      <c r="F751">
        <v>15</v>
      </c>
      <c r="J751" s="29">
        <f>VLOOKUP(Datos[[#This Row],[Mes]],$M$2:$N$13,2,FALSE)</f>
        <v>44743</v>
      </c>
      <c r="K751" s="29" t="str">
        <f>VLOOKUP(Datos[[#This Row],[Region]],$P$7:$S$61,4,FALSE)</f>
        <v>15 - Coruña, A</v>
      </c>
    </row>
    <row r="752" spans="1:11" x14ac:dyDescent="0.25">
      <c r="A752" t="s">
        <v>81</v>
      </c>
      <c r="B752" t="s">
        <v>23</v>
      </c>
      <c r="C752" t="s">
        <v>11</v>
      </c>
      <c r="D752">
        <v>0</v>
      </c>
      <c r="E752">
        <v>0</v>
      </c>
      <c r="F752">
        <v>15</v>
      </c>
      <c r="J752" s="29">
        <f>VLOOKUP(Datos[[#This Row],[Mes]],$M$2:$N$13,2,FALSE)</f>
        <v>44774</v>
      </c>
      <c r="K752" s="29" t="str">
        <f>VLOOKUP(Datos[[#This Row],[Region]],$P$7:$S$61,4,FALSE)</f>
        <v>15 - Coruña, A</v>
      </c>
    </row>
    <row r="753" spans="1:11" x14ac:dyDescent="0.25">
      <c r="A753" t="s">
        <v>81</v>
      </c>
      <c r="B753" t="s">
        <v>23</v>
      </c>
      <c r="C753" t="s">
        <v>12</v>
      </c>
      <c r="D753">
        <v>0</v>
      </c>
      <c r="E753">
        <v>0</v>
      </c>
      <c r="F753">
        <v>15</v>
      </c>
      <c r="J753" s="29">
        <f>VLOOKUP(Datos[[#This Row],[Mes]],$M$2:$N$13,2,FALSE)</f>
        <v>44805</v>
      </c>
      <c r="K753" s="29" t="str">
        <f>VLOOKUP(Datos[[#This Row],[Region]],$P$7:$S$61,4,FALSE)</f>
        <v>15 - Coruña, A</v>
      </c>
    </row>
    <row r="754" spans="1:11" x14ac:dyDescent="0.25">
      <c r="A754" t="s">
        <v>81</v>
      </c>
      <c r="B754" t="s">
        <v>23</v>
      </c>
      <c r="C754" t="s">
        <v>13</v>
      </c>
      <c r="D754">
        <v>0</v>
      </c>
      <c r="E754">
        <v>0</v>
      </c>
      <c r="F754">
        <v>15</v>
      </c>
      <c r="J754" s="29">
        <f>VLOOKUP(Datos[[#This Row],[Mes]],$M$2:$N$13,2,FALSE)</f>
        <v>44835</v>
      </c>
      <c r="K754" s="29" t="str">
        <f>VLOOKUP(Datos[[#This Row],[Region]],$P$7:$S$61,4,FALSE)</f>
        <v>15 - Coruña, A</v>
      </c>
    </row>
    <row r="755" spans="1:11" x14ac:dyDescent="0.25">
      <c r="A755" t="s">
        <v>81</v>
      </c>
      <c r="B755" t="s">
        <v>23</v>
      </c>
      <c r="C755" t="s">
        <v>14</v>
      </c>
      <c r="D755">
        <v>0</v>
      </c>
      <c r="E755">
        <v>0</v>
      </c>
      <c r="F755">
        <v>15</v>
      </c>
      <c r="J755" s="29">
        <f>VLOOKUP(Datos[[#This Row],[Mes]],$M$2:$N$13,2,FALSE)</f>
        <v>44866</v>
      </c>
      <c r="K755" s="29" t="str">
        <f>VLOOKUP(Datos[[#This Row],[Region]],$P$7:$S$61,4,FALSE)</f>
        <v>15 - Coruña, A</v>
      </c>
    </row>
    <row r="756" spans="1:11" x14ac:dyDescent="0.25">
      <c r="A756" t="s">
        <v>81</v>
      </c>
      <c r="B756" t="s">
        <v>23</v>
      </c>
      <c r="C756" t="s">
        <v>15</v>
      </c>
      <c r="D756">
        <v>0</v>
      </c>
      <c r="E756">
        <v>0</v>
      </c>
      <c r="F756">
        <v>15</v>
      </c>
      <c r="J756" s="29">
        <f>VLOOKUP(Datos[[#This Row],[Mes]],$M$2:$N$13,2,FALSE)</f>
        <v>44896</v>
      </c>
      <c r="K756" s="29" t="str">
        <f>VLOOKUP(Datos[[#This Row],[Region]],$P$7:$S$61,4,FALSE)</f>
        <v>15 - Coruña, A</v>
      </c>
    </row>
    <row r="757" spans="1:11" x14ac:dyDescent="0.25">
      <c r="A757" t="s">
        <v>82</v>
      </c>
      <c r="B757" t="s">
        <v>23</v>
      </c>
      <c r="C757" t="s">
        <v>4</v>
      </c>
      <c r="D757">
        <v>0</v>
      </c>
      <c r="E757">
        <v>0</v>
      </c>
      <c r="F757">
        <v>16</v>
      </c>
      <c r="J757" s="29">
        <f>VLOOKUP(Datos[[#This Row],[Mes]],$M$2:$N$13,2,FALSE)</f>
        <v>44562</v>
      </c>
      <c r="K757" s="29" t="str">
        <f>VLOOKUP(Datos[[#This Row],[Region]],$P$7:$S$61,4,FALSE)</f>
        <v>16 - Cuenca</v>
      </c>
    </row>
    <row r="758" spans="1:11" x14ac:dyDescent="0.25">
      <c r="A758" t="s">
        <v>82</v>
      </c>
      <c r="B758" t="s">
        <v>23</v>
      </c>
      <c r="C758" t="s">
        <v>5</v>
      </c>
      <c r="D758">
        <v>0</v>
      </c>
      <c r="E758">
        <v>0</v>
      </c>
      <c r="F758">
        <v>16</v>
      </c>
      <c r="J758" s="29">
        <f>VLOOKUP(Datos[[#This Row],[Mes]],$M$2:$N$13,2,FALSE)</f>
        <v>44593</v>
      </c>
      <c r="K758" s="29" t="str">
        <f>VLOOKUP(Datos[[#This Row],[Region]],$P$7:$S$61,4,FALSE)</f>
        <v>16 - Cuenca</v>
      </c>
    </row>
    <row r="759" spans="1:11" x14ac:dyDescent="0.25">
      <c r="A759" t="s">
        <v>82</v>
      </c>
      <c r="B759" t="s">
        <v>23</v>
      </c>
      <c r="C759" t="s">
        <v>6</v>
      </c>
      <c r="D759">
        <v>0</v>
      </c>
      <c r="E759">
        <v>0</v>
      </c>
      <c r="F759">
        <v>16</v>
      </c>
      <c r="J759" s="29">
        <f>VLOOKUP(Datos[[#This Row],[Mes]],$M$2:$N$13,2,FALSE)</f>
        <v>44621</v>
      </c>
      <c r="K759" s="29" t="str">
        <f>VLOOKUP(Datos[[#This Row],[Region]],$P$7:$S$61,4,FALSE)</f>
        <v>16 - Cuenca</v>
      </c>
    </row>
    <row r="760" spans="1:11" x14ac:dyDescent="0.25">
      <c r="A760" t="s">
        <v>82</v>
      </c>
      <c r="B760" t="s">
        <v>23</v>
      </c>
      <c r="C760" t="s">
        <v>7</v>
      </c>
      <c r="D760">
        <v>0</v>
      </c>
      <c r="E760">
        <v>0</v>
      </c>
      <c r="F760">
        <v>16</v>
      </c>
      <c r="J760" s="29">
        <f>VLOOKUP(Datos[[#This Row],[Mes]],$M$2:$N$13,2,FALSE)</f>
        <v>44652</v>
      </c>
      <c r="K760" s="29" t="str">
        <f>VLOOKUP(Datos[[#This Row],[Region]],$P$7:$S$61,4,FALSE)</f>
        <v>16 - Cuenca</v>
      </c>
    </row>
    <row r="761" spans="1:11" x14ac:dyDescent="0.25">
      <c r="A761" t="s">
        <v>82</v>
      </c>
      <c r="B761" t="s">
        <v>23</v>
      </c>
      <c r="C761" t="s">
        <v>8</v>
      </c>
      <c r="D761">
        <v>0</v>
      </c>
      <c r="E761">
        <v>0</v>
      </c>
      <c r="F761">
        <v>16</v>
      </c>
      <c r="J761" s="29">
        <f>VLOOKUP(Datos[[#This Row],[Mes]],$M$2:$N$13,2,FALSE)</f>
        <v>44682</v>
      </c>
      <c r="K761" s="29" t="str">
        <f>VLOOKUP(Datos[[#This Row],[Region]],$P$7:$S$61,4,FALSE)</f>
        <v>16 - Cuenca</v>
      </c>
    </row>
    <row r="762" spans="1:11" x14ac:dyDescent="0.25">
      <c r="A762" t="s">
        <v>82</v>
      </c>
      <c r="B762" t="s">
        <v>23</v>
      </c>
      <c r="C762" t="s">
        <v>9</v>
      </c>
      <c r="D762">
        <v>0</v>
      </c>
      <c r="E762">
        <v>0</v>
      </c>
      <c r="F762">
        <v>16</v>
      </c>
      <c r="J762" s="29">
        <f>VLOOKUP(Datos[[#This Row],[Mes]],$M$2:$N$13,2,FALSE)</f>
        <v>44713</v>
      </c>
      <c r="K762" s="29" t="str">
        <f>VLOOKUP(Datos[[#This Row],[Region]],$P$7:$S$61,4,FALSE)</f>
        <v>16 - Cuenca</v>
      </c>
    </row>
    <row r="763" spans="1:11" x14ac:dyDescent="0.25">
      <c r="A763" t="s">
        <v>82</v>
      </c>
      <c r="B763" t="s">
        <v>23</v>
      </c>
      <c r="C763" t="s">
        <v>10</v>
      </c>
      <c r="D763">
        <v>0</v>
      </c>
      <c r="E763">
        <v>0</v>
      </c>
      <c r="F763">
        <v>16</v>
      </c>
      <c r="J763" s="29">
        <f>VLOOKUP(Datos[[#This Row],[Mes]],$M$2:$N$13,2,FALSE)</f>
        <v>44743</v>
      </c>
      <c r="K763" s="29" t="str">
        <f>VLOOKUP(Datos[[#This Row],[Region]],$P$7:$S$61,4,FALSE)</f>
        <v>16 - Cuenca</v>
      </c>
    </row>
    <row r="764" spans="1:11" x14ac:dyDescent="0.25">
      <c r="A764" t="s">
        <v>82</v>
      </c>
      <c r="B764" t="s">
        <v>23</v>
      </c>
      <c r="C764" t="s">
        <v>11</v>
      </c>
      <c r="D764">
        <v>0</v>
      </c>
      <c r="E764">
        <v>0</v>
      </c>
      <c r="F764">
        <v>16</v>
      </c>
      <c r="J764" s="29">
        <f>VLOOKUP(Datos[[#This Row],[Mes]],$M$2:$N$13,2,FALSE)</f>
        <v>44774</v>
      </c>
      <c r="K764" s="29" t="str">
        <f>VLOOKUP(Datos[[#This Row],[Region]],$P$7:$S$61,4,FALSE)</f>
        <v>16 - Cuenca</v>
      </c>
    </row>
    <row r="765" spans="1:11" x14ac:dyDescent="0.25">
      <c r="A765" t="s">
        <v>82</v>
      </c>
      <c r="B765" t="s">
        <v>23</v>
      </c>
      <c r="C765" t="s">
        <v>12</v>
      </c>
      <c r="D765">
        <v>0</v>
      </c>
      <c r="E765">
        <v>0</v>
      </c>
      <c r="F765">
        <v>16</v>
      </c>
      <c r="J765" s="29">
        <f>VLOOKUP(Datos[[#This Row],[Mes]],$M$2:$N$13,2,FALSE)</f>
        <v>44805</v>
      </c>
      <c r="K765" s="29" t="str">
        <f>VLOOKUP(Datos[[#This Row],[Region]],$P$7:$S$61,4,FALSE)</f>
        <v>16 - Cuenca</v>
      </c>
    </row>
    <row r="766" spans="1:11" x14ac:dyDescent="0.25">
      <c r="A766" t="s">
        <v>82</v>
      </c>
      <c r="B766" t="s">
        <v>23</v>
      </c>
      <c r="C766" t="s">
        <v>13</v>
      </c>
      <c r="D766">
        <v>0</v>
      </c>
      <c r="E766">
        <v>0</v>
      </c>
      <c r="F766">
        <v>16</v>
      </c>
      <c r="J766" s="29">
        <f>VLOOKUP(Datos[[#This Row],[Mes]],$M$2:$N$13,2,FALSE)</f>
        <v>44835</v>
      </c>
      <c r="K766" s="29" t="str">
        <f>VLOOKUP(Datos[[#This Row],[Region]],$P$7:$S$61,4,FALSE)</f>
        <v>16 - Cuenca</v>
      </c>
    </row>
    <row r="767" spans="1:11" x14ac:dyDescent="0.25">
      <c r="A767" t="s">
        <v>82</v>
      </c>
      <c r="B767" t="s">
        <v>23</v>
      </c>
      <c r="C767" t="s">
        <v>14</v>
      </c>
      <c r="D767">
        <v>0</v>
      </c>
      <c r="E767">
        <v>0</v>
      </c>
      <c r="F767">
        <v>16</v>
      </c>
      <c r="J767" s="29">
        <f>VLOOKUP(Datos[[#This Row],[Mes]],$M$2:$N$13,2,FALSE)</f>
        <v>44866</v>
      </c>
      <c r="K767" s="29" t="str">
        <f>VLOOKUP(Datos[[#This Row],[Region]],$P$7:$S$61,4,FALSE)</f>
        <v>16 - Cuenca</v>
      </c>
    </row>
    <row r="768" spans="1:11" x14ac:dyDescent="0.25">
      <c r="A768" t="s">
        <v>82</v>
      </c>
      <c r="B768" t="s">
        <v>23</v>
      </c>
      <c r="C768" t="s">
        <v>15</v>
      </c>
      <c r="D768">
        <v>0</v>
      </c>
      <c r="E768">
        <v>0</v>
      </c>
      <c r="F768">
        <v>16</v>
      </c>
      <c r="J768" s="29">
        <f>VLOOKUP(Datos[[#This Row],[Mes]],$M$2:$N$13,2,FALSE)</f>
        <v>44896</v>
      </c>
      <c r="K768" s="29" t="str">
        <f>VLOOKUP(Datos[[#This Row],[Region]],$P$7:$S$61,4,FALSE)</f>
        <v>16 - Cuenca</v>
      </c>
    </row>
    <row r="769" spans="1:11" x14ac:dyDescent="0.25">
      <c r="A769" t="s">
        <v>105</v>
      </c>
      <c r="B769" t="s">
        <v>23</v>
      </c>
      <c r="C769" t="s">
        <v>4</v>
      </c>
      <c r="D769">
        <v>0</v>
      </c>
      <c r="E769">
        <v>0</v>
      </c>
      <c r="F769">
        <v>17</v>
      </c>
      <c r="J769" s="29">
        <f>VLOOKUP(Datos[[#This Row],[Mes]],$M$2:$N$13,2,FALSE)</f>
        <v>44562</v>
      </c>
      <c r="K769" s="29" t="str">
        <f>VLOOKUP(Datos[[#This Row],[Region]],$P$7:$S$61,4,FALSE)</f>
        <v>17 - Girona</v>
      </c>
    </row>
    <row r="770" spans="1:11" x14ac:dyDescent="0.25">
      <c r="A770" t="s">
        <v>105</v>
      </c>
      <c r="B770" t="s">
        <v>23</v>
      </c>
      <c r="C770" t="s">
        <v>5</v>
      </c>
      <c r="D770">
        <v>0</v>
      </c>
      <c r="E770">
        <v>0</v>
      </c>
      <c r="F770">
        <v>17</v>
      </c>
      <c r="J770" s="29">
        <f>VLOOKUP(Datos[[#This Row],[Mes]],$M$2:$N$13,2,FALSE)</f>
        <v>44593</v>
      </c>
      <c r="K770" s="29" t="str">
        <f>VLOOKUP(Datos[[#This Row],[Region]],$P$7:$S$61,4,FALSE)</f>
        <v>17 - Girona</v>
      </c>
    </row>
    <row r="771" spans="1:11" x14ac:dyDescent="0.25">
      <c r="A771" t="s">
        <v>105</v>
      </c>
      <c r="B771" t="s">
        <v>23</v>
      </c>
      <c r="C771" t="s">
        <v>6</v>
      </c>
      <c r="D771">
        <v>0</v>
      </c>
      <c r="E771">
        <v>0</v>
      </c>
      <c r="F771">
        <v>17</v>
      </c>
      <c r="J771" s="29">
        <f>VLOOKUP(Datos[[#This Row],[Mes]],$M$2:$N$13,2,FALSE)</f>
        <v>44621</v>
      </c>
      <c r="K771" s="29" t="str">
        <f>VLOOKUP(Datos[[#This Row],[Region]],$P$7:$S$61,4,FALSE)</f>
        <v>17 - Girona</v>
      </c>
    </row>
    <row r="772" spans="1:11" x14ac:dyDescent="0.25">
      <c r="A772" t="s">
        <v>105</v>
      </c>
      <c r="B772" t="s">
        <v>23</v>
      </c>
      <c r="C772" t="s">
        <v>7</v>
      </c>
      <c r="D772">
        <v>0</v>
      </c>
      <c r="E772">
        <v>0</v>
      </c>
      <c r="F772">
        <v>17</v>
      </c>
      <c r="J772" s="29">
        <f>VLOOKUP(Datos[[#This Row],[Mes]],$M$2:$N$13,2,FALSE)</f>
        <v>44652</v>
      </c>
      <c r="K772" s="29" t="str">
        <f>VLOOKUP(Datos[[#This Row],[Region]],$P$7:$S$61,4,FALSE)</f>
        <v>17 - Girona</v>
      </c>
    </row>
    <row r="773" spans="1:11" x14ac:dyDescent="0.25">
      <c r="A773" t="s">
        <v>105</v>
      </c>
      <c r="B773" t="s">
        <v>23</v>
      </c>
      <c r="C773" t="s">
        <v>8</v>
      </c>
      <c r="D773">
        <v>0</v>
      </c>
      <c r="E773">
        <v>0</v>
      </c>
      <c r="F773">
        <v>17</v>
      </c>
      <c r="J773" s="29">
        <f>VLOOKUP(Datos[[#This Row],[Mes]],$M$2:$N$13,2,FALSE)</f>
        <v>44682</v>
      </c>
      <c r="K773" s="29" t="str">
        <f>VLOOKUP(Datos[[#This Row],[Region]],$P$7:$S$61,4,FALSE)</f>
        <v>17 - Girona</v>
      </c>
    </row>
    <row r="774" spans="1:11" x14ac:dyDescent="0.25">
      <c r="A774" t="s">
        <v>105</v>
      </c>
      <c r="B774" t="s">
        <v>23</v>
      </c>
      <c r="C774" t="s">
        <v>9</v>
      </c>
      <c r="D774">
        <v>0</v>
      </c>
      <c r="E774">
        <v>0</v>
      </c>
      <c r="F774">
        <v>17</v>
      </c>
      <c r="J774" s="29">
        <f>VLOOKUP(Datos[[#This Row],[Mes]],$M$2:$N$13,2,FALSE)</f>
        <v>44713</v>
      </c>
      <c r="K774" s="29" t="str">
        <f>VLOOKUP(Datos[[#This Row],[Region]],$P$7:$S$61,4,FALSE)</f>
        <v>17 - Girona</v>
      </c>
    </row>
    <row r="775" spans="1:11" x14ac:dyDescent="0.25">
      <c r="A775" t="s">
        <v>105</v>
      </c>
      <c r="B775" t="s">
        <v>23</v>
      </c>
      <c r="C775" t="s">
        <v>10</v>
      </c>
      <c r="D775">
        <v>0</v>
      </c>
      <c r="E775">
        <v>0</v>
      </c>
      <c r="F775">
        <v>17</v>
      </c>
      <c r="J775" s="29">
        <f>VLOOKUP(Datos[[#This Row],[Mes]],$M$2:$N$13,2,FALSE)</f>
        <v>44743</v>
      </c>
      <c r="K775" s="29" t="str">
        <f>VLOOKUP(Datos[[#This Row],[Region]],$P$7:$S$61,4,FALSE)</f>
        <v>17 - Girona</v>
      </c>
    </row>
    <row r="776" spans="1:11" x14ac:dyDescent="0.25">
      <c r="A776" t="s">
        <v>105</v>
      </c>
      <c r="B776" t="s">
        <v>23</v>
      </c>
      <c r="C776" t="s">
        <v>11</v>
      </c>
      <c r="D776">
        <v>0</v>
      </c>
      <c r="E776">
        <v>0</v>
      </c>
      <c r="F776">
        <v>17</v>
      </c>
      <c r="J776" s="29">
        <f>VLOOKUP(Datos[[#This Row],[Mes]],$M$2:$N$13,2,FALSE)</f>
        <v>44774</v>
      </c>
      <c r="K776" s="29" t="str">
        <f>VLOOKUP(Datos[[#This Row],[Region]],$P$7:$S$61,4,FALSE)</f>
        <v>17 - Girona</v>
      </c>
    </row>
    <row r="777" spans="1:11" x14ac:dyDescent="0.25">
      <c r="A777" t="s">
        <v>105</v>
      </c>
      <c r="B777" t="s">
        <v>23</v>
      </c>
      <c r="C777" t="s">
        <v>12</v>
      </c>
      <c r="D777">
        <v>0</v>
      </c>
      <c r="E777">
        <v>0</v>
      </c>
      <c r="F777">
        <v>17</v>
      </c>
      <c r="J777" s="29">
        <f>VLOOKUP(Datos[[#This Row],[Mes]],$M$2:$N$13,2,FALSE)</f>
        <v>44805</v>
      </c>
      <c r="K777" s="29" t="str">
        <f>VLOOKUP(Datos[[#This Row],[Region]],$P$7:$S$61,4,FALSE)</f>
        <v>17 - Girona</v>
      </c>
    </row>
    <row r="778" spans="1:11" x14ac:dyDescent="0.25">
      <c r="A778" t="s">
        <v>105</v>
      </c>
      <c r="B778" t="s">
        <v>23</v>
      </c>
      <c r="C778" t="s">
        <v>13</v>
      </c>
      <c r="D778">
        <v>0</v>
      </c>
      <c r="E778">
        <v>0</v>
      </c>
      <c r="F778">
        <v>17</v>
      </c>
      <c r="J778" s="29">
        <f>VLOOKUP(Datos[[#This Row],[Mes]],$M$2:$N$13,2,FALSE)</f>
        <v>44835</v>
      </c>
      <c r="K778" s="29" t="str">
        <f>VLOOKUP(Datos[[#This Row],[Region]],$P$7:$S$61,4,FALSE)</f>
        <v>17 - Girona</v>
      </c>
    </row>
    <row r="779" spans="1:11" x14ac:dyDescent="0.25">
      <c r="A779" t="s">
        <v>105</v>
      </c>
      <c r="B779" t="s">
        <v>23</v>
      </c>
      <c r="C779" t="s">
        <v>14</v>
      </c>
      <c r="D779">
        <v>0</v>
      </c>
      <c r="E779">
        <v>0</v>
      </c>
      <c r="F779">
        <v>17</v>
      </c>
      <c r="J779" s="29">
        <f>VLOOKUP(Datos[[#This Row],[Mes]],$M$2:$N$13,2,FALSE)</f>
        <v>44866</v>
      </c>
      <c r="K779" s="29" t="str">
        <f>VLOOKUP(Datos[[#This Row],[Region]],$P$7:$S$61,4,FALSE)</f>
        <v>17 - Girona</v>
      </c>
    </row>
    <row r="780" spans="1:11" x14ac:dyDescent="0.25">
      <c r="A780" t="s">
        <v>105</v>
      </c>
      <c r="B780" t="s">
        <v>23</v>
      </c>
      <c r="C780" t="s">
        <v>15</v>
      </c>
      <c r="D780">
        <v>0</v>
      </c>
      <c r="E780">
        <v>0</v>
      </c>
      <c r="F780">
        <v>17</v>
      </c>
      <c r="J780" s="29">
        <f>VLOOKUP(Datos[[#This Row],[Mes]],$M$2:$N$13,2,FALSE)</f>
        <v>44896</v>
      </c>
      <c r="K780" s="29" t="str">
        <f>VLOOKUP(Datos[[#This Row],[Region]],$P$7:$S$61,4,FALSE)</f>
        <v>17 - Girona</v>
      </c>
    </row>
    <row r="781" spans="1:11" x14ac:dyDescent="0.25">
      <c r="A781" t="s">
        <v>103</v>
      </c>
      <c r="B781" t="s">
        <v>23</v>
      </c>
      <c r="C781" t="s">
        <v>9</v>
      </c>
      <c r="D781">
        <v>0</v>
      </c>
      <c r="E781">
        <v>0</v>
      </c>
      <c r="F781">
        <v>18</v>
      </c>
      <c r="J781" s="29">
        <f>VLOOKUP(Datos[[#This Row],[Mes]],$M$2:$N$13,2,FALSE)</f>
        <v>44713</v>
      </c>
      <c r="K781" s="29" t="str">
        <f>VLOOKUP(Datos[[#This Row],[Region]],$P$7:$S$61,4,FALSE)</f>
        <v>18 - Granada</v>
      </c>
    </row>
    <row r="782" spans="1:11" x14ac:dyDescent="0.25">
      <c r="A782" t="s">
        <v>103</v>
      </c>
      <c r="B782" t="s">
        <v>23</v>
      </c>
      <c r="C782" t="s">
        <v>10</v>
      </c>
      <c r="D782">
        <v>0</v>
      </c>
      <c r="E782">
        <v>0</v>
      </c>
      <c r="F782">
        <v>18</v>
      </c>
      <c r="J782" s="29">
        <f>VLOOKUP(Datos[[#This Row],[Mes]],$M$2:$N$13,2,FALSE)</f>
        <v>44743</v>
      </c>
      <c r="K782" s="29" t="str">
        <f>VLOOKUP(Datos[[#This Row],[Region]],$P$7:$S$61,4,FALSE)</f>
        <v>18 - Granada</v>
      </c>
    </row>
    <row r="783" spans="1:11" x14ac:dyDescent="0.25">
      <c r="A783" t="s">
        <v>103</v>
      </c>
      <c r="B783" t="s">
        <v>23</v>
      </c>
      <c r="C783" t="s">
        <v>11</v>
      </c>
      <c r="D783">
        <v>0</v>
      </c>
      <c r="E783">
        <v>0</v>
      </c>
      <c r="F783">
        <v>18</v>
      </c>
      <c r="J783" s="29">
        <f>VLOOKUP(Datos[[#This Row],[Mes]],$M$2:$N$13,2,FALSE)</f>
        <v>44774</v>
      </c>
      <c r="K783" s="29" t="str">
        <f>VLOOKUP(Datos[[#This Row],[Region]],$P$7:$S$61,4,FALSE)</f>
        <v>18 - Granada</v>
      </c>
    </row>
    <row r="784" spans="1:11" x14ac:dyDescent="0.25">
      <c r="A784" t="s">
        <v>103</v>
      </c>
      <c r="B784" t="s">
        <v>23</v>
      </c>
      <c r="C784" t="s">
        <v>12</v>
      </c>
      <c r="D784">
        <v>0</v>
      </c>
      <c r="E784">
        <v>0</v>
      </c>
      <c r="F784">
        <v>18</v>
      </c>
      <c r="J784" s="29">
        <f>VLOOKUP(Datos[[#This Row],[Mes]],$M$2:$N$13,2,FALSE)</f>
        <v>44805</v>
      </c>
      <c r="K784" s="29" t="str">
        <f>VLOOKUP(Datos[[#This Row],[Region]],$P$7:$S$61,4,FALSE)</f>
        <v>18 - Granada</v>
      </c>
    </row>
    <row r="785" spans="1:11" x14ac:dyDescent="0.25">
      <c r="A785" t="s">
        <v>103</v>
      </c>
      <c r="B785" t="s">
        <v>23</v>
      </c>
      <c r="C785" t="s">
        <v>13</v>
      </c>
      <c r="D785">
        <v>0</v>
      </c>
      <c r="E785">
        <v>0</v>
      </c>
      <c r="F785">
        <v>18</v>
      </c>
      <c r="J785" s="29">
        <f>VLOOKUP(Datos[[#This Row],[Mes]],$M$2:$N$13,2,FALSE)</f>
        <v>44835</v>
      </c>
      <c r="K785" s="29" t="str">
        <f>VLOOKUP(Datos[[#This Row],[Region]],$P$7:$S$61,4,FALSE)</f>
        <v>18 - Granada</v>
      </c>
    </row>
    <row r="786" spans="1:11" x14ac:dyDescent="0.25">
      <c r="A786" t="s">
        <v>103</v>
      </c>
      <c r="B786" t="s">
        <v>23</v>
      </c>
      <c r="C786" t="s">
        <v>14</v>
      </c>
      <c r="D786">
        <v>0</v>
      </c>
      <c r="E786">
        <v>0</v>
      </c>
      <c r="F786">
        <v>18</v>
      </c>
      <c r="J786" s="29">
        <f>VLOOKUP(Datos[[#This Row],[Mes]],$M$2:$N$13,2,FALSE)</f>
        <v>44866</v>
      </c>
      <c r="K786" s="29" t="str">
        <f>VLOOKUP(Datos[[#This Row],[Region]],$P$7:$S$61,4,FALSE)</f>
        <v>18 - Granada</v>
      </c>
    </row>
    <row r="787" spans="1:11" x14ac:dyDescent="0.25">
      <c r="A787" t="s">
        <v>103</v>
      </c>
      <c r="B787" t="s">
        <v>23</v>
      </c>
      <c r="C787" t="s">
        <v>15</v>
      </c>
      <c r="D787">
        <v>0</v>
      </c>
      <c r="E787">
        <v>0</v>
      </c>
      <c r="F787">
        <v>18</v>
      </c>
      <c r="J787" s="29">
        <f>VLOOKUP(Datos[[#This Row],[Mes]],$M$2:$N$13,2,FALSE)</f>
        <v>44896</v>
      </c>
      <c r="K787" s="29" t="str">
        <f>VLOOKUP(Datos[[#This Row],[Region]],$P$7:$S$61,4,FALSE)</f>
        <v>18 - Granada</v>
      </c>
    </row>
    <row r="788" spans="1:11" x14ac:dyDescent="0.25">
      <c r="A788" t="s">
        <v>107</v>
      </c>
      <c r="B788" t="s">
        <v>23</v>
      </c>
      <c r="C788" t="s">
        <v>4</v>
      </c>
      <c r="D788">
        <v>0</v>
      </c>
      <c r="E788">
        <v>0</v>
      </c>
      <c r="F788">
        <v>19</v>
      </c>
      <c r="J788" s="29">
        <f>VLOOKUP(Datos[[#This Row],[Mes]],$M$2:$N$13,2,FALSE)</f>
        <v>44562</v>
      </c>
      <c r="K788" s="29" t="str">
        <f>VLOOKUP(Datos[[#This Row],[Region]],$P$7:$S$61,4,FALSE)</f>
        <v>19 - Guadalajara</v>
      </c>
    </row>
    <row r="789" spans="1:11" x14ac:dyDescent="0.25">
      <c r="A789" t="s">
        <v>107</v>
      </c>
      <c r="B789" t="s">
        <v>23</v>
      </c>
      <c r="C789" t="s">
        <v>5</v>
      </c>
      <c r="D789">
        <v>0</v>
      </c>
      <c r="E789">
        <v>0</v>
      </c>
      <c r="F789">
        <v>19</v>
      </c>
      <c r="J789" s="29">
        <f>VLOOKUP(Datos[[#This Row],[Mes]],$M$2:$N$13,2,FALSE)</f>
        <v>44593</v>
      </c>
      <c r="K789" s="29" t="str">
        <f>VLOOKUP(Datos[[#This Row],[Region]],$P$7:$S$61,4,FALSE)</f>
        <v>19 - Guadalajara</v>
      </c>
    </row>
    <row r="790" spans="1:11" x14ac:dyDescent="0.25">
      <c r="A790" t="s">
        <v>107</v>
      </c>
      <c r="B790" t="s">
        <v>23</v>
      </c>
      <c r="C790" t="s">
        <v>6</v>
      </c>
      <c r="D790">
        <v>0</v>
      </c>
      <c r="E790">
        <v>0</v>
      </c>
      <c r="F790">
        <v>19</v>
      </c>
      <c r="J790" s="29">
        <f>VLOOKUP(Datos[[#This Row],[Mes]],$M$2:$N$13,2,FALSE)</f>
        <v>44621</v>
      </c>
      <c r="K790" s="29" t="str">
        <f>VLOOKUP(Datos[[#This Row],[Region]],$P$7:$S$61,4,FALSE)</f>
        <v>19 - Guadalajara</v>
      </c>
    </row>
    <row r="791" spans="1:11" x14ac:dyDescent="0.25">
      <c r="A791" t="s">
        <v>107</v>
      </c>
      <c r="B791" t="s">
        <v>23</v>
      </c>
      <c r="C791" t="s">
        <v>7</v>
      </c>
      <c r="D791">
        <v>0</v>
      </c>
      <c r="E791">
        <v>0</v>
      </c>
      <c r="F791">
        <v>19</v>
      </c>
      <c r="J791" s="29">
        <f>VLOOKUP(Datos[[#This Row],[Mes]],$M$2:$N$13,2,FALSE)</f>
        <v>44652</v>
      </c>
      <c r="K791" s="29" t="str">
        <f>VLOOKUP(Datos[[#This Row],[Region]],$P$7:$S$61,4,FALSE)</f>
        <v>19 - Guadalajara</v>
      </c>
    </row>
    <row r="792" spans="1:11" x14ac:dyDescent="0.25">
      <c r="A792" t="s">
        <v>107</v>
      </c>
      <c r="B792" t="s">
        <v>23</v>
      </c>
      <c r="C792" t="s">
        <v>8</v>
      </c>
      <c r="D792">
        <v>0</v>
      </c>
      <c r="E792">
        <v>0</v>
      </c>
      <c r="F792">
        <v>19</v>
      </c>
      <c r="J792" s="29">
        <f>VLOOKUP(Datos[[#This Row],[Mes]],$M$2:$N$13,2,FALSE)</f>
        <v>44682</v>
      </c>
      <c r="K792" s="29" t="str">
        <f>VLOOKUP(Datos[[#This Row],[Region]],$P$7:$S$61,4,FALSE)</f>
        <v>19 - Guadalajara</v>
      </c>
    </row>
    <row r="793" spans="1:11" x14ac:dyDescent="0.25">
      <c r="A793" t="s">
        <v>107</v>
      </c>
      <c r="B793" t="s">
        <v>23</v>
      </c>
      <c r="C793" t="s">
        <v>9</v>
      </c>
      <c r="D793">
        <v>0</v>
      </c>
      <c r="E793">
        <v>0</v>
      </c>
      <c r="F793">
        <v>19</v>
      </c>
      <c r="J793" s="29">
        <f>VLOOKUP(Datos[[#This Row],[Mes]],$M$2:$N$13,2,FALSE)</f>
        <v>44713</v>
      </c>
      <c r="K793" s="29" t="str">
        <f>VLOOKUP(Datos[[#This Row],[Region]],$P$7:$S$61,4,FALSE)</f>
        <v>19 - Guadalajara</v>
      </c>
    </row>
    <row r="794" spans="1:11" x14ac:dyDescent="0.25">
      <c r="A794" t="s">
        <v>107</v>
      </c>
      <c r="B794" t="s">
        <v>23</v>
      </c>
      <c r="C794" t="s">
        <v>10</v>
      </c>
      <c r="D794">
        <v>0</v>
      </c>
      <c r="E794">
        <v>0</v>
      </c>
      <c r="F794">
        <v>19</v>
      </c>
      <c r="J794" s="29">
        <f>VLOOKUP(Datos[[#This Row],[Mes]],$M$2:$N$13,2,FALSE)</f>
        <v>44743</v>
      </c>
      <c r="K794" s="29" t="str">
        <f>VLOOKUP(Datos[[#This Row],[Region]],$P$7:$S$61,4,FALSE)</f>
        <v>19 - Guadalajara</v>
      </c>
    </row>
    <row r="795" spans="1:11" x14ac:dyDescent="0.25">
      <c r="A795" t="s">
        <v>107</v>
      </c>
      <c r="B795" t="s">
        <v>23</v>
      </c>
      <c r="C795" t="s">
        <v>11</v>
      </c>
      <c r="D795">
        <v>0</v>
      </c>
      <c r="E795">
        <v>0</v>
      </c>
      <c r="F795">
        <v>19</v>
      </c>
      <c r="J795" s="29">
        <f>VLOOKUP(Datos[[#This Row],[Mes]],$M$2:$N$13,2,FALSE)</f>
        <v>44774</v>
      </c>
      <c r="K795" s="29" t="str">
        <f>VLOOKUP(Datos[[#This Row],[Region]],$P$7:$S$61,4,FALSE)</f>
        <v>19 - Guadalajara</v>
      </c>
    </row>
    <row r="796" spans="1:11" x14ac:dyDescent="0.25">
      <c r="A796" t="s">
        <v>107</v>
      </c>
      <c r="B796" t="s">
        <v>23</v>
      </c>
      <c r="C796" t="s">
        <v>12</v>
      </c>
      <c r="D796">
        <v>0</v>
      </c>
      <c r="E796">
        <v>0</v>
      </c>
      <c r="F796">
        <v>19</v>
      </c>
      <c r="J796" s="29">
        <f>VLOOKUP(Datos[[#This Row],[Mes]],$M$2:$N$13,2,FALSE)</f>
        <v>44805</v>
      </c>
      <c r="K796" s="29" t="str">
        <f>VLOOKUP(Datos[[#This Row],[Region]],$P$7:$S$61,4,FALSE)</f>
        <v>19 - Guadalajara</v>
      </c>
    </row>
    <row r="797" spans="1:11" x14ac:dyDescent="0.25">
      <c r="A797" t="s">
        <v>107</v>
      </c>
      <c r="B797" t="s">
        <v>23</v>
      </c>
      <c r="C797" t="s">
        <v>13</v>
      </c>
      <c r="D797">
        <v>0</v>
      </c>
      <c r="E797">
        <v>0</v>
      </c>
      <c r="F797">
        <v>19</v>
      </c>
      <c r="J797" s="29">
        <f>VLOOKUP(Datos[[#This Row],[Mes]],$M$2:$N$13,2,FALSE)</f>
        <v>44835</v>
      </c>
      <c r="K797" s="29" t="str">
        <f>VLOOKUP(Datos[[#This Row],[Region]],$P$7:$S$61,4,FALSE)</f>
        <v>19 - Guadalajara</v>
      </c>
    </row>
    <row r="798" spans="1:11" x14ac:dyDescent="0.25">
      <c r="A798" t="s">
        <v>107</v>
      </c>
      <c r="B798" t="s">
        <v>23</v>
      </c>
      <c r="C798" t="s">
        <v>14</v>
      </c>
      <c r="D798">
        <v>0</v>
      </c>
      <c r="E798">
        <v>0</v>
      </c>
      <c r="F798">
        <v>19</v>
      </c>
      <c r="J798" s="29">
        <f>VLOOKUP(Datos[[#This Row],[Mes]],$M$2:$N$13,2,FALSE)</f>
        <v>44866</v>
      </c>
      <c r="K798" s="29" t="str">
        <f>VLOOKUP(Datos[[#This Row],[Region]],$P$7:$S$61,4,FALSE)</f>
        <v>19 - Guadalajara</v>
      </c>
    </row>
    <row r="799" spans="1:11" x14ac:dyDescent="0.25">
      <c r="A799" t="s">
        <v>107</v>
      </c>
      <c r="B799" t="s">
        <v>23</v>
      </c>
      <c r="C799" t="s">
        <v>15</v>
      </c>
      <c r="D799">
        <v>0</v>
      </c>
      <c r="E799">
        <v>0</v>
      </c>
      <c r="F799">
        <v>19</v>
      </c>
      <c r="J799" s="29">
        <f>VLOOKUP(Datos[[#This Row],[Mes]],$M$2:$N$13,2,FALSE)</f>
        <v>44896</v>
      </c>
      <c r="K799" s="29" t="str">
        <f>VLOOKUP(Datos[[#This Row],[Region]],$P$7:$S$61,4,FALSE)</f>
        <v>19 - Guadalajara</v>
      </c>
    </row>
    <row r="800" spans="1:11" x14ac:dyDescent="0.25">
      <c r="A800" t="s">
        <v>104</v>
      </c>
      <c r="B800" t="s">
        <v>23</v>
      </c>
      <c r="C800" t="s">
        <v>4</v>
      </c>
      <c r="D800">
        <v>0</v>
      </c>
      <c r="E800">
        <v>0</v>
      </c>
      <c r="F800">
        <v>20</v>
      </c>
      <c r="J800" s="29">
        <f>VLOOKUP(Datos[[#This Row],[Mes]],$M$2:$N$13,2,FALSE)</f>
        <v>44562</v>
      </c>
      <c r="K800" s="29" t="str">
        <f>VLOOKUP(Datos[[#This Row],[Region]],$P$7:$S$61,4,FALSE)</f>
        <v>20 - Gipuzkoa</v>
      </c>
    </row>
    <row r="801" spans="1:11" x14ac:dyDescent="0.25">
      <c r="A801" t="s">
        <v>104</v>
      </c>
      <c r="B801" t="s">
        <v>23</v>
      </c>
      <c r="C801" t="s">
        <v>5</v>
      </c>
      <c r="D801">
        <v>0</v>
      </c>
      <c r="E801">
        <v>0</v>
      </c>
      <c r="F801">
        <v>20</v>
      </c>
      <c r="J801" s="29">
        <f>VLOOKUP(Datos[[#This Row],[Mes]],$M$2:$N$13,2,FALSE)</f>
        <v>44593</v>
      </c>
      <c r="K801" s="29" t="str">
        <f>VLOOKUP(Datos[[#This Row],[Region]],$P$7:$S$61,4,FALSE)</f>
        <v>20 - Gipuzkoa</v>
      </c>
    </row>
    <row r="802" spans="1:11" x14ac:dyDescent="0.25">
      <c r="A802" t="s">
        <v>104</v>
      </c>
      <c r="B802" t="s">
        <v>23</v>
      </c>
      <c r="C802" t="s">
        <v>6</v>
      </c>
      <c r="D802">
        <v>0</v>
      </c>
      <c r="E802">
        <v>0</v>
      </c>
      <c r="F802">
        <v>20</v>
      </c>
      <c r="J802" s="29">
        <f>VLOOKUP(Datos[[#This Row],[Mes]],$M$2:$N$13,2,FALSE)</f>
        <v>44621</v>
      </c>
      <c r="K802" s="29" t="str">
        <f>VLOOKUP(Datos[[#This Row],[Region]],$P$7:$S$61,4,FALSE)</f>
        <v>20 - Gipuzkoa</v>
      </c>
    </row>
    <row r="803" spans="1:11" x14ac:dyDescent="0.25">
      <c r="A803" t="s">
        <v>104</v>
      </c>
      <c r="B803" t="s">
        <v>23</v>
      </c>
      <c r="C803" t="s">
        <v>7</v>
      </c>
      <c r="D803">
        <v>0</v>
      </c>
      <c r="E803">
        <v>0</v>
      </c>
      <c r="F803">
        <v>20</v>
      </c>
      <c r="J803" s="29">
        <f>VLOOKUP(Datos[[#This Row],[Mes]],$M$2:$N$13,2,FALSE)</f>
        <v>44652</v>
      </c>
      <c r="K803" s="29" t="str">
        <f>VLOOKUP(Datos[[#This Row],[Region]],$P$7:$S$61,4,FALSE)</f>
        <v>20 - Gipuzkoa</v>
      </c>
    </row>
    <row r="804" spans="1:11" x14ac:dyDescent="0.25">
      <c r="A804" t="s">
        <v>104</v>
      </c>
      <c r="B804" t="s">
        <v>23</v>
      </c>
      <c r="C804" t="s">
        <v>8</v>
      </c>
      <c r="D804">
        <v>0</v>
      </c>
      <c r="E804">
        <v>0</v>
      </c>
      <c r="F804">
        <v>20</v>
      </c>
      <c r="J804" s="29">
        <f>VLOOKUP(Datos[[#This Row],[Mes]],$M$2:$N$13,2,FALSE)</f>
        <v>44682</v>
      </c>
      <c r="K804" s="29" t="str">
        <f>VLOOKUP(Datos[[#This Row],[Region]],$P$7:$S$61,4,FALSE)</f>
        <v>20 - Gipuzkoa</v>
      </c>
    </row>
    <row r="805" spans="1:11" x14ac:dyDescent="0.25">
      <c r="A805" t="s">
        <v>104</v>
      </c>
      <c r="B805" t="s">
        <v>23</v>
      </c>
      <c r="C805" t="s">
        <v>9</v>
      </c>
      <c r="D805">
        <v>0</v>
      </c>
      <c r="E805">
        <v>0</v>
      </c>
      <c r="F805">
        <v>20</v>
      </c>
      <c r="J805" s="29">
        <f>VLOOKUP(Datos[[#This Row],[Mes]],$M$2:$N$13,2,FALSE)</f>
        <v>44713</v>
      </c>
      <c r="K805" s="29" t="str">
        <f>VLOOKUP(Datos[[#This Row],[Region]],$P$7:$S$61,4,FALSE)</f>
        <v>20 - Gipuzkoa</v>
      </c>
    </row>
    <row r="806" spans="1:11" x14ac:dyDescent="0.25">
      <c r="A806" t="s">
        <v>104</v>
      </c>
      <c r="B806" t="s">
        <v>23</v>
      </c>
      <c r="C806" t="s">
        <v>10</v>
      </c>
      <c r="D806">
        <v>0</v>
      </c>
      <c r="E806">
        <v>0</v>
      </c>
      <c r="F806">
        <v>20</v>
      </c>
      <c r="J806" s="29">
        <f>VLOOKUP(Datos[[#This Row],[Mes]],$M$2:$N$13,2,FALSE)</f>
        <v>44743</v>
      </c>
      <c r="K806" s="29" t="str">
        <f>VLOOKUP(Datos[[#This Row],[Region]],$P$7:$S$61,4,FALSE)</f>
        <v>20 - Gipuzkoa</v>
      </c>
    </row>
    <row r="807" spans="1:11" x14ac:dyDescent="0.25">
      <c r="A807" t="s">
        <v>104</v>
      </c>
      <c r="B807" t="s">
        <v>23</v>
      </c>
      <c r="C807" t="s">
        <v>11</v>
      </c>
      <c r="D807">
        <v>0</v>
      </c>
      <c r="E807">
        <v>0</v>
      </c>
      <c r="F807">
        <v>20</v>
      </c>
      <c r="J807" s="29">
        <f>VLOOKUP(Datos[[#This Row],[Mes]],$M$2:$N$13,2,FALSE)</f>
        <v>44774</v>
      </c>
      <c r="K807" s="29" t="str">
        <f>VLOOKUP(Datos[[#This Row],[Region]],$P$7:$S$61,4,FALSE)</f>
        <v>20 - Gipuzkoa</v>
      </c>
    </row>
    <row r="808" spans="1:11" x14ac:dyDescent="0.25">
      <c r="A808" t="s">
        <v>104</v>
      </c>
      <c r="B808" t="s">
        <v>23</v>
      </c>
      <c r="C808" t="s">
        <v>12</v>
      </c>
      <c r="D808">
        <v>0</v>
      </c>
      <c r="E808">
        <v>0</v>
      </c>
      <c r="F808">
        <v>20</v>
      </c>
      <c r="J808" s="29">
        <f>VLOOKUP(Datos[[#This Row],[Mes]],$M$2:$N$13,2,FALSE)</f>
        <v>44805</v>
      </c>
      <c r="K808" s="29" t="str">
        <f>VLOOKUP(Datos[[#This Row],[Region]],$P$7:$S$61,4,FALSE)</f>
        <v>20 - Gipuzkoa</v>
      </c>
    </row>
    <row r="809" spans="1:11" x14ac:dyDescent="0.25">
      <c r="A809" t="s">
        <v>104</v>
      </c>
      <c r="B809" t="s">
        <v>23</v>
      </c>
      <c r="C809" t="s">
        <v>13</v>
      </c>
      <c r="D809">
        <v>0</v>
      </c>
      <c r="E809">
        <v>0</v>
      </c>
      <c r="F809">
        <v>20</v>
      </c>
      <c r="J809" s="29">
        <f>VLOOKUP(Datos[[#This Row],[Mes]],$M$2:$N$13,2,FALSE)</f>
        <v>44835</v>
      </c>
      <c r="K809" s="29" t="str">
        <f>VLOOKUP(Datos[[#This Row],[Region]],$P$7:$S$61,4,FALSE)</f>
        <v>20 - Gipuzkoa</v>
      </c>
    </row>
    <row r="810" spans="1:11" x14ac:dyDescent="0.25">
      <c r="A810" t="s">
        <v>104</v>
      </c>
      <c r="B810" t="s">
        <v>23</v>
      </c>
      <c r="C810" t="s">
        <v>14</v>
      </c>
      <c r="D810">
        <v>0</v>
      </c>
      <c r="E810">
        <v>0</v>
      </c>
      <c r="F810">
        <v>20</v>
      </c>
      <c r="J810" s="29">
        <f>VLOOKUP(Datos[[#This Row],[Mes]],$M$2:$N$13,2,FALSE)</f>
        <v>44866</v>
      </c>
      <c r="K810" s="29" t="str">
        <f>VLOOKUP(Datos[[#This Row],[Region]],$P$7:$S$61,4,FALSE)</f>
        <v>20 - Gipuzkoa</v>
      </c>
    </row>
    <row r="811" spans="1:11" x14ac:dyDescent="0.25">
      <c r="A811" t="s">
        <v>104</v>
      </c>
      <c r="B811" t="s">
        <v>23</v>
      </c>
      <c r="C811" t="s">
        <v>15</v>
      </c>
      <c r="D811">
        <v>0</v>
      </c>
      <c r="E811">
        <v>0</v>
      </c>
      <c r="F811">
        <v>20</v>
      </c>
      <c r="J811" s="29">
        <f>VLOOKUP(Datos[[#This Row],[Mes]],$M$2:$N$13,2,FALSE)</f>
        <v>44896</v>
      </c>
      <c r="K811" s="29" t="str">
        <f>VLOOKUP(Datos[[#This Row],[Region]],$P$7:$S$61,4,FALSE)</f>
        <v>20 - Gipuzkoa</v>
      </c>
    </row>
    <row r="812" spans="1:11" x14ac:dyDescent="0.25">
      <c r="A812" t="s">
        <v>102</v>
      </c>
      <c r="B812" t="s">
        <v>23</v>
      </c>
      <c r="C812" t="s">
        <v>4</v>
      </c>
      <c r="D812">
        <v>0</v>
      </c>
      <c r="E812">
        <v>0</v>
      </c>
      <c r="F812">
        <v>21</v>
      </c>
      <c r="J812" s="29">
        <f>VLOOKUP(Datos[[#This Row],[Mes]],$M$2:$N$13,2,FALSE)</f>
        <v>44562</v>
      </c>
      <c r="K812" s="29" t="str">
        <f>VLOOKUP(Datos[[#This Row],[Region]],$P$7:$S$61,4,FALSE)</f>
        <v>21 - Huelva</v>
      </c>
    </row>
    <row r="813" spans="1:11" x14ac:dyDescent="0.25">
      <c r="A813" t="s">
        <v>102</v>
      </c>
      <c r="B813" t="s">
        <v>23</v>
      </c>
      <c r="C813" t="s">
        <v>5</v>
      </c>
      <c r="D813">
        <v>0</v>
      </c>
      <c r="E813">
        <v>0</v>
      </c>
      <c r="F813">
        <v>21</v>
      </c>
      <c r="J813" s="29">
        <f>VLOOKUP(Datos[[#This Row],[Mes]],$M$2:$N$13,2,FALSE)</f>
        <v>44593</v>
      </c>
      <c r="K813" s="29" t="str">
        <f>VLOOKUP(Datos[[#This Row],[Region]],$P$7:$S$61,4,FALSE)</f>
        <v>21 - Huelva</v>
      </c>
    </row>
    <row r="814" spans="1:11" x14ac:dyDescent="0.25">
      <c r="A814" t="s">
        <v>102</v>
      </c>
      <c r="B814" t="s">
        <v>23</v>
      </c>
      <c r="C814" t="s">
        <v>6</v>
      </c>
      <c r="D814">
        <v>0</v>
      </c>
      <c r="E814">
        <v>0</v>
      </c>
      <c r="F814">
        <v>21</v>
      </c>
      <c r="J814" s="29">
        <f>VLOOKUP(Datos[[#This Row],[Mes]],$M$2:$N$13,2,FALSE)</f>
        <v>44621</v>
      </c>
      <c r="K814" s="29" t="str">
        <f>VLOOKUP(Datos[[#This Row],[Region]],$P$7:$S$61,4,FALSE)</f>
        <v>21 - Huelva</v>
      </c>
    </row>
    <row r="815" spans="1:11" x14ac:dyDescent="0.25">
      <c r="A815" t="s">
        <v>102</v>
      </c>
      <c r="B815" t="s">
        <v>23</v>
      </c>
      <c r="C815" t="s">
        <v>7</v>
      </c>
      <c r="D815">
        <v>0</v>
      </c>
      <c r="E815">
        <v>0</v>
      </c>
      <c r="F815">
        <v>21</v>
      </c>
      <c r="J815" s="29">
        <f>VLOOKUP(Datos[[#This Row],[Mes]],$M$2:$N$13,2,FALSE)</f>
        <v>44652</v>
      </c>
      <c r="K815" s="29" t="str">
        <f>VLOOKUP(Datos[[#This Row],[Region]],$P$7:$S$61,4,FALSE)</f>
        <v>21 - Huelva</v>
      </c>
    </row>
    <row r="816" spans="1:11" x14ac:dyDescent="0.25">
      <c r="A816" t="s">
        <v>102</v>
      </c>
      <c r="B816" t="s">
        <v>23</v>
      </c>
      <c r="C816" t="s">
        <v>8</v>
      </c>
      <c r="D816">
        <v>0</v>
      </c>
      <c r="E816">
        <v>0</v>
      </c>
      <c r="F816">
        <v>21</v>
      </c>
      <c r="J816" s="29">
        <f>VLOOKUP(Datos[[#This Row],[Mes]],$M$2:$N$13,2,FALSE)</f>
        <v>44682</v>
      </c>
      <c r="K816" s="29" t="str">
        <f>VLOOKUP(Datos[[#This Row],[Region]],$P$7:$S$61,4,FALSE)</f>
        <v>21 - Huelva</v>
      </c>
    </row>
    <row r="817" spans="1:11" x14ac:dyDescent="0.25">
      <c r="A817" t="s">
        <v>102</v>
      </c>
      <c r="B817" t="s">
        <v>23</v>
      </c>
      <c r="C817" t="s">
        <v>9</v>
      </c>
      <c r="D817">
        <v>0</v>
      </c>
      <c r="E817">
        <v>0</v>
      </c>
      <c r="F817">
        <v>21</v>
      </c>
      <c r="J817" s="29">
        <f>VLOOKUP(Datos[[#This Row],[Mes]],$M$2:$N$13,2,FALSE)</f>
        <v>44713</v>
      </c>
      <c r="K817" s="29" t="str">
        <f>VLOOKUP(Datos[[#This Row],[Region]],$P$7:$S$61,4,FALSE)</f>
        <v>21 - Huelva</v>
      </c>
    </row>
    <row r="818" spans="1:11" x14ac:dyDescent="0.25">
      <c r="A818" t="s">
        <v>102</v>
      </c>
      <c r="B818" t="s">
        <v>23</v>
      </c>
      <c r="C818" t="s">
        <v>10</v>
      </c>
      <c r="D818">
        <v>0</v>
      </c>
      <c r="E818">
        <v>0</v>
      </c>
      <c r="F818">
        <v>21</v>
      </c>
      <c r="J818" s="29">
        <f>VLOOKUP(Datos[[#This Row],[Mes]],$M$2:$N$13,2,FALSE)</f>
        <v>44743</v>
      </c>
      <c r="K818" s="29" t="str">
        <f>VLOOKUP(Datos[[#This Row],[Region]],$P$7:$S$61,4,FALSE)</f>
        <v>21 - Huelva</v>
      </c>
    </row>
    <row r="819" spans="1:11" x14ac:dyDescent="0.25">
      <c r="A819" t="s">
        <v>102</v>
      </c>
      <c r="B819" t="s">
        <v>23</v>
      </c>
      <c r="C819" t="s">
        <v>11</v>
      </c>
      <c r="D819">
        <v>0</v>
      </c>
      <c r="E819">
        <v>0</v>
      </c>
      <c r="F819">
        <v>21</v>
      </c>
      <c r="J819" s="29">
        <f>VLOOKUP(Datos[[#This Row],[Mes]],$M$2:$N$13,2,FALSE)</f>
        <v>44774</v>
      </c>
      <c r="K819" s="29" t="str">
        <f>VLOOKUP(Datos[[#This Row],[Region]],$P$7:$S$61,4,FALSE)</f>
        <v>21 - Huelva</v>
      </c>
    </row>
    <row r="820" spans="1:11" x14ac:dyDescent="0.25">
      <c r="A820" t="s">
        <v>102</v>
      </c>
      <c r="B820" t="s">
        <v>23</v>
      </c>
      <c r="C820" t="s">
        <v>12</v>
      </c>
      <c r="D820">
        <v>0</v>
      </c>
      <c r="E820">
        <v>0</v>
      </c>
      <c r="F820">
        <v>21</v>
      </c>
      <c r="J820" s="29">
        <f>VLOOKUP(Datos[[#This Row],[Mes]],$M$2:$N$13,2,FALSE)</f>
        <v>44805</v>
      </c>
      <c r="K820" s="29" t="str">
        <f>VLOOKUP(Datos[[#This Row],[Region]],$P$7:$S$61,4,FALSE)</f>
        <v>21 - Huelva</v>
      </c>
    </row>
    <row r="821" spans="1:11" x14ac:dyDescent="0.25">
      <c r="A821" t="s">
        <v>102</v>
      </c>
      <c r="B821" t="s">
        <v>23</v>
      </c>
      <c r="C821" t="s">
        <v>13</v>
      </c>
      <c r="D821">
        <v>0</v>
      </c>
      <c r="E821">
        <v>0</v>
      </c>
      <c r="F821">
        <v>21</v>
      </c>
      <c r="J821" s="29">
        <f>VLOOKUP(Datos[[#This Row],[Mes]],$M$2:$N$13,2,FALSE)</f>
        <v>44835</v>
      </c>
      <c r="K821" s="29" t="str">
        <f>VLOOKUP(Datos[[#This Row],[Region]],$P$7:$S$61,4,FALSE)</f>
        <v>21 - Huelva</v>
      </c>
    </row>
    <row r="822" spans="1:11" x14ac:dyDescent="0.25">
      <c r="A822" t="s">
        <v>102</v>
      </c>
      <c r="B822" t="s">
        <v>23</v>
      </c>
      <c r="C822" t="s">
        <v>14</v>
      </c>
      <c r="D822">
        <v>0</v>
      </c>
      <c r="E822">
        <v>0</v>
      </c>
      <c r="F822">
        <v>21</v>
      </c>
      <c r="J822" s="29">
        <f>VLOOKUP(Datos[[#This Row],[Mes]],$M$2:$N$13,2,FALSE)</f>
        <v>44866</v>
      </c>
      <c r="K822" s="29" t="str">
        <f>VLOOKUP(Datos[[#This Row],[Region]],$P$7:$S$61,4,FALSE)</f>
        <v>21 - Huelva</v>
      </c>
    </row>
    <row r="823" spans="1:11" x14ac:dyDescent="0.25">
      <c r="A823" t="s">
        <v>102</v>
      </c>
      <c r="B823" t="s">
        <v>23</v>
      </c>
      <c r="C823" t="s">
        <v>15</v>
      </c>
      <c r="D823">
        <v>0</v>
      </c>
      <c r="E823">
        <v>0</v>
      </c>
      <c r="F823">
        <v>21</v>
      </c>
      <c r="J823" s="29">
        <f>VLOOKUP(Datos[[#This Row],[Mes]],$M$2:$N$13,2,FALSE)</f>
        <v>44896</v>
      </c>
      <c r="K823" s="29" t="str">
        <f>VLOOKUP(Datos[[#This Row],[Region]],$P$7:$S$61,4,FALSE)</f>
        <v>21 - Huelva</v>
      </c>
    </row>
    <row r="824" spans="1:11" x14ac:dyDescent="0.25">
      <c r="A824" t="s">
        <v>101</v>
      </c>
      <c r="B824" t="s">
        <v>23</v>
      </c>
      <c r="C824" t="s">
        <v>4</v>
      </c>
      <c r="D824">
        <v>0</v>
      </c>
      <c r="E824">
        <v>0</v>
      </c>
      <c r="F824">
        <v>22</v>
      </c>
      <c r="J824" s="29">
        <f>VLOOKUP(Datos[[#This Row],[Mes]],$M$2:$N$13,2,FALSE)</f>
        <v>44562</v>
      </c>
      <c r="K824" s="29" t="str">
        <f>VLOOKUP(Datos[[#This Row],[Region]],$P$7:$S$61,4,FALSE)</f>
        <v>22 - Huesca</v>
      </c>
    </row>
    <row r="825" spans="1:11" x14ac:dyDescent="0.25">
      <c r="A825" t="s">
        <v>101</v>
      </c>
      <c r="B825" t="s">
        <v>23</v>
      </c>
      <c r="C825" t="s">
        <v>5</v>
      </c>
      <c r="D825">
        <v>0</v>
      </c>
      <c r="E825">
        <v>0</v>
      </c>
      <c r="F825">
        <v>22</v>
      </c>
      <c r="J825" s="29">
        <f>VLOOKUP(Datos[[#This Row],[Mes]],$M$2:$N$13,2,FALSE)</f>
        <v>44593</v>
      </c>
      <c r="K825" s="29" t="str">
        <f>VLOOKUP(Datos[[#This Row],[Region]],$P$7:$S$61,4,FALSE)</f>
        <v>22 - Huesca</v>
      </c>
    </row>
    <row r="826" spans="1:11" x14ac:dyDescent="0.25">
      <c r="A826" t="s">
        <v>101</v>
      </c>
      <c r="B826" t="s">
        <v>23</v>
      </c>
      <c r="C826" t="s">
        <v>6</v>
      </c>
      <c r="D826">
        <v>0</v>
      </c>
      <c r="E826">
        <v>0</v>
      </c>
      <c r="F826">
        <v>22</v>
      </c>
      <c r="J826" s="29">
        <f>VLOOKUP(Datos[[#This Row],[Mes]],$M$2:$N$13,2,FALSE)</f>
        <v>44621</v>
      </c>
      <c r="K826" s="29" t="str">
        <f>VLOOKUP(Datos[[#This Row],[Region]],$P$7:$S$61,4,FALSE)</f>
        <v>22 - Huesca</v>
      </c>
    </row>
    <row r="827" spans="1:11" x14ac:dyDescent="0.25">
      <c r="A827" t="s">
        <v>101</v>
      </c>
      <c r="B827" t="s">
        <v>23</v>
      </c>
      <c r="C827" t="s">
        <v>7</v>
      </c>
      <c r="D827">
        <v>0</v>
      </c>
      <c r="E827">
        <v>0</v>
      </c>
      <c r="F827">
        <v>22</v>
      </c>
      <c r="J827" s="29">
        <f>VLOOKUP(Datos[[#This Row],[Mes]],$M$2:$N$13,2,FALSE)</f>
        <v>44652</v>
      </c>
      <c r="K827" s="29" t="str">
        <f>VLOOKUP(Datos[[#This Row],[Region]],$P$7:$S$61,4,FALSE)</f>
        <v>22 - Huesca</v>
      </c>
    </row>
    <row r="828" spans="1:11" x14ac:dyDescent="0.25">
      <c r="A828" t="s">
        <v>101</v>
      </c>
      <c r="B828" t="s">
        <v>23</v>
      </c>
      <c r="C828" t="s">
        <v>8</v>
      </c>
      <c r="D828">
        <v>0</v>
      </c>
      <c r="E828">
        <v>0</v>
      </c>
      <c r="F828">
        <v>22</v>
      </c>
      <c r="J828" s="29">
        <f>VLOOKUP(Datos[[#This Row],[Mes]],$M$2:$N$13,2,FALSE)</f>
        <v>44682</v>
      </c>
      <c r="K828" s="29" t="str">
        <f>VLOOKUP(Datos[[#This Row],[Region]],$P$7:$S$61,4,FALSE)</f>
        <v>22 - Huesca</v>
      </c>
    </row>
    <row r="829" spans="1:11" x14ac:dyDescent="0.25">
      <c r="A829" t="s">
        <v>101</v>
      </c>
      <c r="B829" t="s">
        <v>23</v>
      </c>
      <c r="C829" t="s">
        <v>9</v>
      </c>
      <c r="D829">
        <v>0</v>
      </c>
      <c r="E829">
        <v>0</v>
      </c>
      <c r="F829">
        <v>22</v>
      </c>
      <c r="J829" s="29">
        <f>VLOOKUP(Datos[[#This Row],[Mes]],$M$2:$N$13,2,FALSE)</f>
        <v>44713</v>
      </c>
      <c r="K829" s="29" t="str">
        <f>VLOOKUP(Datos[[#This Row],[Region]],$P$7:$S$61,4,FALSE)</f>
        <v>22 - Huesca</v>
      </c>
    </row>
    <row r="830" spans="1:11" x14ac:dyDescent="0.25">
      <c r="A830" t="s">
        <v>101</v>
      </c>
      <c r="B830" t="s">
        <v>23</v>
      </c>
      <c r="C830" t="s">
        <v>10</v>
      </c>
      <c r="D830">
        <v>0</v>
      </c>
      <c r="E830">
        <v>0</v>
      </c>
      <c r="F830">
        <v>22</v>
      </c>
      <c r="J830" s="29">
        <f>VLOOKUP(Datos[[#This Row],[Mes]],$M$2:$N$13,2,FALSE)</f>
        <v>44743</v>
      </c>
      <c r="K830" s="29" t="str">
        <f>VLOOKUP(Datos[[#This Row],[Region]],$P$7:$S$61,4,FALSE)</f>
        <v>22 - Huesca</v>
      </c>
    </row>
    <row r="831" spans="1:11" x14ac:dyDescent="0.25">
      <c r="A831" t="s">
        <v>101</v>
      </c>
      <c r="B831" t="s">
        <v>23</v>
      </c>
      <c r="C831" t="s">
        <v>11</v>
      </c>
      <c r="D831">
        <v>0</v>
      </c>
      <c r="E831">
        <v>0</v>
      </c>
      <c r="F831">
        <v>22</v>
      </c>
      <c r="J831" s="29">
        <f>VLOOKUP(Datos[[#This Row],[Mes]],$M$2:$N$13,2,FALSE)</f>
        <v>44774</v>
      </c>
      <c r="K831" s="29" t="str">
        <f>VLOOKUP(Datos[[#This Row],[Region]],$P$7:$S$61,4,FALSE)</f>
        <v>22 - Huesca</v>
      </c>
    </row>
    <row r="832" spans="1:11" x14ac:dyDescent="0.25">
      <c r="A832" t="s">
        <v>101</v>
      </c>
      <c r="B832" t="s">
        <v>23</v>
      </c>
      <c r="C832" t="s">
        <v>12</v>
      </c>
      <c r="D832">
        <v>0</v>
      </c>
      <c r="E832">
        <v>0</v>
      </c>
      <c r="F832">
        <v>22</v>
      </c>
      <c r="J832" s="29">
        <f>VLOOKUP(Datos[[#This Row],[Mes]],$M$2:$N$13,2,FALSE)</f>
        <v>44805</v>
      </c>
      <c r="K832" s="29" t="str">
        <f>VLOOKUP(Datos[[#This Row],[Region]],$P$7:$S$61,4,FALSE)</f>
        <v>22 - Huesca</v>
      </c>
    </row>
    <row r="833" spans="1:11" x14ac:dyDescent="0.25">
      <c r="A833" t="s">
        <v>101</v>
      </c>
      <c r="B833" t="s">
        <v>23</v>
      </c>
      <c r="C833" t="s">
        <v>13</v>
      </c>
      <c r="D833">
        <v>0</v>
      </c>
      <c r="E833">
        <v>0</v>
      </c>
      <c r="F833">
        <v>22</v>
      </c>
      <c r="J833" s="29">
        <f>VLOOKUP(Datos[[#This Row],[Mes]],$M$2:$N$13,2,FALSE)</f>
        <v>44835</v>
      </c>
      <c r="K833" s="29" t="str">
        <f>VLOOKUP(Datos[[#This Row],[Region]],$P$7:$S$61,4,FALSE)</f>
        <v>22 - Huesca</v>
      </c>
    </row>
    <row r="834" spans="1:11" x14ac:dyDescent="0.25">
      <c r="A834" t="s">
        <v>101</v>
      </c>
      <c r="B834" t="s">
        <v>23</v>
      </c>
      <c r="C834" t="s">
        <v>14</v>
      </c>
      <c r="D834">
        <v>0</v>
      </c>
      <c r="E834">
        <v>0</v>
      </c>
      <c r="F834">
        <v>22</v>
      </c>
      <c r="J834" s="29">
        <f>VLOOKUP(Datos[[#This Row],[Mes]],$M$2:$N$13,2,FALSE)</f>
        <v>44866</v>
      </c>
      <c r="K834" s="29" t="str">
        <f>VLOOKUP(Datos[[#This Row],[Region]],$P$7:$S$61,4,FALSE)</f>
        <v>22 - Huesca</v>
      </c>
    </row>
    <row r="835" spans="1:11" x14ac:dyDescent="0.25">
      <c r="A835" t="s">
        <v>101</v>
      </c>
      <c r="B835" t="s">
        <v>23</v>
      </c>
      <c r="C835" t="s">
        <v>15</v>
      </c>
      <c r="D835">
        <v>0</v>
      </c>
      <c r="E835">
        <v>0</v>
      </c>
      <c r="F835">
        <v>22</v>
      </c>
      <c r="J835" s="29">
        <f>VLOOKUP(Datos[[#This Row],[Mes]],$M$2:$N$13,2,FALSE)</f>
        <v>44896</v>
      </c>
      <c r="K835" s="29" t="str">
        <f>VLOOKUP(Datos[[#This Row],[Region]],$P$7:$S$61,4,FALSE)</f>
        <v>22 - Huesca</v>
      </c>
    </row>
    <row r="836" spans="1:11" x14ac:dyDescent="0.25">
      <c r="A836" t="s">
        <v>56</v>
      </c>
      <c r="B836" t="s">
        <v>23</v>
      </c>
      <c r="C836" t="s">
        <v>4</v>
      </c>
      <c r="D836">
        <v>0</v>
      </c>
      <c r="E836">
        <v>0</v>
      </c>
      <c r="F836">
        <v>23</v>
      </c>
      <c r="J836" s="29">
        <f>VLOOKUP(Datos[[#This Row],[Mes]],$M$2:$N$13,2,FALSE)</f>
        <v>44562</v>
      </c>
      <c r="K836" s="29" t="str">
        <f>VLOOKUP(Datos[[#This Row],[Region]],$P$7:$S$61,4,FALSE)</f>
        <v>23 - Jaén</v>
      </c>
    </row>
    <row r="837" spans="1:11" x14ac:dyDescent="0.25">
      <c r="A837" t="s">
        <v>56</v>
      </c>
      <c r="B837" t="s">
        <v>23</v>
      </c>
      <c r="C837" t="s">
        <v>5</v>
      </c>
      <c r="D837">
        <v>0</v>
      </c>
      <c r="E837">
        <v>0</v>
      </c>
      <c r="F837">
        <v>23</v>
      </c>
      <c r="J837" s="29">
        <f>VLOOKUP(Datos[[#This Row],[Mes]],$M$2:$N$13,2,FALSE)</f>
        <v>44593</v>
      </c>
      <c r="K837" s="29" t="str">
        <f>VLOOKUP(Datos[[#This Row],[Region]],$P$7:$S$61,4,FALSE)</f>
        <v>23 - Jaén</v>
      </c>
    </row>
    <row r="838" spans="1:11" x14ac:dyDescent="0.25">
      <c r="A838" t="s">
        <v>56</v>
      </c>
      <c r="B838" t="s">
        <v>23</v>
      </c>
      <c r="C838" t="s">
        <v>6</v>
      </c>
      <c r="D838">
        <v>0</v>
      </c>
      <c r="E838">
        <v>0</v>
      </c>
      <c r="F838">
        <v>23</v>
      </c>
      <c r="J838" s="29">
        <f>VLOOKUP(Datos[[#This Row],[Mes]],$M$2:$N$13,2,FALSE)</f>
        <v>44621</v>
      </c>
      <c r="K838" s="29" t="str">
        <f>VLOOKUP(Datos[[#This Row],[Region]],$P$7:$S$61,4,FALSE)</f>
        <v>23 - Jaén</v>
      </c>
    </row>
    <row r="839" spans="1:11" x14ac:dyDescent="0.25">
      <c r="A839" t="s">
        <v>56</v>
      </c>
      <c r="B839" t="s">
        <v>23</v>
      </c>
      <c r="C839" t="s">
        <v>7</v>
      </c>
      <c r="D839">
        <v>0</v>
      </c>
      <c r="E839">
        <v>0</v>
      </c>
      <c r="F839">
        <v>23</v>
      </c>
      <c r="J839" s="29">
        <f>VLOOKUP(Datos[[#This Row],[Mes]],$M$2:$N$13,2,FALSE)</f>
        <v>44652</v>
      </c>
      <c r="K839" s="29" t="str">
        <f>VLOOKUP(Datos[[#This Row],[Region]],$P$7:$S$61,4,FALSE)</f>
        <v>23 - Jaén</v>
      </c>
    </row>
    <row r="840" spans="1:11" x14ac:dyDescent="0.25">
      <c r="A840" t="s">
        <v>56</v>
      </c>
      <c r="B840" t="s">
        <v>23</v>
      </c>
      <c r="C840" t="s">
        <v>8</v>
      </c>
      <c r="D840">
        <v>0</v>
      </c>
      <c r="E840">
        <v>0</v>
      </c>
      <c r="F840">
        <v>23</v>
      </c>
      <c r="J840" s="29">
        <f>VLOOKUP(Datos[[#This Row],[Mes]],$M$2:$N$13,2,FALSE)</f>
        <v>44682</v>
      </c>
      <c r="K840" s="29" t="str">
        <f>VLOOKUP(Datos[[#This Row],[Region]],$P$7:$S$61,4,FALSE)</f>
        <v>23 - Jaén</v>
      </c>
    </row>
    <row r="841" spans="1:11" x14ac:dyDescent="0.25">
      <c r="A841" t="s">
        <v>56</v>
      </c>
      <c r="B841" t="s">
        <v>23</v>
      </c>
      <c r="C841" t="s">
        <v>9</v>
      </c>
      <c r="D841">
        <v>0</v>
      </c>
      <c r="E841">
        <v>0</v>
      </c>
      <c r="F841">
        <v>23</v>
      </c>
      <c r="J841" s="29">
        <f>VLOOKUP(Datos[[#This Row],[Mes]],$M$2:$N$13,2,FALSE)</f>
        <v>44713</v>
      </c>
      <c r="K841" s="29" t="str">
        <f>VLOOKUP(Datos[[#This Row],[Region]],$P$7:$S$61,4,FALSE)</f>
        <v>23 - Jaén</v>
      </c>
    </row>
    <row r="842" spans="1:11" x14ac:dyDescent="0.25">
      <c r="A842" t="s">
        <v>56</v>
      </c>
      <c r="B842" t="s">
        <v>23</v>
      </c>
      <c r="C842" t="s">
        <v>10</v>
      </c>
      <c r="D842">
        <v>0</v>
      </c>
      <c r="E842">
        <v>0</v>
      </c>
      <c r="F842">
        <v>23</v>
      </c>
      <c r="J842" s="29">
        <f>VLOOKUP(Datos[[#This Row],[Mes]],$M$2:$N$13,2,FALSE)</f>
        <v>44743</v>
      </c>
      <c r="K842" s="29" t="str">
        <f>VLOOKUP(Datos[[#This Row],[Region]],$P$7:$S$61,4,FALSE)</f>
        <v>23 - Jaén</v>
      </c>
    </row>
    <row r="843" spans="1:11" x14ac:dyDescent="0.25">
      <c r="A843" t="s">
        <v>56</v>
      </c>
      <c r="B843" t="s">
        <v>23</v>
      </c>
      <c r="C843" t="s">
        <v>11</v>
      </c>
      <c r="D843">
        <v>0</v>
      </c>
      <c r="E843">
        <v>0</v>
      </c>
      <c r="F843">
        <v>23</v>
      </c>
      <c r="J843" s="29">
        <f>VLOOKUP(Datos[[#This Row],[Mes]],$M$2:$N$13,2,FALSE)</f>
        <v>44774</v>
      </c>
      <c r="K843" s="29" t="str">
        <f>VLOOKUP(Datos[[#This Row],[Region]],$P$7:$S$61,4,FALSE)</f>
        <v>23 - Jaén</v>
      </c>
    </row>
    <row r="844" spans="1:11" x14ac:dyDescent="0.25">
      <c r="A844" t="s">
        <v>56</v>
      </c>
      <c r="B844" t="s">
        <v>23</v>
      </c>
      <c r="C844" t="s">
        <v>12</v>
      </c>
      <c r="D844">
        <v>0</v>
      </c>
      <c r="E844">
        <v>0</v>
      </c>
      <c r="F844">
        <v>23</v>
      </c>
      <c r="J844" s="29">
        <f>VLOOKUP(Datos[[#This Row],[Mes]],$M$2:$N$13,2,FALSE)</f>
        <v>44805</v>
      </c>
      <c r="K844" s="29" t="str">
        <f>VLOOKUP(Datos[[#This Row],[Region]],$P$7:$S$61,4,FALSE)</f>
        <v>23 - Jaén</v>
      </c>
    </row>
    <row r="845" spans="1:11" x14ac:dyDescent="0.25">
      <c r="A845" t="s">
        <v>56</v>
      </c>
      <c r="B845" t="s">
        <v>23</v>
      </c>
      <c r="C845" t="s">
        <v>13</v>
      </c>
      <c r="D845">
        <v>0</v>
      </c>
      <c r="E845">
        <v>0</v>
      </c>
      <c r="F845">
        <v>23</v>
      </c>
      <c r="J845" s="29">
        <f>VLOOKUP(Datos[[#This Row],[Mes]],$M$2:$N$13,2,FALSE)</f>
        <v>44835</v>
      </c>
      <c r="K845" s="29" t="str">
        <f>VLOOKUP(Datos[[#This Row],[Region]],$P$7:$S$61,4,FALSE)</f>
        <v>23 - Jaén</v>
      </c>
    </row>
    <row r="846" spans="1:11" x14ac:dyDescent="0.25">
      <c r="A846" t="s">
        <v>56</v>
      </c>
      <c r="B846" t="s">
        <v>23</v>
      </c>
      <c r="C846" t="s">
        <v>14</v>
      </c>
      <c r="D846">
        <v>0</v>
      </c>
      <c r="E846">
        <v>0</v>
      </c>
      <c r="F846">
        <v>23</v>
      </c>
      <c r="J846" s="29">
        <f>VLOOKUP(Datos[[#This Row],[Mes]],$M$2:$N$13,2,FALSE)</f>
        <v>44866</v>
      </c>
      <c r="K846" s="29" t="str">
        <f>VLOOKUP(Datos[[#This Row],[Region]],$P$7:$S$61,4,FALSE)</f>
        <v>23 - Jaén</v>
      </c>
    </row>
    <row r="847" spans="1:11" x14ac:dyDescent="0.25">
      <c r="A847" t="s">
        <v>56</v>
      </c>
      <c r="B847" t="s">
        <v>23</v>
      </c>
      <c r="C847" t="s">
        <v>15</v>
      </c>
      <c r="D847">
        <v>0</v>
      </c>
      <c r="E847">
        <v>0</v>
      </c>
      <c r="F847">
        <v>23</v>
      </c>
      <c r="J847" s="29">
        <f>VLOOKUP(Datos[[#This Row],[Mes]],$M$2:$N$13,2,FALSE)</f>
        <v>44896</v>
      </c>
      <c r="K847" s="29" t="str">
        <f>VLOOKUP(Datos[[#This Row],[Region]],$P$7:$S$61,4,FALSE)</f>
        <v>23 - Jaén</v>
      </c>
    </row>
    <row r="848" spans="1:11" x14ac:dyDescent="0.25">
      <c r="A848" t="s">
        <v>100</v>
      </c>
      <c r="B848" t="s">
        <v>23</v>
      </c>
      <c r="C848" t="s">
        <v>4</v>
      </c>
      <c r="D848">
        <v>0</v>
      </c>
      <c r="E848">
        <v>0</v>
      </c>
      <c r="F848">
        <v>24</v>
      </c>
      <c r="J848" s="29">
        <f>VLOOKUP(Datos[[#This Row],[Mes]],$M$2:$N$13,2,FALSE)</f>
        <v>44562</v>
      </c>
      <c r="K848" s="29" t="str">
        <f>VLOOKUP(Datos[[#This Row],[Region]],$P$7:$S$61,4,FALSE)</f>
        <v>24 - León</v>
      </c>
    </row>
    <row r="849" spans="1:11" x14ac:dyDescent="0.25">
      <c r="A849" t="s">
        <v>100</v>
      </c>
      <c r="B849" t="s">
        <v>23</v>
      </c>
      <c r="C849" t="s">
        <v>5</v>
      </c>
      <c r="D849">
        <v>0</v>
      </c>
      <c r="E849">
        <v>0</v>
      </c>
      <c r="F849">
        <v>24</v>
      </c>
      <c r="J849" s="29">
        <f>VLOOKUP(Datos[[#This Row],[Mes]],$M$2:$N$13,2,FALSE)</f>
        <v>44593</v>
      </c>
      <c r="K849" s="29" t="str">
        <f>VLOOKUP(Datos[[#This Row],[Region]],$P$7:$S$61,4,FALSE)</f>
        <v>24 - León</v>
      </c>
    </row>
    <row r="850" spans="1:11" x14ac:dyDescent="0.25">
      <c r="A850" t="s">
        <v>100</v>
      </c>
      <c r="B850" t="s">
        <v>23</v>
      </c>
      <c r="C850" t="s">
        <v>6</v>
      </c>
      <c r="D850">
        <v>0</v>
      </c>
      <c r="E850">
        <v>0</v>
      </c>
      <c r="F850">
        <v>24</v>
      </c>
      <c r="J850" s="29">
        <f>VLOOKUP(Datos[[#This Row],[Mes]],$M$2:$N$13,2,FALSE)</f>
        <v>44621</v>
      </c>
      <c r="K850" s="29" t="str">
        <f>VLOOKUP(Datos[[#This Row],[Region]],$P$7:$S$61,4,FALSE)</f>
        <v>24 - León</v>
      </c>
    </row>
    <row r="851" spans="1:11" x14ac:dyDescent="0.25">
      <c r="A851" t="s">
        <v>100</v>
      </c>
      <c r="B851" t="s">
        <v>23</v>
      </c>
      <c r="C851" t="s">
        <v>7</v>
      </c>
      <c r="D851">
        <v>0</v>
      </c>
      <c r="E851">
        <v>0</v>
      </c>
      <c r="F851">
        <v>24</v>
      </c>
      <c r="J851" s="29">
        <f>VLOOKUP(Datos[[#This Row],[Mes]],$M$2:$N$13,2,FALSE)</f>
        <v>44652</v>
      </c>
      <c r="K851" s="29" t="str">
        <f>VLOOKUP(Datos[[#This Row],[Region]],$P$7:$S$61,4,FALSE)</f>
        <v>24 - León</v>
      </c>
    </row>
    <row r="852" spans="1:11" x14ac:dyDescent="0.25">
      <c r="A852" t="s">
        <v>100</v>
      </c>
      <c r="B852" t="s">
        <v>23</v>
      </c>
      <c r="C852" t="s">
        <v>8</v>
      </c>
      <c r="D852">
        <v>0</v>
      </c>
      <c r="E852">
        <v>0</v>
      </c>
      <c r="F852">
        <v>24</v>
      </c>
      <c r="J852" s="29">
        <f>VLOOKUP(Datos[[#This Row],[Mes]],$M$2:$N$13,2,FALSE)</f>
        <v>44682</v>
      </c>
      <c r="K852" s="29" t="str">
        <f>VLOOKUP(Datos[[#This Row],[Region]],$P$7:$S$61,4,FALSE)</f>
        <v>24 - León</v>
      </c>
    </row>
    <row r="853" spans="1:11" x14ac:dyDescent="0.25">
      <c r="A853" t="s">
        <v>100</v>
      </c>
      <c r="B853" t="s">
        <v>23</v>
      </c>
      <c r="C853" t="s">
        <v>9</v>
      </c>
      <c r="D853">
        <v>0</v>
      </c>
      <c r="E853">
        <v>0</v>
      </c>
      <c r="F853">
        <v>24</v>
      </c>
      <c r="J853" s="29">
        <f>VLOOKUP(Datos[[#This Row],[Mes]],$M$2:$N$13,2,FALSE)</f>
        <v>44713</v>
      </c>
      <c r="K853" s="29" t="str">
        <f>VLOOKUP(Datos[[#This Row],[Region]],$P$7:$S$61,4,FALSE)</f>
        <v>24 - León</v>
      </c>
    </row>
    <row r="854" spans="1:11" x14ac:dyDescent="0.25">
      <c r="A854" t="s">
        <v>100</v>
      </c>
      <c r="B854" t="s">
        <v>23</v>
      </c>
      <c r="C854" t="s">
        <v>10</v>
      </c>
      <c r="D854">
        <v>0</v>
      </c>
      <c r="E854">
        <v>0</v>
      </c>
      <c r="F854">
        <v>24</v>
      </c>
      <c r="J854" s="29">
        <f>VLOOKUP(Datos[[#This Row],[Mes]],$M$2:$N$13,2,FALSE)</f>
        <v>44743</v>
      </c>
      <c r="K854" s="29" t="str">
        <f>VLOOKUP(Datos[[#This Row],[Region]],$P$7:$S$61,4,FALSE)</f>
        <v>24 - León</v>
      </c>
    </row>
    <row r="855" spans="1:11" x14ac:dyDescent="0.25">
      <c r="A855" t="s">
        <v>100</v>
      </c>
      <c r="B855" t="s">
        <v>23</v>
      </c>
      <c r="C855" t="s">
        <v>11</v>
      </c>
      <c r="D855">
        <v>0</v>
      </c>
      <c r="E855">
        <v>0</v>
      </c>
      <c r="F855">
        <v>24</v>
      </c>
      <c r="J855" s="29">
        <f>VLOOKUP(Datos[[#This Row],[Mes]],$M$2:$N$13,2,FALSE)</f>
        <v>44774</v>
      </c>
      <c r="K855" s="29" t="str">
        <f>VLOOKUP(Datos[[#This Row],[Region]],$P$7:$S$61,4,FALSE)</f>
        <v>24 - León</v>
      </c>
    </row>
    <row r="856" spans="1:11" x14ac:dyDescent="0.25">
      <c r="A856" t="s">
        <v>100</v>
      </c>
      <c r="B856" t="s">
        <v>23</v>
      </c>
      <c r="C856" t="s">
        <v>12</v>
      </c>
      <c r="D856">
        <v>0</v>
      </c>
      <c r="E856">
        <v>0</v>
      </c>
      <c r="F856">
        <v>24</v>
      </c>
      <c r="J856" s="29">
        <f>VLOOKUP(Datos[[#This Row],[Mes]],$M$2:$N$13,2,FALSE)</f>
        <v>44805</v>
      </c>
      <c r="K856" s="29" t="str">
        <f>VLOOKUP(Datos[[#This Row],[Region]],$P$7:$S$61,4,FALSE)</f>
        <v>24 - León</v>
      </c>
    </row>
    <row r="857" spans="1:11" x14ac:dyDescent="0.25">
      <c r="A857" t="s">
        <v>100</v>
      </c>
      <c r="B857" t="s">
        <v>23</v>
      </c>
      <c r="C857" t="s">
        <v>13</v>
      </c>
      <c r="D857">
        <v>0</v>
      </c>
      <c r="E857">
        <v>0</v>
      </c>
      <c r="F857">
        <v>24</v>
      </c>
      <c r="J857" s="29">
        <f>VLOOKUP(Datos[[#This Row],[Mes]],$M$2:$N$13,2,FALSE)</f>
        <v>44835</v>
      </c>
      <c r="K857" s="29" t="str">
        <f>VLOOKUP(Datos[[#This Row],[Region]],$P$7:$S$61,4,FALSE)</f>
        <v>24 - León</v>
      </c>
    </row>
    <row r="858" spans="1:11" x14ac:dyDescent="0.25">
      <c r="A858" t="s">
        <v>100</v>
      </c>
      <c r="B858" t="s">
        <v>23</v>
      </c>
      <c r="C858" t="s">
        <v>14</v>
      </c>
      <c r="D858">
        <v>0</v>
      </c>
      <c r="E858">
        <v>0</v>
      </c>
      <c r="F858">
        <v>24</v>
      </c>
      <c r="J858" s="29">
        <f>VLOOKUP(Datos[[#This Row],[Mes]],$M$2:$N$13,2,FALSE)</f>
        <v>44866</v>
      </c>
      <c r="K858" s="29" t="str">
        <f>VLOOKUP(Datos[[#This Row],[Region]],$P$7:$S$61,4,FALSE)</f>
        <v>24 - León</v>
      </c>
    </row>
    <row r="859" spans="1:11" x14ac:dyDescent="0.25">
      <c r="A859" t="s">
        <v>100</v>
      </c>
      <c r="B859" t="s">
        <v>23</v>
      </c>
      <c r="C859" t="s">
        <v>15</v>
      </c>
      <c r="D859">
        <v>0</v>
      </c>
      <c r="E859">
        <v>0</v>
      </c>
      <c r="F859">
        <v>24</v>
      </c>
      <c r="J859" s="29">
        <f>VLOOKUP(Datos[[#This Row],[Mes]],$M$2:$N$13,2,FALSE)</f>
        <v>44896</v>
      </c>
      <c r="K859" s="29" t="str">
        <f>VLOOKUP(Datos[[#This Row],[Region]],$P$7:$S$61,4,FALSE)</f>
        <v>24 - León</v>
      </c>
    </row>
    <row r="860" spans="1:11" x14ac:dyDescent="0.25">
      <c r="A860" t="s">
        <v>99</v>
      </c>
      <c r="B860" t="s">
        <v>23</v>
      </c>
      <c r="C860" t="s">
        <v>9</v>
      </c>
      <c r="D860">
        <v>0</v>
      </c>
      <c r="E860">
        <v>0</v>
      </c>
      <c r="F860">
        <v>25</v>
      </c>
      <c r="J860" s="29">
        <f>VLOOKUP(Datos[[#This Row],[Mes]],$M$2:$N$13,2,FALSE)</f>
        <v>44713</v>
      </c>
      <c r="K860" s="29" t="str">
        <f>VLOOKUP(Datos[[#This Row],[Region]],$P$7:$S$61,4,FALSE)</f>
        <v>25 - Lleida</v>
      </c>
    </row>
    <row r="861" spans="1:11" x14ac:dyDescent="0.25">
      <c r="A861" t="s">
        <v>99</v>
      </c>
      <c r="B861" t="s">
        <v>23</v>
      </c>
      <c r="C861" t="s">
        <v>10</v>
      </c>
      <c r="D861">
        <v>0</v>
      </c>
      <c r="E861">
        <v>0</v>
      </c>
      <c r="F861">
        <v>25</v>
      </c>
      <c r="J861" s="29">
        <f>VLOOKUP(Datos[[#This Row],[Mes]],$M$2:$N$13,2,FALSE)</f>
        <v>44743</v>
      </c>
      <c r="K861" s="29" t="str">
        <f>VLOOKUP(Datos[[#This Row],[Region]],$P$7:$S$61,4,FALSE)</f>
        <v>25 - Lleida</v>
      </c>
    </row>
    <row r="862" spans="1:11" x14ac:dyDescent="0.25">
      <c r="A862" t="s">
        <v>99</v>
      </c>
      <c r="B862" t="s">
        <v>23</v>
      </c>
      <c r="C862" t="s">
        <v>11</v>
      </c>
      <c r="D862">
        <v>0</v>
      </c>
      <c r="E862">
        <v>0</v>
      </c>
      <c r="F862">
        <v>25</v>
      </c>
      <c r="J862" s="29">
        <f>VLOOKUP(Datos[[#This Row],[Mes]],$M$2:$N$13,2,FALSE)</f>
        <v>44774</v>
      </c>
      <c r="K862" s="29" t="str">
        <f>VLOOKUP(Datos[[#This Row],[Region]],$P$7:$S$61,4,FALSE)</f>
        <v>25 - Lleida</v>
      </c>
    </row>
    <row r="863" spans="1:11" x14ac:dyDescent="0.25">
      <c r="A863" t="s">
        <v>99</v>
      </c>
      <c r="B863" t="s">
        <v>23</v>
      </c>
      <c r="C863" t="s">
        <v>12</v>
      </c>
      <c r="D863">
        <v>0</v>
      </c>
      <c r="E863">
        <v>0</v>
      </c>
      <c r="F863">
        <v>25</v>
      </c>
      <c r="J863" s="29">
        <f>VLOOKUP(Datos[[#This Row],[Mes]],$M$2:$N$13,2,FALSE)</f>
        <v>44805</v>
      </c>
      <c r="K863" s="29" t="str">
        <f>VLOOKUP(Datos[[#This Row],[Region]],$P$7:$S$61,4,FALSE)</f>
        <v>25 - Lleida</v>
      </c>
    </row>
    <row r="864" spans="1:11" x14ac:dyDescent="0.25">
      <c r="A864" t="s">
        <v>99</v>
      </c>
      <c r="B864" t="s">
        <v>23</v>
      </c>
      <c r="C864" t="s">
        <v>13</v>
      </c>
      <c r="D864">
        <v>0</v>
      </c>
      <c r="E864">
        <v>0</v>
      </c>
      <c r="F864">
        <v>25</v>
      </c>
      <c r="J864" s="29">
        <f>VLOOKUP(Datos[[#This Row],[Mes]],$M$2:$N$13,2,FALSE)</f>
        <v>44835</v>
      </c>
      <c r="K864" s="29" t="str">
        <f>VLOOKUP(Datos[[#This Row],[Region]],$P$7:$S$61,4,FALSE)</f>
        <v>25 - Lleida</v>
      </c>
    </row>
    <row r="865" spans="1:11" x14ac:dyDescent="0.25">
      <c r="A865" t="s">
        <v>99</v>
      </c>
      <c r="B865" t="s">
        <v>23</v>
      </c>
      <c r="C865" t="s">
        <v>14</v>
      </c>
      <c r="D865">
        <v>0</v>
      </c>
      <c r="E865">
        <v>0</v>
      </c>
      <c r="F865">
        <v>25</v>
      </c>
      <c r="J865" s="29">
        <f>VLOOKUP(Datos[[#This Row],[Mes]],$M$2:$N$13,2,FALSE)</f>
        <v>44866</v>
      </c>
      <c r="K865" s="29" t="str">
        <f>VLOOKUP(Datos[[#This Row],[Region]],$P$7:$S$61,4,FALSE)</f>
        <v>25 - Lleida</v>
      </c>
    </row>
    <row r="866" spans="1:11" x14ac:dyDescent="0.25">
      <c r="A866" t="s">
        <v>99</v>
      </c>
      <c r="B866" t="s">
        <v>23</v>
      </c>
      <c r="C866" t="s">
        <v>15</v>
      </c>
      <c r="D866">
        <v>0</v>
      </c>
      <c r="E866">
        <v>0</v>
      </c>
      <c r="F866">
        <v>25</v>
      </c>
      <c r="J866" s="29">
        <f>VLOOKUP(Datos[[#This Row],[Mes]],$M$2:$N$13,2,FALSE)</f>
        <v>44896</v>
      </c>
      <c r="K866" s="29" t="str">
        <f>VLOOKUP(Datos[[#This Row],[Region]],$P$7:$S$61,4,FALSE)</f>
        <v>25 - Lleida</v>
      </c>
    </row>
    <row r="867" spans="1:11" x14ac:dyDescent="0.25">
      <c r="A867" t="s">
        <v>91</v>
      </c>
      <c r="B867" t="s">
        <v>23</v>
      </c>
      <c r="C867" t="s">
        <v>4</v>
      </c>
      <c r="D867">
        <v>0</v>
      </c>
      <c r="E867">
        <v>0</v>
      </c>
      <c r="F867">
        <v>26</v>
      </c>
      <c r="J867" s="29">
        <f>VLOOKUP(Datos[[#This Row],[Mes]],$M$2:$N$13,2,FALSE)</f>
        <v>44562</v>
      </c>
      <c r="K867" s="29" t="str">
        <f>VLOOKUP(Datos[[#This Row],[Region]],$P$7:$S$61,4,FALSE)</f>
        <v>26 - Rioja, La</v>
      </c>
    </row>
    <row r="868" spans="1:11" x14ac:dyDescent="0.25">
      <c r="A868" t="s">
        <v>91</v>
      </c>
      <c r="B868" t="s">
        <v>23</v>
      </c>
      <c r="C868" t="s">
        <v>5</v>
      </c>
      <c r="D868">
        <v>0</v>
      </c>
      <c r="E868">
        <v>0</v>
      </c>
      <c r="F868">
        <v>26</v>
      </c>
      <c r="J868" s="29">
        <f>VLOOKUP(Datos[[#This Row],[Mes]],$M$2:$N$13,2,FALSE)</f>
        <v>44593</v>
      </c>
      <c r="K868" s="29" t="str">
        <f>VLOOKUP(Datos[[#This Row],[Region]],$P$7:$S$61,4,FALSE)</f>
        <v>26 - Rioja, La</v>
      </c>
    </row>
    <row r="869" spans="1:11" x14ac:dyDescent="0.25">
      <c r="A869" t="s">
        <v>91</v>
      </c>
      <c r="B869" t="s">
        <v>23</v>
      </c>
      <c r="C869" t="s">
        <v>6</v>
      </c>
      <c r="D869">
        <v>0</v>
      </c>
      <c r="E869">
        <v>0</v>
      </c>
      <c r="F869">
        <v>26</v>
      </c>
      <c r="J869" s="29">
        <f>VLOOKUP(Datos[[#This Row],[Mes]],$M$2:$N$13,2,FALSE)</f>
        <v>44621</v>
      </c>
      <c r="K869" s="29" t="str">
        <f>VLOOKUP(Datos[[#This Row],[Region]],$P$7:$S$61,4,FALSE)</f>
        <v>26 - Rioja, La</v>
      </c>
    </row>
    <row r="870" spans="1:11" x14ac:dyDescent="0.25">
      <c r="A870" t="s">
        <v>91</v>
      </c>
      <c r="B870" t="s">
        <v>23</v>
      </c>
      <c r="C870" t="s">
        <v>7</v>
      </c>
      <c r="D870">
        <v>0</v>
      </c>
      <c r="E870">
        <v>0</v>
      </c>
      <c r="F870">
        <v>26</v>
      </c>
      <c r="J870" s="29">
        <f>VLOOKUP(Datos[[#This Row],[Mes]],$M$2:$N$13,2,FALSE)</f>
        <v>44652</v>
      </c>
      <c r="K870" s="29" t="str">
        <f>VLOOKUP(Datos[[#This Row],[Region]],$P$7:$S$61,4,FALSE)</f>
        <v>26 - Rioja, La</v>
      </c>
    </row>
    <row r="871" spans="1:11" x14ac:dyDescent="0.25">
      <c r="A871" t="s">
        <v>91</v>
      </c>
      <c r="B871" t="s">
        <v>23</v>
      </c>
      <c r="C871" t="s">
        <v>8</v>
      </c>
      <c r="D871">
        <v>0</v>
      </c>
      <c r="E871">
        <v>0</v>
      </c>
      <c r="F871">
        <v>26</v>
      </c>
      <c r="J871" s="29">
        <f>VLOOKUP(Datos[[#This Row],[Mes]],$M$2:$N$13,2,FALSE)</f>
        <v>44682</v>
      </c>
      <c r="K871" s="29" t="str">
        <f>VLOOKUP(Datos[[#This Row],[Region]],$P$7:$S$61,4,FALSE)</f>
        <v>26 - Rioja, La</v>
      </c>
    </row>
    <row r="872" spans="1:11" x14ac:dyDescent="0.25">
      <c r="A872" t="s">
        <v>91</v>
      </c>
      <c r="B872" t="s">
        <v>23</v>
      </c>
      <c r="C872" t="s">
        <v>9</v>
      </c>
      <c r="D872">
        <v>0</v>
      </c>
      <c r="E872">
        <v>0</v>
      </c>
      <c r="F872">
        <v>26</v>
      </c>
      <c r="J872" s="29">
        <f>VLOOKUP(Datos[[#This Row],[Mes]],$M$2:$N$13,2,FALSE)</f>
        <v>44713</v>
      </c>
      <c r="K872" s="29" t="str">
        <f>VLOOKUP(Datos[[#This Row],[Region]],$P$7:$S$61,4,FALSE)</f>
        <v>26 - Rioja, La</v>
      </c>
    </row>
    <row r="873" spans="1:11" x14ac:dyDescent="0.25">
      <c r="A873" t="s">
        <v>91</v>
      </c>
      <c r="B873" t="s">
        <v>23</v>
      </c>
      <c r="C873" t="s">
        <v>10</v>
      </c>
      <c r="D873">
        <v>0</v>
      </c>
      <c r="E873">
        <v>0</v>
      </c>
      <c r="F873">
        <v>26</v>
      </c>
      <c r="J873" s="29">
        <f>VLOOKUP(Datos[[#This Row],[Mes]],$M$2:$N$13,2,FALSE)</f>
        <v>44743</v>
      </c>
      <c r="K873" s="29" t="str">
        <f>VLOOKUP(Datos[[#This Row],[Region]],$P$7:$S$61,4,FALSE)</f>
        <v>26 - Rioja, La</v>
      </c>
    </row>
    <row r="874" spans="1:11" x14ac:dyDescent="0.25">
      <c r="A874" t="s">
        <v>91</v>
      </c>
      <c r="B874" t="s">
        <v>23</v>
      </c>
      <c r="C874" t="s">
        <v>11</v>
      </c>
      <c r="D874">
        <v>0</v>
      </c>
      <c r="E874">
        <v>0</v>
      </c>
      <c r="F874">
        <v>26</v>
      </c>
      <c r="J874" s="29">
        <f>VLOOKUP(Datos[[#This Row],[Mes]],$M$2:$N$13,2,FALSE)</f>
        <v>44774</v>
      </c>
      <c r="K874" s="29" t="str">
        <f>VLOOKUP(Datos[[#This Row],[Region]],$P$7:$S$61,4,FALSE)</f>
        <v>26 - Rioja, La</v>
      </c>
    </row>
    <row r="875" spans="1:11" x14ac:dyDescent="0.25">
      <c r="A875" t="s">
        <v>91</v>
      </c>
      <c r="B875" t="s">
        <v>23</v>
      </c>
      <c r="C875" t="s">
        <v>12</v>
      </c>
      <c r="D875">
        <v>0</v>
      </c>
      <c r="E875">
        <v>0</v>
      </c>
      <c r="F875">
        <v>26</v>
      </c>
      <c r="J875" s="29">
        <f>VLOOKUP(Datos[[#This Row],[Mes]],$M$2:$N$13,2,FALSE)</f>
        <v>44805</v>
      </c>
      <c r="K875" s="29" t="str">
        <f>VLOOKUP(Datos[[#This Row],[Region]],$P$7:$S$61,4,FALSE)</f>
        <v>26 - Rioja, La</v>
      </c>
    </row>
    <row r="876" spans="1:11" x14ac:dyDescent="0.25">
      <c r="A876" t="s">
        <v>91</v>
      </c>
      <c r="B876" t="s">
        <v>23</v>
      </c>
      <c r="C876" t="s">
        <v>13</v>
      </c>
      <c r="D876">
        <v>0</v>
      </c>
      <c r="E876">
        <v>0</v>
      </c>
      <c r="F876">
        <v>26</v>
      </c>
      <c r="J876" s="29">
        <f>VLOOKUP(Datos[[#This Row],[Mes]],$M$2:$N$13,2,FALSE)</f>
        <v>44835</v>
      </c>
      <c r="K876" s="29" t="str">
        <f>VLOOKUP(Datos[[#This Row],[Region]],$P$7:$S$61,4,FALSE)</f>
        <v>26 - Rioja, La</v>
      </c>
    </row>
    <row r="877" spans="1:11" x14ac:dyDescent="0.25">
      <c r="A877" t="s">
        <v>91</v>
      </c>
      <c r="B877" t="s">
        <v>23</v>
      </c>
      <c r="C877" t="s">
        <v>14</v>
      </c>
      <c r="D877">
        <v>0</v>
      </c>
      <c r="E877">
        <v>0</v>
      </c>
      <c r="F877">
        <v>26</v>
      </c>
      <c r="J877" s="29">
        <f>VLOOKUP(Datos[[#This Row],[Mes]],$M$2:$N$13,2,FALSE)</f>
        <v>44866</v>
      </c>
      <c r="K877" s="29" t="str">
        <f>VLOOKUP(Datos[[#This Row],[Region]],$P$7:$S$61,4,FALSE)</f>
        <v>26 - Rioja, La</v>
      </c>
    </row>
    <row r="878" spans="1:11" x14ac:dyDescent="0.25">
      <c r="A878" t="s">
        <v>91</v>
      </c>
      <c r="B878" t="s">
        <v>23</v>
      </c>
      <c r="C878" t="s">
        <v>15</v>
      </c>
      <c r="D878">
        <v>0</v>
      </c>
      <c r="E878">
        <v>0</v>
      </c>
      <c r="F878">
        <v>26</v>
      </c>
      <c r="J878" s="29">
        <f>VLOOKUP(Datos[[#This Row],[Mes]],$M$2:$N$13,2,FALSE)</f>
        <v>44896</v>
      </c>
      <c r="K878" s="29" t="str">
        <f>VLOOKUP(Datos[[#This Row],[Region]],$P$7:$S$61,4,FALSE)</f>
        <v>26 - Rioja, La</v>
      </c>
    </row>
    <row r="879" spans="1:11" x14ac:dyDescent="0.25">
      <c r="A879" t="s">
        <v>57</v>
      </c>
      <c r="B879" t="s">
        <v>23</v>
      </c>
      <c r="C879" t="s">
        <v>4</v>
      </c>
      <c r="D879">
        <v>0</v>
      </c>
      <c r="E879">
        <v>0</v>
      </c>
      <c r="F879">
        <v>27</v>
      </c>
      <c r="J879" s="29">
        <f>VLOOKUP(Datos[[#This Row],[Mes]],$M$2:$N$13,2,FALSE)</f>
        <v>44562</v>
      </c>
      <c r="K879" s="29" t="str">
        <f>VLOOKUP(Datos[[#This Row],[Region]],$P$7:$S$61,4,FALSE)</f>
        <v>27 - Lugo</v>
      </c>
    </row>
    <row r="880" spans="1:11" x14ac:dyDescent="0.25">
      <c r="A880" t="s">
        <v>57</v>
      </c>
      <c r="B880" t="s">
        <v>23</v>
      </c>
      <c r="C880" t="s">
        <v>5</v>
      </c>
      <c r="D880">
        <v>0</v>
      </c>
      <c r="E880">
        <v>0</v>
      </c>
      <c r="F880">
        <v>27</v>
      </c>
      <c r="J880" s="29">
        <f>VLOOKUP(Datos[[#This Row],[Mes]],$M$2:$N$13,2,FALSE)</f>
        <v>44593</v>
      </c>
      <c r="K880" s="29" t="str">
        <f>VLOOKUP(Datos[[#This Row],[Region]],$P$7:$S$61,4,FALSE)</f>
        <v>27 - Lugo</v>
      </c>
    </row>
    <row r="881" spans="1:11" x14ac:dyDescent="0.25">
      <c r="A881" t="s">
        <v>57</v>
      </c>
      <c r="B881" t="s">
        <v>23</v>
      </c>
      <c r="C881" t="s">
        <v>6</v>
      </c>
      <c r="D881">
        <v>0</v>
      </c>
      <c r="E881">
        <v>0</v>
      </c>
      <c r="F881">
        <v>27</v>
      </c>
      <c r="J881" s="29">
        <f>VLOOKUP(Datos[[#This Row],[Mes]],$M$2:$N$13,2,FALSE)</f>
        <v>44621</v>
      </c>
      <c r="K881" s="29" t="str">
        <f>VLOOKUP(Datos[[#This Row],[Region]],$P$7:$S$61,4,FALSE)</f>
        <v>27 - Lugo</v>
      </c>
    </row>
    <row r="882" spans="1:11" x14ac:dyDescent="0.25">
      <c r="A882" t="s">
        <v>57</v>
      </c>
      <c r="B882" t="s">
        <v>23</v>
      </c>
      <c r="C882" t="s">
        <v>7</v>
      </c>
      <c r="D882">
        <v>0</v>
      </c>
      <c r="E882">
        <v>0</v>
      </c>
      <c r="F882">
        <v>27</v>
      </c>
      <c r="J882" s="29">
        <f>VLOOKUP(Datos[[#This Row],[Mes]],$M$2:$N$13,2,FALSE)</f>
        <v>44652</v>
      </c>
      <c r="K882" s="29" t="str">
        <f>VLOOKUP(Datos[[#This Row],[Region]],$P$7:$S$61,4,FALSE)</f>
        <v>27 - Lugo</v>
      </c>
    </row>
    <row r="883" spans="1:11" x14ac:dyDescent="0.25">
      <c r="A883" t="s">
        <v>57</v>
      </c>
      <c r="B883" t="s">
        <v>23</v>
      </c>
      <c r="C883" t="s">
        <v>8</v>
      </c>
      <c r="D883">
        <v>0</v>
      </c>
      <c r="E883">
        <v>0</v>
      </c>
      <c r="F883">
        <v>27</v>
      </c>
      <c r="J883" s="29">
        <f>VLOOKUP(Datos[[#This Row],[Mes]],$M$2:$N$13,2,FALSE)</f>
        <v>44682</v>
      </c>
      <c r="K883" s="29" t="str">
        <f>VLOOKUP(Datos[[#This Row],[Region]],$P$7:$S$61,4,FALSE)</f>
        <v>27 - Lugo</v>
      </c>
    </row>
    <row r="884" spans="1:11" x14ac:dyDescent="0.25">
      <c r="A884" t="s">
        <v>57</v>
      </c>
      <c r="B884" t="s">
        <v>23</v>
      </c>
      <c r="C884" t="s">
        <v>9</v>
      </c>
      <c r="D884">
        <v>0</v>
      </c>
      <c r="E884">
        <v>0</v>
      </c>
      <c r="F884">
        <v>27</v>
      </c>
      <c r="J884" s="29">
        <f>VLOOKUP(Datos[[#This Row],[Mes]],$M$2:$N$13,2,FALSE)</f>
        <v>44713</v>
      </c>
      <c r="K884" s="29" t="str">
        <f>VLOOKUP(Datos[[#This Row],[Region]],$P$7:$S$61,4,FALSE)</f>
        <v>27 - Lugo</v>
      </c>
    </row>
    <row r="885" spans="1:11" x14ac:dyDescent="0.25">
      <c r="A885" t="s">
        <v>57</v>
      </c>
      <c r="B885" t="s">
        <v>23</v>
      </c>
      <c r="C885" t="s">
        <v>10</v>
      </c>
      <c r="D885">
        <v>0</v>
      </c>
      <c r="E885">
        <v>0</v>
      </c>
      <c r="F885">
        <v>27</v>
      </c>
      <c r="J885" s="29">
        <f>VLOOKUP(Datos[[#This Row],[Mes]],$M$2:$N$13,2,FALSE)</f>
        <v>44743</v>
      </c>
      <c r="K885" s="29" t="str">
        <f>VLOOKUP(Datos[[#This Row],[Region]],$P$7:$S$61,4,FALSE)</f>
        <v>27 - Lugo</v>
      </c>
    </row>
    <row r="886" spans="1:11" x14ac:dyDescent="0.25">
      <c r="A886" t="s">
        <v>57</v>
      </c>
      <c r="B886" t="s">
        <v>23</v>
      </c>
      <c r="C886" t="s">
        <v>11</v>
      </c>
      <c r="D886">
        <v>0</v>
      </c>
      <c r="E886">
        <v>0</v>
      </c>
      <c r="F886">
        <v>27</v>
      </c>
      <c r="J886" s="29">
        <f>VLOOKUP(Datos[[#This Row],[Mes]],$M$2:$N$13,2,FALSE)</f>
        <v>44774</v>
      </c>
      <c r="K886" s="29" t="str">
        <f>VLOOKUP(Datos[[#This Row],[Region]],$P$7:$S$61,4,FALSE)</f>
        <v>27 - Lugo</v>
      </c>
    </row>
    <row r="887" spans="1:11" x14ac:dyDescent="0.25">
      <c r="A887" t="s">
        <v>57</v>
      </c>
      <c r="B887" t="s">
        <v>23</v>
      </c>
      <c r="C887" t="s">
        <v>12</v>
      </c>
      <c r="D887">
        <v>0</v>
      </c>
      <c r="E887">
        <v>0</v>
      </c>
      <c r="F887">
        <v>27</v>
      </c>
      <c r="J887" s="29">
        <f>VLOOKUP(Datos[[#This Row],[Mes]],$M$2:$N$13,2,FALSE)</f>
        <v>44805</v>
      </c>
      <c r="K887" s="29" t="str">
        <f>VLOOKUP(Datos[[#This Row],[Region]],$P$7:$S$61,4,FALSE)</f>
        <v>27 - Lugo</v>
      </c>
    </row>
    <row r="888" spans="1:11" x14ac:dyDescent="0.25">
      <c r="A888" t="s">
        <v>57</v>
      </c>
      <c r="B888" t="s">
        <v>23</v>
      </c>
      <c r="C888" t="s">
        <v>13</v>
      </c>
      <c r="D888">
        <v>0</v>
      </c>
      <c r="E888">
        <v>0</v>
      </c>
      <c r="F888">
        <v>27</v>
      </c>
      <c r="J888" s="29">
        <f>VLOOKUP(Datos[[#This Row],[Mes]],$M$2:$N$13,2,FALSE)</f>
        <v>44835</v>
      </c>
      <c r="K888" s="29" t="str">
        <f>VLOOKUP(Datos[[#This Row],[Region]],$P$7:$S$61,4,FALSE)</f>
        <v>27 - Lugo</v>
      </c>
    </row>
    <row r="889" spans="1:11" x14ac:dyDescent="0.25">
      <c r="A889" t="s">
        <v>57</v>
      </c>
      <c r="B889" t="s">
        <v>23</v>
      </c>
      <c r="C889" t="s">
        <v>14</v>
      </c>
      <c r="D889">
        <v>0</v>
      </c>
      <c r="E889">
        <v>0</v>
      </c>
      <c r="F889">
        <v>27</v>
      </c>
      <c r="J889" s="29">
        <f>VLOOKUP(Datos[[#This Row],[Mes]],$M$2:$N$13,2,FALSE)</f>
        <v>44866</v>
      </c>
      <c r="K889" s="29" t="str">
        <f>VLOOKUP(Datos[[#This Row],[Region]],$P$7:$S$61,4,FALSE)</f>
        <v>27 - Lugo</v>
      </c>
    </row>
    <row r="890" spans="1:11" x14ac:dyDescent="0.25">
      <c r="A890" t="s">
        <v>57</v>
      </c>
      <c r="B890" t="s">
        <v>23</v>
      </c>
      <c r="C890" t="s">
        <v>15</v>
      </c>
      <c r="D890">
        <v>0</v>
      </c>
      <c r="E890">
        <v>0</v>
      </c>
      <c r="F890">
        <v>27</v>
      </c>
      <c r="J890" s="29">
        <f>VLOOKUP(Datos[[#This Row],[Mes]],$M$2:$N$13,2,FALSE)</f>
        <v>44896</v>
      </c>
      <c r="K890" s="29" t="str">
        <f>VLOOKUP(Datos[[#This Row],[Region]],$P$7:$S$61,4,FALSE)</f>
        <v>27 - Lugo</v>
      </c>
    </row>
    <row r="891" spans="1:11" x14ac:dyDescent="0.25">
      <c r="A891" t="s">
        <v>98</v>
      </c>
      <c r="B891" t="s">
        <v>23</v>
      </c>
      <c r="C891" t="s">
        <v>4</v>
      </c>
      <c r="D891">
        <v>0</v>
      </c>
      <c r="E891">
        <v>0</v>
      </c>
      <c r="F891">
        <v>28</v>
      </c>
      <c r="J891" s="29">
        <f>VLOOKUP(Datos[[#This Row],[Mes]],$M$2:$N$13,2,FALSE)</f>
        <v>44562</v>
      </c>
      <c r="K891" s="29" t="str">
        <f>VLOOKUP(Datos[[#This Row],[Region]],$P$7:$S$61,4,FALSE)</f>
        <v>28 - Madrid</v>
      </c>
    </row>
    <row r="892" spans="1:11" x14ac:dyDescent="0.25">
      <c r="A892" t="s">
        <v>98</v>
      </c>
      <c r="B892" t="s">
        <v>23</v>
      </c>
      <c r="C892" t="s">
        <v>5</v>
      </c>
      <c r="D892">
        <v>0</v>
      </c>
      <c r="E892">
        <v>0</v>
      </c>
      <c r="F892">
        <v>28</v>
      </c>
      <c r="J892" s="29">
        <f>VLOOKUP(Datos[[#This Row],[Mes]],$M$2:$N$13,2,FALSE)</f>
        <v>44593</v>
      </c>
      <c r="K892" s="29" t="str">
        <f>VLOOKUP(Datos[[#This Row],[Region]],$P$7:$S$61,4,FALSE)</f>
        <v>28 - Madrid</v>
      </c>
    </row>
    <row r="893" spans="1:11" x14ac:dyDescent="0.25">
      <c r="A893" t="s">
        <v>98</v>
      </c>
      <c r="B893" t="s">
        <v>23</v>
      </c>
      <c r="C893" t="s">
        <v>6</v>
      </c>
      <c r="D893">
        <v>0</v>
      </c>
      <c r="E893">
        <v>0</v>
      </c>
      <c r="F893">
        <v>28</v>
      </c>
      <c r="J893" s="29">
        <f>VLOOKUP(Datos[[#This Row],[Mes]],$M$2:$N$13,2,FALSE)</f>
        <v>44621</v>
      </c>
      <c r="K893" s="29" t="str">
        <f>VLOOKUP(Datos[[#This Row],[Region]],$P$7:$S$61,4,FALSE)</f>
        <v>28 - Madrid</v>
      </c>
    </row>
    <row r="894" spans="1:11" x14ac:dyDescent="0.25">
      <c r="A894" t="s">
        <v>98</v>
      </c>
      <c r="B894" t="s">
        <v>23</v>
      </c>
      <c r="C894" t="s">
        <v>7</v>
      </c>
      <c r="D894">
        <v>0</v>
      </c>
      <c r="E894">
        <v>0</v>
      </c>
      <c r="F894">
        <v>28</v>
      </c>
      <c r="J894" s="29">
        <f>VLOOKUP(Datos[[#This Row],[Mes]],$M$2:$N$13,2,FALSE)</f>
        <v>44652</v>
      </c>
      <c r="K894" s="29" t="str">
        <f>VLOOKUP(Datos[[#This Row],[Region]],$P$7:$S$61,4,FALSE)</f>
        <v>28 - Madrid</v>
      </c>
    </row>
    <row r="895" spans="1:11" x14ac:dyDescent="0.25">
      <c r="A895" t="s">
        <v>98</v>
      </c>
      <c r="B895" t="s">
        <v>23</v>
      </c>
      <c r="C895" t="s">
        <v>8</v>
      </c>
      <c r="D895">
        <v>0</v>
      </c>
      <c r="E895">
        <v>0</v>
      </c>
      <c r="F895">
        <v>28</v>
      </c>
      <c r="J895" s="29">
        <f>VLOOKUP(Datos[[#This Row],[Mes]],$M$2:$N$13,2,FALSE)</f>
        <v>44682</v>
      </c>
      <c r="K895" s="29" t="str">
        <f>VLOOKUP(Datos[[#This Row],[Region]],$P$7:$S$61,4,FALSE)</f>
        <v>28 - Madrid</v>
      </c>
    </row>
    <row r="896" spans="1:11" x14ac:dyDescent="0.25">
      <c r="A896" t="s">
        <v>98</v>
      </c>
      <c r="B896" t="s">
        <v>23</v>
      </c>
      <c r="C896" t="s">
        <v>9</v>
      </c>
      <c r="D896">
        <v>0</v>
      </c>
      <c r="E896">
        <v>0</v>
      </c>
      <c r="F896">
        <v>28</v>
      </c>
      <c r="J896" s="29">
        <f>VLOOKUP(Datos[[#This Row],[Mes]],$M$2:$N$13,2,FALSE)</f>
        <v>44713</v>
      </c>
      <c r="K896" s="29" t="str">
        <f>VLOOKUP(Datos[[#This Row],[Region]],$P$7:$S$61,4,FALSE)</f>
        <v>28 - Madrid</v>
      </c>
    </row>
    <row r="897" spans="1:11" x14ac:dyDescent="0.25">
      <c r="A897" t="s">
        <v>98</v>
      </c>
      <c r="B897" t="s">
        <v>23</v>
      </c>
      <c r="C897" t="s">
        <v>10</v>
      </c>
      <c r="D897">
        <v>0</v>
      </c>
      <c r="E897">
        <v>0</v>
      </c>
      <c r="F897">
        <v>28</v>
      </c>
      <c r="J897" s="29">
        <f>VLOOKUP(Datos[[#This Row],[Mes]],$M$2:$N$13,2,FALSE)</f>
        <v>44743</v>
      </c>
      <c r="K897" s="29" t="str">
        <f>VLOOKUP(Datos[[#This Row],[Region]],$P$7:$S$61,4,FALSE)</f>
        <v>28 - Madrid</v>
      </c>
    </row>
    <row r="898" spans="1:11" x14ac:dyDescent="0.25">
      <c r="A898" t="s">
        <v>98</v>
      </c>
      <c r="B898" t="s">
        <v>23</v>
      </c>
      <c r="C898" t="s">
        <v>11</v>
      </c>
      <c r="D898">
        <v>0</v>
      </c>
      <c r="E898">
        <v>0</v>
      </c>
      <c r="F898">
        <v>28</v>
      </c>
      <c r="J898" s="29">
        <f>VLOOKUP(Datos[[#This Row],[Mes]],$M$2:$N$13,2,FALSE)</f>
        <v>44774</v>
      </c>
      <c r="K898" s="29" t="str">
        <f>VLOOKUP(Datos[[#This Row],[Region]],$P$7:$S$61,4,FALSE)</f>
        <v>28 - Madrid</v>
      </c>
    </row>
    <row r="899" spans="1:11" x14ac:dyDescent="0.25">
      <c r="A899" t="s">
        <v>98</v>
      </c>
      <c r="B899" t="s">
        <v>23</v>
      </c>
      <c r="C899" t="s">
        <v>12</v>
      </c>
      <c r="D899">
        <v>0</v>
      </c>
      <c r="E899">
        <v>0</v>
      </c>
      <c r="F899">
        <v>28</v>
      </c>
      <c r="J899" s="29">
        <f>VLOOKUP(Datos[[#This Row],[Mes]],$M$2:$N$13,2,FALSE)</f>
        <v>44805</v>
      </c>
      <c r="K899" s="29" t="str">
        <f>VLOOKUP(Datos[[#This Row],[Region]],$P$7:$S$61,4,FALSE)</f>
        <v>28 - Madrid</v>
      </c>
    </row>
    <row r="900" spans="1:11" x14ac:dyDescent="0.25">
      <c r="A900" t="s">
        <v>98</v>
      </c>
      <c r="B900" t="s">
        <v>23</v>
      </c>
      <c r="C900" t="s">
        <v>13</v>
      </c>
      <c r="D900">
        <v>0</v>
      </c>
      <c r="E900">
        <v>0</v>
      </c>
      <c r="F900">
        <v>28</v>
      </c>
      <c r="J900" s="29">
        <f>VLOOKUP(Datos[[#This Row],[Mes]],$M$2:$N$13,2,FALSE)</f>
        <v>44835</v>
      </c>
      <c r="K900" s="29" t="str">
        <f>VLOOKUP(Datos[[#This Row],[Region]],$P$7:$S$61,4,FALSE)</f>
        <v>28 - Madrid</v>
      </c>
    </row>
    <row r="901" spans="1:11" x14ac:dyDescent="0.25">
      <c r="A901" t="s">
        <v>98</v>
      </c>
      <c r="B901" t="s">
        <v>23</v>
      </c>
      <c r="C901" t="s">
        <v>14</v>
      </c>
      <c r="D901">
        <v>0</v>
      </c>
      <c r="E901">
        <v>0</v>
      </c>
      <c r="F901">
        <v>28</v>
      </c>
      <c r="J901" s="29">
        <f>VLOOKUP(Datos[[#This Row],[Mes]],$M$2:$N$13,2,FALSE)</f>
        <v>44866</v>
      </c>
      <c r="K901" s="29" t="str">
        <f>VLOOKUP(Datos[[#This Row],[Region]],$P$7:$S$61,4,FALSE)</f>
        <v>28 - Madrid</v>
      </c>
    </row>
    <row r="902" spans="1:11" x14ac:dyDescent="0.25">
      <c r="A902" t="s">
        <v>98</v>
      </c>
      <c r="B902" t="s">
        <v>23</v>
      </c>
      <c r="C902" t="s">
        <v>15</v>
      </c>
      <c r="D902">
        <v>0</v>
      </c>
      <c r="E902">
        <v>0</v>
      </c>
      <c r="F902">
        <v>28</v>
      </c>
      <c r="J902" s="29">
        <f>VLOOKUP(Datos[[#This Row],[Mes]],$M$2:$N$13,2,FALSE)</f>
        <v>44896</v>
      </c>
      <c r="K902" s="29" t="str">
        <f>VLOOKUP(Datos[[#This Row],[Region]],$P$7:$S$61,4,FALSE)</f>
        <v>28 - Madrid</v>
      </c>
    </row>
    <row r="903" spans="1:11" x14ac:dyDescent="0.25">
      <c r="A903" t="s">
        <v>97</v>
      </c>
      <c r="B903" t="s">
        <v>23</v>
      </c>
      <c r="C903" t="s">
        <v>4</v>
      </c>
      <c r="D903">
        <v>0</v>
      </c>
      <c r="E903">
        <v>0</v>
      </c>
      <c r="F903">
        <v>29</v>
      </c>
      <c r="J903" s="29">
        <f>VLOOKUP(Datos[[#This Row],[Mes]],$M$2:$N$13,2,FALSE)</f>
        <v>44562</v>
      </c>
      <c r="K903" s="29" t="str">
        <f>VLOOKUP(Datos[[#This Row],[Region]],$P$7:$S$61,4,FALSE)</f>
        <v>29 - Málaga</v>
      </c>
    </row>
    <row r="904" spans="1:11" x14ac:dyDescent="0.25">
      <c r="A904" t="s">
        <v>97</v>
      </c>
      <c r="B904" t="s">
        <v>23</v>
      </c>
      <c r="C904" t="s">
        <v>5</v>
      </c>
      <c r="D904">
        <v>0</v>
      </c>
      <c r="E904">
        <v>0</v>
      </c>
      <c r="F904">
        <v>29</v>
      </c>
      <c r="J904" s="29">
        <f>VLOOKUP(Datos[[#This Row],[Mes]],$M$2:$N$13,2,FALSE)</f>
        <v>44593</v>
      </c>
      <c r="K904" s="29" t="str">
        <f>VLOOKUP(Datos[[#This Row],[Region]],$P$7:$S$61,4,FALSE)</f>
        <v>29 - Málaga</v>
      </c>
    </row>
    <row r="905" spans="1:11" x14ac:dyDescent="0.25">
      <c r="A905" t="s">
        <v>97</v>
      </c>
      <c r="B905" t="s">
        <v>23</v>
      </c>
      <c r="C905" t="s">
        <v>6</v>
      </c>
      <c r="D905">
        <v>0</v>
      </c>
      <c r="E905">
        <v>0</v>
      </c>
      <c r="F905">
        <v>29</v>
      </c>
      <c r="J905" s="29">
        <f>VLOOKUP(Datos[[#This Row],[Mes]],$M$2:$N$13,2,FALSE)</f>
        <v>44621</v>
      </c>
      <c r="K905" s="29" t="str">
        <f>VLOOKUP(Datos[[#This Row],[Region]],$P$7:$S$61,4,FALSE)</f>
        <v>29 - Málaga</v>
      </c>
    </row>
    <row r="906" spans="1:11" x14ac:dyDescent="0.25">
      <c r="A906" t="s">
        <v>97</v>
      </c>
      <c r="B906" t="s">
        <v>23</v>
      </c>
      <c r="C906" t="s">
        <v>7</v>
      </c>
      <c r="D906">
        <v>0</v>
      </c>
      <c r="E906">
        <v>0</v>
      </c>
      <c r="F906">
        <v>29</v>
      </c>
      <c r="J906" s="29">
        <f>VLOOKUP(Datos[[#This Row],[Mes]],$M$2:$N$13,2,FALSE)</f>
        <v>44652</v>
      </c>
      <c r="K906" s="29" t="str">
        <f>VLOOKUP(Datos[[#This Row],[Region]],$P$7:$S$61,4,FALSE)</f>
        <v>29 - Málaga</v>
      </c>
    </row>
    <row r="907" spans="1:11" x14ac:dyDescent="0.25">
      <c r="A907" t="s">
        <v>97</v>
      </c>
      <c r="B907" t="s">
        <v>23</v>
      </c>
      <c r="C907" t="s">
        <v>8</v>
      </c>
      <c r="D907">
        <v>0</v>
      </c>
      <c r="E907">
        <v>0</v>
      </c>
      <c r="F907">
        <v>29</v>
      </c>
      <c r="J907" s="29">
        <f>VLOOKUP(Datos[[#This Row],[Mes]],$M$2:$N$13,2,FALSE)</f>
        <v>44682</v>
      </c>
      <c r="K907" s="29" t="str">
        <f>VLOOKUP(Datos[[#This Row],[Region]],$P$7:$S$61,4,FALSE)</f>
        <v>29 - Málaga</v>
      </c>
    </row>
    <row r="908" spans="1:11" x14ac:dyDescent="0.25">
      <c r="A908" t="s">
        <v>97</v>
      </c>
      <c r="B908" t="s">
        <v>23</v>
      </c>
      <c r="C908" t="s">
        <v>9</v>
      </c>
      <c r="D908">
        <v>0</v>
      </c>
      <c r="E908">
        <v>0</v>
      </c>
      <c r="F908">
        <v>29</v>
      </c>
      <c r="J908" s="29">
        <f>VLOOKUP(Datos[[#This Row],[Mes]],$M$2:$N$13,2,FALSE)</f>
        <v>44713</v>
      </c>
      <c r="K908" s="29" t="str">
        <f>VLOOKUP(Datos[[#This Row],[Region]],$P$7:$S$61,4,FALSE)</f>
        <v>29 - Málaga</v>
      </c>
    </row>
    <row r="909" spans="1:11" x14ac:dyDescent="0.25">
      <c r="A909" t="s">
        <v>97</v>
      </c>
      <c r="B909" t="s">
        <v>23</v>
      </c>
      <c r="C909" t="s">
        <v>10</v>
      </c>
      <c r="D909">
        <v>0</v>
      </c>
      <c r="E909">
        <v>0</v>
      </c>
      <c r="F909">
        <v>29</v>
      </c>
      <c r="J909" s="29">
        <f>VLOOKUP(Datos[[#This Row],[Mes]],$M$2:$N$13,2,FALSE)</f>
        <v>44743</v>
      </c>
      <c r="K909" s="29" t="str">
        <f>VLOOKUP(Datos[[#This Row],[Region]],$P$7:$S$61,4,FALSE)</f>
        <v>29 - Málaga</v>
      </c>
    </row>
    <row r="910" spans="1:11" x14ac:dyDescent="0.25">
      <c r="A910" t="s">
        <v>97</v>
      </c>
      <c r="B910" t="s">
        <v>23</v>
      </c>
      <c r="C910" t="s">
        <v>11</v>
      </c>
      <c r="D910">
        <v>0</v>
      </c>
      <c r="E910">
        <v>0</v>
      </c>
      <c r="F910">
        <v>29</v>
      </c>
      <c r="J910" s="29">
        <f>VLOOKUP(Datos[[#This Row],[Mes]],$M$2:$N$13,2,FALSE)</f>
        <v>44774</v>
      </c>
      <c r="K910" s="29" t="str">
        <f>VLOOKUP(Datos[[#This Row],[Region]],$P$7:$S$61,4,FALSE)</f>
        <v>29 - Málaga</v>
      </c>
    </row>
    <row r="911" spans="1:11" x14ac:dyDescent="0.25">
      <c r="A911" t="s">
        <v>97</v>
      </c>
      <c r="B911" t="s">
        <v>23</v>
      </c>
      <c r="C911" t="s">
        <v>12</v>
      </c>
      <c r="D911">
        <v>0</v>
      </c>
      <c r="E911">
        <v>0</v>
      </c>
      <c r="F911">
        <v>29</v>
      </c>
      <c r="J911" s="29">
        <f>VLOOKUP(Datos[[#This Row],[Mes]],$M$2:$N$13,2,FALSE)</f>
        <v>44805</v>
      </c>
      <c r="K911" s="29" t="str">
        <f>VLOOKUP(Datos[[#This Row],[Region]],$P$7:$S$61,4,FALSE)</f>
        <v>29 - Málaga</v>
      </c>
    </row>
    <row r="912" spans="1:11" x14ac:dyDescent="0.25">
      <c r="A912" t="s">
        <v>97</v>
      </c>
      <c r="B912" t="s">
        <v>23</v>
      </c>
      <c r="C912" t="s">
        <v>13</v>
      </c>
      <c r="D912">
        <v>0</v>
      </c>
      <c r="E912">
        <v>0</v>
      </c>
      <c r="F912">
        <v>29</v>
      </c>
      <c r="J912" s="29">
        <f>VLOOKUP(Datos[[#This Row],[Mes]],$M$2:$N$13,2,FALSE)</f>
        <v>44835</v>
      </c>
      <c r="K912" s="29" t="str">
        <f>VLOOKUP(Datos[[#This Row],[Region]],$P$7:$S$61,4,FALSE)</f>
        <v>29 - Málaga</v>
      </c>
    </row>
    <row r="913" spans="1:11" x14ac:dyDescent="0.25">
      <c r="A913" t="s">
        <v>97</v>
      </c>
      <c r="B913" t="s">
        <v>23</v>
      </c>
      <c r="C913" t="s">
        <v>14</v>
      </c>
      <c r="D913">
        <v>0</v>
      </c>
      <c r="E913">
        <v>0</v>
      </c>
      <c r="F913">
        <v>29</v>
      </c>
      <c r="J913" s="29">
        <f>VLOOKUP(Datos[[#This Row],[Mes]],$M$2:$N$13,2,FALSE)</f>
        <v>44866</v>
      </c>
      <c r="K913" s="29" t="str">
        <f>VLOOKUP(Datos[[#This Row],[Region]],$P$7:$S$61,4,FALSE)</f>
        <v>29 - Málaga</v>
      </c>
    </row>
    <row r="914" spans="1:11" x14ac:dyDescent="0.25">
      <c r="A914" t="s">
        <v>97</v>
      </c>
      <c r="B914" t="s">
        <v>23</v>
      </c>
      <c r="C914" t="s">
        <v>15</v>
      </c>
      <c r="D914">
        <v>0</v>
      </c>
      <c r="E914">
        <v>0</v>
      </c>
      <c r="F914">
        <v>29</v>
      </c>
      <c r="J914" s="29">
        <f>VLOOKUP(Datos[[#This Row],[Mes]],$M$2:$N$13,2,FALSE)</f>
        <v>44896</v>
      </c>
      <c r="K914" s="29" t="str">
        <f>VLOOKUP(Datos[[#This Row],[Region]],$P$7:$S$61,4,FALSE)</f>
        <v>29 - Málaga</v>
      </c>
    </row>
    <row r="915" spans="1:11" x14ac:dyDescent="0.25">
      <c r="A915" t="s">
        <v>59</v>
      </c>
      <c r="B915" t="s">
        <v>23</v>
      </c>
      <c r="C915" t="s">
        <v>9</v>
      </c>
      <c r="D915">
        <v>0</v>
      </c>
      <c r="E915">
        <v>0</v>
      </c>
      <c r="F915">
        <v>30</v>
      </c>
      <c r="J915" s="29">
        <f>VLOOKUP(Datos[[#This Row],[Mes]],$M$2:$N$13,2,FALSE)</f>
        <v>44713</v>
      </c>
      <c r="K915" s="29" t="str">
        <f>VLOOKUP(Datos[[#This Row],[Region]],$P$7:$S$61,4,FALSE)</f>
        <v>30 - Murcia</v>
      </c>
    </row>
    <row r="916" spans="1:11" x14ac:dyDescent="0.25">
      <c r="A916" t="s">
        <v>59</v>
      </c>
      <c r="B916" t="s">
        <v>23</v>
      </c>
      <c r="C916" t="s">
        <v>10</v>
      </c>
      <c r="D916">
        <v>0</v>
      </c>
      <c r="E916">
        <v>0</v>
      </c>
      <c r="F916">
        <v>30</v>
      </c>
      <c r="J916" s="29">
        <f>VLOOKUP(Datos[[#This Row],[Mes]],$M$2:$N$13,2,FALSE)</f>
        <v>44743</v>
      </c>
      <c r="K916" s="29" t="str">
        <f>VLOOKUP(Datos[[#This Row],[Region]],$P$7:$S$61,4,FALSE)</f>
        <v>30 - Murcia</v>
      </c>
    </row>
    <row r="917" spans="1:11" x14ac:dyDescent="0.25">
      <c r="A917" t="s">
        <v>59</v>
      </c>
      <c r="B917" t="s">
        <v>23</v>
      </c>
      <c r="C917" t="s">
        <v>11</v>
      </c>
      <c r="D917">
        <v>0</v>
      </c>
      <c r="E917">
        <v>0</v>
      </c>
      <c r="F917">
        <v>30</v>
      </c>
      <c r="J917" s="29">
        <f>VLOOKUP(Datos[[#This Row],[Mes]],$M$2:$N$13,2,FALSE)</f>
        <v>44774</v>
      </c>
      <c r="K917" s="29" t="str">
        <f>VLOOKUP(Datos[[#This Row],[Region]],$P$7:$S$61,4,FALSE)</f>
        <v>30 - Murcia</v>
      </c>
    </row>
    <row r="918" spans="1:11" x14ac:dyDescent="0.25">
      <c r="A918" t="s">
        <v>59</v>
      </c>
      <c r="B918" t="s">
        <v>23</v>
      </c>
      <c r="C918" t="s">
        <v>12</v>
      </c>
      <c r="D918">
        <v>0</v>
      </c>
      <c r="E918">
        <v>0</v>
      </c>
      <c r="F918">
        <v>30</v>
      </c>
      <c r="J918" s="29">
        <f>VLOOKUP(Datos[[#This Row],[Mes]],$M$2:$N$13,2,FALSE)</f>
        <v>44805</v>
      </c>
      <c r="K918" s="29" t="str">
        <f>VLOOKUP(Datos[[#This Row],[Region]],$P$7:$S$61,4,FALSE)</f>
        <v>30 - Murcia</v>
      </c>
    </row>
    <row r="919" spans="1:11" x14ac:dyDescent="0.25">
      <c r="A919" t="s">
        <v>59</v>
      </c>
      <c r="B919" t="s">
        <v>23</v>
      </c>
      <c r="C919" t="s">
        <v>13</v>
      </c>
      <c r="D919">
        <v>0</v>
      </c>
      <c r="E919">
        <v>0</v>
      </c>
      <c r="F919">
        <v>30</v>
      </c>
      <c r="J919" s="29">
        <f>VLOOKUP(Datos[[#This Row],[Mes]],$M$2:$N$13,2,FALSE)</f>
        <v>44835</v>
      </c>
      <c r="K919" s="29" t="str">
        <f>VLOOKUP(Datos[[#This Row],[Region]],$P$7:$S$61,4,FALSE)</f>
        <v>30 - Murcia</v>
      </c>
    </row>
    <row r="920" spans="1:11" x14ac:dyDescent="0.25">
      <c r="A920" t="s">
        <v>59</v>
      </c>
      <c r="B920" t="s">
        <v>23</v>
      </c>
      <c r="C920" t="s">
        <v>14</v>
      </c>
      <c r="D920">
        <v>0</v>
      </c>
      <c r="E920">
        <v>0</v>
      </c>
      <c r="F920">
        <v>30</v>
      </c>
      <c r="J920" s="29">
        <f>VLOOKUP(Datos[[#This Row],[Mes]],$M$2:$N$13,2,FALSE)</f>
        <v>44866</v>
      </c>
      <c r="K920" s="29" t="str">
        <f>VLOOKUP(Datos[[#This Row],[Region]],$P$7:$S$61,4,FALSE)</f>
        <v>30 - Murcia</v>
      </c>
    </row>
    <row r="921" spans="1:11" x14ac:dyDescent="0.25">
      <c r="A921" t="s">
        <v>59</v>
      </c>
      <c r="B921" t="s">
        <v>23</v>
      </c>
      <c r="C921" t="s">
        <v>15</v>
      </c>
      <c r="D921">
        <v>0</v>
      </c>
      <c r="E921">
        <v>0</v>
      </c>
      <c r="F921">
        <v>30</v>
      </c>
      <c r="J921" s="29">
        <f>VLOOKUP(Datos[[#This Row],[Mes]],$M$2:$N$13,2,FALSE)</f>
        <v>44896</v>
      </c>
      <c r="K921" s="29" t="str">
        <f>VLOOKUP(Datos[[#This Row],[Region]],$P$7:$S$61,4,FALSE)</f>
        <v>30 - Murcia</v>
      </c>
    </row>
    <row r="922" spans="1:11" x14ac:dyDescent="0.25">
      <c r="A922" t="s">
        <v>95</v>
      </c>
      <c r="B922" t="s">
        <v>23</v>
      </c>
      <c r="C922" t="s">
        <v>4</v>
      </c>
      <c r="D922">
        <v>0</v>
      </c>
      <c r="E922">
        <v>0</v>
      </c>
      <c r="F922">
        <v>31</v>
      </c>
      <c r="J922" s="29">
        <f>VLOOKUP(Datos[[#This Row],[Mes]],$M$2:$N$13,2,FALSE)</f>
        <v>44562</v>
      </c>
      <c r="K922" s="29" t="str">
        <f>VLOOKUP(Datos[[#This Row],[Region]],$P$7:$S$61,4,FALSE)</f>
        <v>31 - Navarra</v>
      </c>
    </row>
    <row r="923" spans="1:11" x14ac:dyDescent="0.25">
      <c r="A923" t="s">
        <v>95</v>
      </c>
      <c r="B923" t="s">
        <v>23</v>
      </c>
      <c r="C923" t="s">
        <v>5</v>
      </c>
      <c r="D923">
        <v>0</v>
      </c>
      <c r="E923">
        <v>0</v>
      </c>
      <c r="F923">
        <v>31</v>
      </c>
      <c r="J923" s="29">
        <f>VLOOKUP(Datos[[#This Row],[Mes]],$M$2:$N$13,2,FALSE)</f>
        <v>44593</v>
      </c>
      <c r="K923" s="29" t="str">
        <f>VLOOKUP(Datos[[#This Row],[Region]],$P$7:$S$61,4,FALSE)</f>
        <v>31 - Navarra</v>
      </c>
    </row>
    <row r="924" spans="1:11" x14ac:dyDescent="0.25">
      <c r="A924" t="s">
        <v>95</v>
      </c>
      <c r="B924" t="s">
        <v>23</v>
      </c>
      <c r="C924" t="s">
        <v>6</v>
      </c>
      <c r="D924">
        <v>0</v>
      </c>
      <c r="E924">
        <v>0</v>
      </c>
      <c r="F924">
        <v>31</v>
      </c>
      <c r="J924" s="29">
        <f>VLOOKUP(Datos[[#This Row],[Mes]],$M$2:$N$13,2,FALSE)</f>
        <v>44621</v>
      </c>
      <c r="K924" s="29" t="str">
        <f>VLOOKUP(Datos[[#This Row],[Region]],$P$7:$S$61,4,FALSE)</f>
        <v>31 - Navarra</v>
      </c>
    </row>
    <row r="925" spans="1:11" x14ac:dyDescent="0.25">
      <c r="A925" t="s">
        <v>95</v>
      </c>
      <c r="B925" t="s">
        <v>23</v>
      </c>
      <c r="C925" t="s">
        <v>7</v>
      </c>
      <c r="D925">
        <v>0</v>
      </c>
      <c r="E925">
        <v>0</v>
      </c>
      <c r="F925">
        <v>31</v>
      </c>
      <c r="J925" s="29">
        <f>VLOOKUP(Datos[[#This Row],[Mes]],$M$2:$N$13,2,FALSE)</f>
        <v>44652</v>
      </c>
      <c r="K925" s="29" t="str">
        <f>VLOOKUP(Datos[[#This Row],[Region]],$P$7:$S$61,4,FALSE)</f>
        <v>31 - Navarra</v>
      </c>
    </row>
    <row r="926" spans="1:11" x14ac:dyDescent="0.25">
      <c r="A926" t="s">
        <v>95</v>
      </c>
      <c r="B926" t="s">
        <v>23</v>
      </c>
      <c r="C926" t="s">
        <v>8</v>
      </c>
      <c r="D926">
        <v>0</v>
      </c>
      <c r="E926">
        <v>0</v>
      </c>
      <c r="F926">
        <v>31</v>
      </c>
      <c r="J926" s="29">
        <f>VLOOKUP(Datos[[#This Row],[Mes]],$M$2:$N$13,2,FALSE)</f>
        <v>44682</v>
      </c>
      <c r="K926" s="29" t="str">
        <f>VLOOKUP(Datos[[#This Row],[Region]],$P$7:$S$61,4,FALSE)</f>
        <v>31 - Navarra</v>
      </c>
    </row>
    <row r="927" spans="1:11" x14ac:dyDescent="0.25">
      <c r="A927" t="s">
        <v>95</v>
      </c>
      <c r="B927" t="s">
        <v>23</v>
      </c>
      <c r="C927" t="s">
        <v>9</v>
      </c>
      <c r="D927">
        <v>0</v>
      </c>
      <c r="E927">
        <v>0</v>
      </c>
      <c r="F927">
        <v>31</v>
      </c>
      <c r="J927" s="29">
        <f>VLOOKUP(Datos[[#This Row],[Mes]],$M$2:$N$13,2,FALSE)</f>
        <v>44713</v>
      </c>
      <c r="K927" s="29" t="str">
        <f>VLOOKUP(Datos[[#This Row],[Region]],$P$7:$S$61,4,FALSE)</f>
        <v>31 - Navarra</v>
      </c>
    </row>
    <row r="928" spans="1:11" x14ac:dyDescent="0.25">
      <c r="A928" t="s">
        <v>95</v>
      </c>
      <c r="B928" t="s">
        <v>23</v>
      </c>
      <c r="C928" t="s">
        <v>10</v>
      </c>
      <c r="D928">
        <v>0</v>
      </c>
      <c r="E928">
        <v>0</v>
      </c>
      <c r="F928">
        <v>31</v>
      </c>
      <c r="J928" s="29">
        <f>VLOOKUP(Datos[[#This Row],[Mes]],$M$2:$N$13,2,FALSE)</f>
        <v>44743</v>
      </c>
      <c r="K928" s="29" t="str">
        <f>VLOOKUP(Datos[[#This Row],[Region]],$P$7:$S$61,4,FALSE)</f>
        <v>31 - Navarra</v>
      </c>
    </row>
    <row r="929" spans="1:11" x14ac:dyDescent="0.25">
      <c r="A929" t="s">
        <v>95</v>
      </c>
      <c r="B929" t="s">
        <v>23</v>
      </c>
      <c r="C929" t="s">
        <v>11</v>
      </c>
      <c r="D929">
        <v>0</v>
      </c>
      <c r="E929">
        <v>0</v>
      </c>
      <c r="F929">
        <v>31</v>
      </c>
      <c r="J929" s="29">
        <f>VLOOKUP(Datos[[#This Row],[Mes]],$M$2:$N$13,2,FALSE)</f>
        <v>44774</v>
      </c>
      <c r="K929" s="29" t="str">
        <f>VLOOKUP(Datos[[#This Row],[Region]],$P$7:$S$61,4,FALSE)</f>
        <v>31 - Navarra</v>
      </c>
    </row>
    <row r="930" spans="1:11" x14ac:dyDescent="0.25">
      <c r="A930" t="s">
        <v>95</v>
      </c>
      <c r="B930" t="s">
        <v>23</v>
      </c>
      <c r="C930" t="s">
        <v>12</v>
      </c>
      <c r="D930">
        <v>0</v>
      </c>
      <c r="E930">
        <v>0</v>
      </c>
      <c r="F930">
        <v>31</v>
      </c>
      <c r="J930" s="29">
        <f>VLOOKUP(Datos[[#This Row],[Mes]],$M$2:$N$13,2,FALSE)</f>
        <v>44805</v>
      </c>
      <c r="K930" s="29" t="str">
        <f>VLOOKUP(Datos[[#This Row],[Region]],$P$7:$S$61,4,FALSE)</f>
        <v>31 - Navarra</v>
      </c>
    </row>
    <row r="931" spans="1:11" x14ac:dyDescent="0.25">
      <c r="A931" t="s">
        <v>95</v>
      </c>
      <c r="B931" t="s">
        <v>23</v>
      </c>
      <c r="C931" t="s">
        <v>13</v>
      </c>
      <c r="D931">
        <v>0</v>
      </c>
      <c r="E931">
        <v>0</v>
      </c>
      <c r="F931">
        <v>31</v>
      </c>
      <c r="J931" s="29">
        <f>VLOOKUP(Datos[[#This Row],[Mes]],$M$2:$N$13,2,FALSE)</f>
        <v>44835</v>
      </c>
      <c r="K931" s="29" t="str">
        <f>VLOOKUP(Datos[[#This Row],[Region]],$P$7:$S$61,4,FALSE)</f>
        <v>31 - Navarra</v>
      </c>
    </row>
    <row r="932" spans="1:11" x14ac:dyDescent="0.25">
      <c r="A932" t="s">
        <v>95</v>
      </c>
      <c r="B932" t="s">
        <v>23</v>
      </c>
      <c r="C932" t="s">
        <v>14</v>
      </c>
      <c r="D932">
        <v>0</v>
      </c>
      <c r="E932">
        <v>0</v>
      </c>
      <c r="F932">
        <v>31</v>
      </c>
      <c r="J932" s="29">
        <f>VLOOKUP(Datos[[#This Row],[Mes]],$M$2:$N$13,2,FALSE)</f>
        <v>44866</v>
      </c>
      <c r="K932" s="29" t="str">
        <f>VLOOKUP(Datos[[#This Row],[Region]],$P$7:$S$61,4,FALSE)</f>
        <v>31 - Navarra</v>
      </c>
    </row>
    <row r="933" spans="1:11" x14ac:dyDescent="0.25">
      <c r="A933" t="s">
        <v>95</v>
      </c>
      <c r="B933" t="s">
        <v>23</v>
      </c>
      <c r="C933" t="s">
        <v>15</v>
      </c>
      <c r="D933">
        <v>0</v>
      </c>
      <c r="E933">
        <v>0</v>
      </c>
      <c r="F933">
        <v>31</v>
      </c>
      <c r="J933" s="29">
        <f>VLOOKUP(Datos[[#This Row],[Mes]],$M$2:$N$13,2,FALSE)</f>
        <v>44896</v>
      </c>
      <c r="K933" s="29" t="str">
        <f>VLOOKUP(Datos[[#This Row],[Region]],$P$7:$S$61,4,FALSE)</f>
        <v>31 - Navarra</v>
      </c>
    </row>
    <row r="934" spans="1:11" x14ac:dyDescent="0.25">
      <c r="A934" t="s">
        <v>94</v>
      </c>
      <c r="B934" t="s">
        <v>23</v>
      </c>
      <c r="C934" t="s">
        <v>4</v>
      </c>
      <c r="D934">
        <v>0</v>
      </c>
      <c r="E934">
        <v>0</v>
      </c>
      <c r="F934">
        <v>32</v>
      </c>
      <c r="J934" s="29">
        <f>VLOOKUP(Datos[[#This Row],[Mes]],$M$2:$N$13,2,FALSE)</f>
        <v>44562</v>
      </c>
      <c r="K934" s="29" t="str">
        <f>VLOOKUP(Datos[[#This Row],[Region]],$P$7:$S$61,4,FALSE)</f>
        <v>32 - Ourense</v>
      </c>
    </row>
    <row r="935" spans="1:11" x14ac:dyDescent="0.25">
      <c r="A935" t="s">
        <v>94</v>
      </c>
      <c r="B935" t="s">
        <v>23</v>
      </c>
      <c r="C935" t="s">
        <v>5</v>
      </c>
      <c r="D935">
        <v>0</v>
      </c>
      <c r="E935">
        <v>0</v>
      </c>
      <c r="F935">
        <v>32</v>
      </c>
      <c r="J935" s="29">
        <f>VLOOKUP(Datos[[#This Row],[Mes]],$M$2:$N$13,2,FALSE)</f>
        <v>44593</v>
      </c>
      <c r="K935" s="29" t="str">
        <f>VLOOKUP(Datos[[#This Row],[Region]],$P$7:$S$61,4,FALSE)</f>
        <v>32 - Ourense</v>
      </c>
    </row>
    <row r="936" spans="1:11" x14ac:dyDescent="0.25">
      <c r="A936" t="s">
        <v>94</v>
      </c>
      <c r="B936" t="s">
        <v>23</v>
      </c>
      <c r="C936" t="s">
        <v>6</v>
      </c>
      <c r="D936">
        <v>0</v>
      </c>
      <c r="E936">
        <v>0</v>
      </c>
      <c r="F936">
        <v>32</v>
      </c>
      <c r="J936" s="29">
        <f>VLOOKUP(Datos[[#This Row],[Mes]],$M$2:$N$13,2,FALSE)</f>
        <v>44621</v>
      </c>
      <c r="K936" s="29" t="str">
        <f>VLOOKUP(Datos[[#This Row],[Region]],$P$7:$S$61,4,FALSE)</f>
        <v>32 - Ourense</v>
      </c>
    </row>
    <row r="937" spans="1:11" x14ac:dyDescent="0.25">
      <c r="A937" t="s">
        <v>94</v>
      </c>
      <c r="B937" t="s">
        <v>23</v>
      </c>
      <c r="C937" t="s">
        <v>7</v>
      </c>
      <c r="D937">
        <v>0</v>
      </c>
      <c r="E937">
        <v>0</v>
      </c>
      <c r="F937">
        <v>32</v>
      </c>
      <c r="J937" s="29">
        <f>VLOOKUP(Datos[[#This Row],[Mes]],$M$2:$N$13,2,FALSE)</f>
        <v>44652</v>
      </c>
      <c r="K937" s="29" t="str">
        <f>VLOOKUP(Datos[[#This Row],[Region]],$P$7:$S$61,4,FALSE)</f>
        <v>32 - Ourense</v>
      </c>
    </row>
    <row r="938" spans="1:11" x14ac:dyDescent="0.25">
      <c r="A938" t="s">
        <v>94</v>
      </c>
      <c r="B938" t="s">
        <v>23</v>
      </c>
      <c r="C938" t="s">
        <v>8</v>
      </c>
      <c r="D938">
        <v>0</v>
      </c>
      <c r="E938">
        <v>0</v>
      </c>
      <c r="F938">
        <v>32</v>
      </c>
      <c r="J938" s="29">
        <f>VLOOKUP(Datos[[#This Row],[Mes]],$M$2:$N$13,2,FALSE)</f>
        <v>44682</v>
      </c>
      <c r="K938" s="29" t="str">
        <f>VLOOKUP(Datos[[#This Row],[Region]],$P$7:$S$61,4,FALSE)</f>
        <v>32 - Ourense</v>
      </c>
    </row>
    <row r="939" spans="1:11" x14ac:dyDescent="0.25">
      <c r="A939" t="s">
        <v>94</v>
      </c>
      <c r="B939" t="s">
        <v>23</v>
      </c>
      <c r="C939" t="s">
        <v>9</v>
      </c>
      <c r="D939">
        <v>0</v>
      </c>
      <c r="E939">
        <v>0</v>
      </c>
      <c r="F939">
        <v>32</v>
      </c>
      <c r="J939" s="29">
        <f>VLOOKUP(Datos[[#This Row],[Mes]],$M$2:$N$13,2,FALSE)</f>
        <v>44713</v>
      </c>
      <c r="K939" s="29" t="str">
        <f>VLOOKUP(Datos[[#This Row],[Region]],$P$7:$S$61,4,FALSE)</f>
        <v>32 - Ourense</v>
      </c>
    </row>
    <row r="940" spans="1:11" x14ac:dyDescent="0.25">
      <c r="A940" t="s">
        <v>94</v>
      </c>
      <c r="B940" t="s">
        <v>23</v>
      </c>
      <c r="C940" t="s">
        <v>10</v>
      </c>
      <c r="D940">
        <v>0</v>
      </c>
      <c r="E940">
        <v>0</v>
      </c>
      <c r="F940">
        <v>32</v>
      </c>
      <c r="J940" s="29">
        <f>VLOOKUP(Datos[[#This Row],[Mes]],$M$2:$N$13,2,FALSE)</f>
        <v>44743</v>
      </c>
      <c r="K940" s="29" t="str">
        <f>VLOOKUP(Datos[[#This Row],[Region]],$P$7:$S$61,4,FALSE)</f>
        <v>32 - Ourense</v>
      </c>
    </row>
    <row r="941" spans="1:11" x14ac:dyDescent="0.25">
      <c r="A941" t="s">
        <v>94</v>
      </c>
      <c r="B941" t="s">
        <v>23</v>
      </c>
      <c r="C941" t="s">
        <v>11</v>
      </c>
      <c r="D941">
        <v>0</v>
      </c>
      <c r="E941">
        <v>0</v>
      </c>
      <c r="F941">
        <v>32</v>
      </c>
      <c r="J941" s="29">
        <f>VLOOKUP(Datos[[#This Row],[Mes]],$M$2:$N$13,2,FALSE)</f>
        <v>44774</v>
      </c>
      <c r="K941" s="29" t="str">
        <f>VLOOKUP(Datos[[#This Row],[Region]],$P$7:$S$61,4,FALSE)</f>
        <v>32 - Ourense</v>
      </c>
    </row>
    <row r="942" spans="1:11" x14ac:dyDescent="0.25">
      <c r="A942" t="s">
        <v>94</v>
      </c>
      <c r="B942" t="s">
        <v>23</v>
      </c>
      <c r="C942" t="s">
        <v>12</v>
      </c>
      <c r="D942">
        <v>0</v>
      </c>
      <c r="E942">
        <v>0</v>
      </c>
      <c r="F942">
        <v>32</v>
      </c>
      <c r="J942" s="29">
        <f>VLOOKUP(Datos[[#This Row],[Mes]],$M$2:$N$13,2,FALSE)</f>
        <v>44805</v>
      </c>
      <c r="K942" s="29" t="str">
        <f>VLOOKUP(Datos[[#This Row],[Region]],$P$7:$S$61,4,FALSE)</f>
        <v>32 - Ourense</v>
      </c>
    </row>
    <row r="943" spans="1:11" x14ac:dyDescent="0.25">
      <c r="A943" t="s">
        <v>94</v>
      </c>
      <c r="B943" t="s">
        <v>23</v>
      </c>
      <c r="C943" t="s">
        <v>13</v>
      </c>
      <c r="D943">
        <v>0</v>
      </c>
      <c r="E943">
        <v>0</v>
      </c>
      <c r="F943">
        <v>32</v>
      </c>
      <c r="J943" s="29">
        <f>VLOOKUP(Datos[[#This Row],[Mes]],$M$2:$N$13,2,FALSE)</f>
        <v>44835</v>
      </c>
      <c r="K943" s="29" t="str">
        <f>VLOOKUP(Datos[[#This Row],[Region]],$P$7:$S$61,4,FALSE)</f>
        <v>32 - Ourense</v>
      </c>
    </row>
    <row r="944" spans="1:11" x14ac:dyDescent="0.25">
      <c r="A944" t="s">
        <v>94</v>
      </c>
      <c r="B944" t="s">
        <v>23</v>
      </c>
      <c r="C944" t="s">
        <v>14</v>
      </c>
      <c r="D944">
        <v>0</v>
      </c>
      <c r="E944">
        <v>0</v>
      </c>
      <c r="F944">
        <v>32</v>
      </c>
      <c r="J944" s="29">
        <f>VLOOKUP(Datos[[#This Row],[Mes]],$M$2:$N$13,2,FALSE)</f>
        <v>44866</v>
      </c>
      <c r="K944" s="29" t="str">
        <f>VLOOKUP(Datos[[#This Row],[Region]],$P$7:$S$61,4,FALSE)</f>
        <v>32 - Ourense</v>
      </c>
    </row>
    <row r="945" spans="1:11" x14ac:dyDescent="0.25">
      <c r="A945" t="s">
        <v>94</v>
      </c>
      <c r="B945" t="s">
        <v>23</v>
      </c>
      <c r="C945" t="s">
        <v>15</v>
      </c>
      <c r="D945">
        <v>0</v>
      </c>
      <c r="E945">
        <v>0</v>
      </c>
      <c r="F945">
        <v>32</v>
      </c>
      <c r="J945" s="29">
        <f>VLOOKUP(Datos[[#This Row],[Mes]],$M$2:$N$13,2,FALSE)</f>
        <v>44896</v>
      </c>
      <c r="K945" s="29" t="str">
        <f>VLOOKUP(Datos[[#This Row],[Region]],$P$7:$S$61,4,FALSE)</f>
        <v>32 - Ourense</v>
      </c>
    </row>
    <row r="946" spans="1:11" x14ac:dyDescent="0.25">
      <c r="A946" t="s">
        <v>70</v>
      </c>
      <c r="B946" t="s">
        <v>23</v>
      </c>
      <c r="C946" t="s">
        <v>4</v>
      </c>
      <c r="D946">
        <v>0</v>
      </c>
      <c r="E946">
        <v>0</v>
      </c>
      <c r="F946">
        <v>33</v>
      </c>
      <c r="J946" s="29">
        <f>VLOOKUP(Datos[[#This Row],[Mes]],$M$2:$N$13,2,FALSE)</f>
        <v>44562</v>
      </c>
      <c r="K946" s="29" t="str">
        <f>VLOOKUP(Datos[[#This Row],[Region]],$P$7:$S$61,4,FALSE)</f>
        <v>33 - Asturias</v>
      </c>
    </row>
    <row r="947" spans="1:11" x14ac:dyDescent="0.25">
      <c r="A947" t="s">
        <v>70</v>
      </c>
      <c r="B947" t="s">
        <v>23</v>
      </c>
      <c r="C947" t="s">
        <v>5</v>
      </c>
      <c r="D947">
        <v>0</v>
      </c>
      <c r="E947">
        <v>0</v>
      </c>
      <c r="F947">
        <v>33</v>
      </c>
      <c r="J947" s="29">
        <f>VLOOKUP(Datos[[#This Row],[Mes]],$M$2:$N$13,2,FALSE)</f>
        <v>44593</v>
      </c>
      <c r="K947" s="29" t="str">
        <f>VLOOKUP(Datos[[#This Row],[Region]],$P$7:$S$61,4,FALSE)</f>
        <v>33 - Asturias</v>
      </c>
    </row>
    <row r="948" spans="1:11" x14ac:dyDescent="0.25">
      <c r="A948" t="s">
        <v>70</v>
      </c>
      <c r="B948" t="s">
        <v>23</v>
      </c>
      <c r="C948" t="s">
        <v>6</v>
      </c>
      <c r="D948">
        <v>0</v>
      </c>
      <c r="E948">
        <v>0</v>
      </c>
      <c r="F948">
        <v>33</v>
      </c>
      <c r="J948" s="29">
        <f>VLOOKUP(Datos[[#This Row],[Mes]],$M$2:$N$13,2,FALSE)</f>
        <v>44621</v>
      </c>
      <c r="K948" s="29" t="str">
        <f>VLOOKUP(Datos[[#This Row],[Region]],$P$7:$S$61,4,FALSE)</f>
        <v>33 - Asturias</v>
      </c>
    </row>
    <row r="949" spans="1:11" x14ac:dyDescent="0.25">
      <c r="A949" t="s">
        <v>70</v>
      </c>
      <c r="B949" t="s">
        <v>23</v>
      </c>
      <c r="C949" t="s">
        <v>7</v>
      </c>
      <c r="D949">
        <v>0</v>
      </c>
      <c r="E949">
        <v>0</v>
      </c>
      <c r="F949">
        <v>33</v>
      </c>
      <c r="J949" s="29">
        <f>VLOOKUP(Datos[[#This Row],[Mes]],$M$2:$N$13,2,FALSE)</f>
        <v>44652</v>
      </c>
      <c r="K949" s="29" t="str">
        <f>VLOOKUP(Datos[[#This Row],[Region]],$P$7:$S$61,4,FALSE)</f>
        <v>33 - Asturias</v>
      </c>
    </row>
    <row r="950" spans="1:11" x14ac:dyDescent="0.25">
      <c r="A950" t="s">
        <v>70</v>
      </c>
      <c r="B950" t="s">
        <v>23</v>
      </c>
      <c r="C950" t="s">
        <v>8</v>
      </c>
      <c r="D950">
        <v>0</v>
      </c>
      <c r="E950">
        <v>0</v>
      </c>
      <c r="F950">
        <v>33</v>
      </c>
      <c r="J950" s="29">
        <f>VLOOKUP(Datos[[#This Row],[Mes]],$M$2:$N$13,2,FALSE)</f>
        <v>44682</v>
      </c>
      <c r="K950" s="29" t="str">
        <f>VLOOKUP(Datos[[#This Row],[Region]],$P$7:$S$61,4,FALSE)</f>
        <v>33 - Asturias</v>
      </c>
    </row>
    <row r="951" spans="1:11" x14ac:dyDescent="0.25">
      <c r="A951" t="s">
        <v>70</v>
      </c>
      <c r="B951" t="s">
        <v>23</v>
      </c>
      <c r="C951" t="s">
        <v>9</v>
      </c>
      <c r="D951">
        <v>0</v>
      </c>
      <c r="E951">
        <v>0</v>
      </c>
      <c r="F951">
        <v>33</v>
      </c>
      <c r="J951" s="29">
        <f>VLOOKUP(Datos[[#This Row],[Mes]],$M$2:$N$13,2,FALSE)</f>
        <v>44713</v>
      </c>
      <c r="K951" s="29" t="str">
        <f>VLOOKUP(Datos[[#This Row],[Region]],$P$7:$S$61,4,FALSE)</f>
        <v>33 - Asturias</v>
      </c>
    </row>
    <row r="952" spans="1:11" x14ac:dyDescent="0.25">
      <c r="A952" t="s">
        <v>70</v>
      </c>
      <c r="B952" t="s">
        <v>23</v>
      </c>
      <c r="C952" t="s">
        <v>10</v>
      </c>
      <c r="D952">
        <v>0</v>
      </c>
      <c r="E952">
        <v>0</v>
      </c>
      <c r="F952">
        <v>33</v>
      </c>
      <c r="J952" s="29">
        <f>VLOOKUP(Datos[[#This Row],[Mes]],$M$2:$N$13,2,FALSE)</f>
        <v>44743</v>
      </c>
      <c r="K952" s="29" t="str">
        <f>VLOOKUP(Datos[[#This Row],[Region]],$P$7:$S$61,4,FALSE)</f>
        <v>33 - Asturias</v>
      </c>
    </row>
    <row r="953" spans="1:11" x14ac:dyDescent="0.25">
      <c r="A953" t="s">
        <v>70</v>
      </c>
      <c r="B953" t="s">
        <v>23</v>
      </c>
      <c r="C953" t="s">
        <v>11</v>
      </c>
      <c r="D953">
        <v>0</v>
      </c>
      <c r="E953">
        <v>0</v>
      </c>
      <c r="F953">
        <v>33</v>
      </c>
      <c r="J953" s="29">
        <f>VLOOKUP(Datos[[#This Row],[Mes]],$M$2:$N$13,2,FALSE)</f>
        <v>44774</v>
      </c>
      <c r="K953" s="29" t="str">
        <f>VLOOKUP(Datos[[#This Row],[Region]],$P$7:$S$61,4,FALSE)</f>
        <v>33 - Asturias</v>
      </c>
    </row>
    <row r="954" spans="1:11" x14ac:dyDescent="0.25">
      <c r="A954" t="s">
        <v>70</v>
      </c>
      <c r="B954" t="s">
        <v>23</v>
      </c>
      <c r="C954" t="s">
        <v>12</v>
      </c>
      <c r="D954">
        <v>0</v>
      </c>
      <c r="E954">
        <v>0</v>
      </c>
      <c r="F954">
        <v>33</v>
      </c>
      <c r="J954" s="29">
        <f>VLOOKUP(Datos[[#This Row],[Mes]],$M$2:$N$13,2,FALSE)</f>
        <v>44805</v>
      </c>
      <c r="K954" s="29" t="str">
        <f>VLOOKUP(Datos[[#This Row],[Region]],$P$7:$S$61,4,FALSE)</f>
        <v>33 - Asturias</v>
      </c>
    </row>
    <row r="955" spans="1:11" x14ac:dyDescent="0.25">
      <c r="A955" t="s">
        <v>70</v>
      </c>
      <c r="B955" t="s">
        <v>23</v>
      </c>
      <c r="C955" t="s">
        <v>13</v>
      </c>
      <c r="D955">
        <v>0</v>
      </c>
      <c r="E955">
        <v>0</v>
      </c>
      <c r="F955">
        <v>33</v>
      </c>
      <c r="J955" s="29">
        <f>VLOOKUP(Datos[[#This Row],[Mes]],$M$2:$N$13,2,FALSE)</f>
        <v>44835</v>
      </c>
      <c r="K955" s="29" t="str">
        <f>VLOOKUP(Datos[[#This Row],[Region]],$P$7:$S$61,4,FALSE)</f>
        <v>33 - Asturias</v>
      </c>
    </row>
    <row r="956" spans="1:11" x14ac:dyDescent="0.25">
      <c r="A956" t="s">
        <v>70</v>
      </c>
      <c r="B956" t="s">
        <v>23</v>
      </c>
      <c r="C956" t="s">
        <v>14</v>
      </c>
      <c r="D956">
        <v>0</v>
      </c>
      <c r="E956">
        <v>0</v>
      </c>
      <c r="F956">
        <v>33</v>
      </c>
      <c r="J956" s="29">
        <f>VLOOKUP(Datos[[#This Row],[Mes]],$M$2:$N$13,2,FALSE)</f>
        <v>44866</v>
      </c>
      <c r="K956" s="29" t="str">
        <f>VLOOKUP(Datos[[#This Row],[Region]],$P$7:$S$61,4,FALSE)</f>
        <v>33 - Asturias</v>
      </c>
    </row>
    <row r="957" spans="1:11" x14ac:dyDescent="0.25">
      <c r="A957" t="s">
        <v>70</v>
      </c>
      <c r="B957" t="s">
        <v>23</v>
      </c>
      <c r="C957" t="s">
        <v>15</v>
      </c>
      <c r="D957">
        <v>0</v>
      </c>
      <c r="E957">
        <v>0</v>
      </c>
      <c r="F957">
        <v>33</v>
      </c>
      <c r="J957" s="29">
        <f>VLOOKUP(Datos[[#This Row],[Mes]],$M$2:$N$13,2,FALSE)</f>
        <v>44896</v>
      </c>
      <c r="K957" s="29" t="str">
        <f>VLOOKUP(Datos[[#This Row],[Region]],$P$7:$S$61,4,FALSE)</f>
        <v>33 - Asturias</v>
      </c>
    </row>
    <row r="958" spans="1:11" x14ac:dyDescent="0.25">
      <c r="A958" t="s">
        <v>93</v>
      </c>
      <c r="B958" t="s">
        <v>23</v>
      </c>
      <c r="C958" t="s">
        <v>4</v>
      </c>
      <c r="D958">
        <v>0</v>
      </c>
      <c r="E958">
        <v>0</v>
      </c>
      <c r="F958">
        <v>34</v>
      </c>
      <c r="J958" s="29">
        <f>VLOOKUP(Datos[[#This Row],[Mes]],$M$2:$N$13,2,FALSE)</f>
        <v>44562</v>
      </c>
      <c r="K958" s="29" t="str">
        <f>VLOOKUP(Datos[[#This Row],[Region]],$P$7:$S$61,4,FALSE)</f>
        <v>34 - Palencia</v>
      </c>
    </row>
    <row r="959" spans="1:11" x14ac:dyDescent="0.25">
      <c r="A959" t="s">
        <v>93</v>
      </c>
      <c r="B959" t="s">
        <v>23</v>
      </c>
      <c r="C959" t="s">
        <v>5</v>
      </c>
      <c r="D959">
        <v>0</v>
      </c>
      <c r="E959">
        <v>0</v>
      </c>
      <c r="F959">
        <v>34</v>
      </c>
      <c r="J959" s="29">
        <f>VLOOKUP(Datos[[#This Row],[Mes]],$M$2:$N$13,2,FALSE)</f>
        <v>44593</v>
      </c>
      <c r="K959" s="29" t="str">
        <f>VLOOKUP(Datos[[#This Row],[Region]],$P$7:$S$61,4,FALSE)</f>
        <v>34 - Palencia</v>
      </c>
    </row>
    <row r="960" spans="1:11" x14ac:dyDescent="0.25">
      <c r="A960" t="s">
        <v>93</v>
      </c>
      <c r="B960" t="s">
        <v>23</v>
      </c>
      <c r="C960" t="s">
        <v>6</v>
      </c>
      <c r="D960">
        <v>0</v>
      </c>
      <c r="E960">
        <v>0</v>
      </c>
      <c r="F960">
        <v>34</v>
      </c>
      <c r="J960" s="29">
        <f>VLOOKUP(Datos[[#This Row],[Mes]],$M$2:$N$13,2,FALSE)</f>
        <v>44621</v>
      </c>
      <c r="K960" s="29" t="str">
        <f>VLOOKUP(Datos[[#This Row],[Region]],$P$7:$S$61,4,FALSE)</f>
        <v>34 - Palencia</v>
      </c>
    </row>
    <row r="961" spans="1:11" x14ac:dyDescent="0.25">
      <c r="A961" t="s">
        <v>93</v>
      </c>
      <c r="B961" t="s">
        <v>23</v>
      </c>
      <c r="C961" t="s">
        <v>7</v>
      </c>
      <c r="D961">
        <v>0</v>
      </c>
      <c r="E961">
        <v>0</v>
      </c>
      <c r="F961">
        <v>34</v>
      </c>
      <c r="J961" s="29">
        <f>VLOOKUP(Datos[[#This Row],[Mes]],$M$2:$N$13,2,FALSE)</f>
        <v>44652</v>
      </c>
      <c r="K961" s="29" t="str">
        <f>VLOOKUP(Datos[[#This Row],[Region]],$P$7:$S$61,4,FALSE)</f>
        <v>34 - Palencia</v>
      </c>
    </row>
    <row r="962" spans="1:11" x14ac:dyDescent="0.25">
      <c r="A962" t="s">
        <v>93</v>
      </c>
      <c r="B962" t="s">
        <v>23</v>
      </c>
      <c r="C962" t="s">
        <v>8</v>
      </c>
      <c r="D962">
        <v>0</v>
      </c>
      <c r="E962">
        <v>0</v>
      </c>
      <c r="F962">
        <v>34</v>
      </c>
      <c r="J962" s="29">
        <f>VLOOKUP(Datos[[#This Row],[Mes]],$M$2:$N$13,2,FALSE)</f>
        <v>44682</v>
      </c>
      <c r="K962" s="29" t="str">
        <f>VLOOKUP(Datos[[#This Row],[Region]],$P$7:$S$61,4,FALSE)</f>
        <v>34 - Palencia</v>
      </c>
    </row>
    <row r="963" spans="1:11" x14ac:dyDescent="0.25">
      <c r="A963" t="s">
        <v>93</v>
      </c>
      <c r="B963" t="s">
        <v>23</v>
      </c>
      <c r="C963" t="s">
        <v>9</v>
      </c>
      <c r="D963">
        <v>0</v>
      </c>
      <c r="E963">
        <v>0</v>
      </c>
      <c r="F963">
        <v>34</v>
      </c>
      <c r="J963" s="29">
        <f>VLOOKUP(Datos[[#This Row],[Mes]],$M$2:$N$13,2,FALSE)</f>
        <v>44713</v>
      </c>
      <c r="K963" s="29" t="str">
        <f>VLOOKUP(Datos[[#This Row],[Region]],$P$7:$S$61,4,FALSE)</f>
        <v>34 - Palencia</v>
      </c>
    </row>
    <row r="964" spans="1:11" x14ac:dyDescent="0.25">
      <c r="A964" t="s">
        <v>93</v>
      </c>
      <c r="B964" t="s">
        <v>23</v>
      </c>
      <c r="C964" t="s">
        <v>10</v>
      </c>
      <c r="D964">
        <v>0</v>
      </c>
      <c r="E964">
        <v>0</v>
      </c>
      <c r="F964">
        <v>34</v>
      </c>
      <c r="J964" s="29">
        <f>VLOOKUP(Datos[[#This Row],[Mes]],$M$2:$N$13,2,FALSE)</f>
        <v>44743</v>
      </c>
      <c r="K964" s="29" t="str">
        <f>VLOOKUP(Datos[[#This Row],[Region]],$P$7:$S$61,4,FALSE)</f>
        <v>34 - Palencia</v>
      </c>
    </row>
    <row r="965" spans="1:11" x14ac:dyDescent="0.25">
      <c r="A965" t="s">
        <v>93</v>
      </c>
      <c r="B965" t="s">
        <v>23</v>
      </c>
      <c r="C965" t="s">
        <v>11</v>
      </c>
      <c r="D965">
        <v>0</v>
      </c>
      <c r="E965">
        <v>0</v>
      </c>
      <c r="F965">
        <v>34</v>
      </c>
      <c r="J965" s="29">
        <f>VLOOKUP(Datos[[#This Row],[Mes]],$M$2:$N$13,2,FALSE)</f>
        <v>44774</v>
      </c>
      <c r="K965" s="29" t="str">
        <f>VLOOKUP(Datos[[#This Row],[Region]],$P$7:$S$61,4,FALSE)</f>
        <v>34 - Palencia</v>
      </c>
    </row>
    <row r="966" spans="1:11" x14ac:dyDescent="0.25">
      <c r="A966" t="s">
        <v>93</v>
      </c>
      <c r="B966" t="s">
        <v>23</v>
      </c>
      <c r="C966" t="s">
        <v>12</v>
      </c>
      <c r="D966">
        <v>0</v>
      </c>
      <c r="E966">
        <v>0</v>
      </c>
      <c r="F966">
        <v>34</v>
      </c>
      <c r="J966" s="29">
        <f>VLOOKUP(Datos[[#This Row],[Mes]],$M$2:$N$13,2,FALSE)</f>
        <v>44805</v>
      </c>
      <c r="K966" s="29" t="str">
        <f>VLOOKUP(Datos[[#This Row],[Region]],$P$7:$S$61,4,FALSE)</f>
        <v>34 - Palencia</v>
      </c>
    </row>
    <row r="967" spans="1:11" x14ac:dyDescent="0.25">
      <c r="A967" t="s">
        <v>93</v>
      </c>
      <c r="B967" t="s">
        <v>23</v>
      </c>
      <c r="C967" t="s">
        <v>13</v>
      </c>
      <c r="D967">
        <v>0</v>
      </c>
      <c r="E967">
        <v>0</v>
      </c>
      <c r="F967">
        <v>34</v>
      </c>
      <c r="J967" s="29">
        <f>VLOOKUP(Datos[[#This Row],[Mes]],$M$2:$N$13,2,FALSE)</f>
        <v>44835</v>
      </c>
      <c r="K967" s="29" t="str">
        <f>VLOOKUP(Datos[[#This Row],[Region]],$P$7:$S$61,4,FALSE)</f>
        <v>34 - Palencia</v>
      </c>
    </row>
    <row r="968" spans="1:11" x14ac:dyDescent="0.25">
      <c r="A968" t="s">
        <v>93</v>
      </c>
      <c r="B968" t="s">
        <v>23</v>
      </c>
      <c r="C968" t="s">
        <v>14</v>
      </c>
      <c r="D968">
        <v>0</v>
      </c>
      <c r="E968">
        <v>0</v>
      </c>
      <c r="F968">
        <v>34</v>
      </c>
      <c r="J968" s="29">
        <f>VLOOKUP(Datos[[#This Row],[Mes]],$M$2:$N$13,2,FALSE)</f>
        <v>44866</v>
      </c>
      <c r="K968" s="29" t="str">
        <f>VLOOKUP(Datos[[#This Row],[Region]],$P$7:$S$61,4,FALSE)</f>
        <v>34 - Palencia</v>
      </c>
    </row>
    <row r="969" spans="1:11" x14ac:dyDescent="0.25">
      <c r="A969" t="s">
        <v>93</v>
      </c>
      <c r="B969" t="s">
        <v>23</v>
      </c>
      <c r="C969" t="s">
        <v>15</v>
      </c>
      <c r="D969">
        <v>0</v>
      </c>
      <c r="E969">
        <v>0</v>
      </c>
      <c r="F969">
        <v>34</v>
      </c>
      <c r="J969" s="29">
        <f>VLOOKUP(Datos[[#This Row],[Mes]],$M$2:$N$13,2,FALSE)</f>
        <v>44896</v>
      </c>
      <c r="K969" s="29" t="str">
        <f>VLOOKUP(Datos[[#This Row],[Region]],$P$7:$S$61,4,FALSE)</f>
        <v>34 - Palencia</v>
      </c>
    </row>
    <row r="970" spans="1:11" x14ac:dyDescent="0.25">
      <c r="A970" t="s">
        <v>92</v>
      </c>
      <c r="B970" t="s">
        <v>23</v>
      </c>
      <c r="C970" t="s">
        <v>4</v>
      </c>
      <c r="D970">
        <v>0</v>
      </c>
      <c r="E970">
        <v>0</v>
      </c>
      <c r="F970">
        <v>35</v>
      </c>
      <c r="J970" s="29">
        <f>VLOOKUP(Datos[[#This Row],[Mes]],$M$2:$N$13,2,FALSE)</f>
        <v>44562</v>
      </c>
      <c r="K970" s="29" t="str">
        <f>VLOOKUP(Datos[[#This Row],[Region]],$P$7:$S$61,4,FALSE)</f>
        <v>35 - Palmas, Las</v>
      </c>
    </row>
    <row r="971" spans="1:11" x14ac:dyDescent="0.25">
      <c r="A971" t="s">
        <v>92</v>
      </c>
      <c r="B971" t="s">
        <v>23</v>
      </c>
      <c r="C971" t="s">
        <v>5</v>
      </c>
      <c r="D971">
        <v>0</v>
      </c>
      <c r="E971">
        <v>0</v>
      </c>
      <c r="F971">
        <v>35</v>
      </c>
      <c r="J971" s="29">
        <f>VLOOKUP(Datos[[#This Row],[Mes]],$M$2:$N$13,2,FALSE)</f>
        <v>44593</v>
      </c>
      <c r="K971" s="29" t="str">
        <f>VLOOKUP(Datos[[#This Row],[Region]],$P$7:$S$61,4,FALSE)</f>
        <v>35 - Palmas, Las</v>
      </c>
    </row>
    <row r="972" spans="1:11" x14ac:dyDescent="0.25">
      <c r="A972" t="s">
        <v>92</v>
      </c>
      <c r="B972" t="s">
        <v>23</v>
      </c>
      <c r="C972" t="s">
        <v>6</v>
      </c>
      <c r="D972">
        <v>0</v>
      </c>
      <c r="E972">
        <v>0</v>
      </c>
      <c r="F972">
        <v>35</v>
      </c>
      <c r="J972" s="29">
        <f>VLOOKUP(Datos[[#This Row],[Mes]],$M$2:$N$13,2,FALSE)</f>
        <v>44621</v>
      </c>
      <c r="K972" s="29" t="str">
        <f>VLOOKUP(Datos[[#This Row],[Region]],$P$7:$S$61,4,FALSE)</f>
        <v>35 - Palmas, Las</v>
      </c>
    </row>
    <row r="973" spans="1:11" x14ac:dyDescent="0.25">
      <c r="A973" t="s">
        <v>92</v>
      </c>
      <c r="B973" t="s">
        <v>23</v>
      </c>
      <c r="C973" t="s">
        <v>7</v>
      </c>
      <c r="D973">
        <v>0</v>
      </c>
      <c r="E973">
        <v>0</v>
      </c>
      <c r="F973">
        <v>35</v>
      </c>
      <c r="J973" s="29">
        <f>VLOOKUP(Datos[[#This Row],[Mes]],$M$2:$N$13,2,FALSE)</f>
        <v>44652</v>
      </c>
      <c r="K973" s="29" t="str">
        <f>VLOOKUP(Datos[[#This Row],[Region]],$P$7:$S$61,4,FALSE)</f>
        <v>35 - Palmas, Las</v>
      </c>
    </row>
    <row r="974" spans="1:11" x14ac:dyDescent="0.25">
      <c r="A974" t="s">
        <v>92</v>
      </c>
      <c r="B974" t="s">
        <v>23</v>
      </c>
      <c r="C974" t="s">
        <v>8</v>
      </c>
      <c r="D974">
        <v>0</v>
      </c>
      <c r="E974">
        <v>0</v>
      </c>
      <c r="F974">
        <v>35</v>
      </c>
      <c r="J974" s="29">
        <f>VLOOKUP(Datos[[#This Row],[Mes]],$M$2:$N$13,2,FALSE)</f>
        <v>44682</v>
      </c>
      <c r="K974" s="29" t="str">
        <f>VLOOKUP(Datos[[#This Row],[Region]],$P$7:$S$61,4,FALSE)</f>
        <v>35 - Palmas, Las</v>
      </c>
    </row>
    <row r="975" spans="1:11" x14ac:dyDescent="0.25">
      <c r="A975" t="s">
        <v>92</v>
      </c>
      <c r="B975" t="s">
        <v>23</v>
      </c>
      <c r="C975" t="s">
        <v>9</v>
      </c>
      <c r="D975">
        <v>0</v>
      </c>
      <c r="E975">
        <v>0</v>
      </c>
      <c r="F975">
        <v>35</v>
      </c>
      <c r="J975" s="29">
        <f>VLOOKUP(Datos[[#This Row],[Mes]],$M$2:$N$13,2,FALSE)</f>
        <v>44713</v>
      </c>
      <c r="K975" s="29" t="str">
        <f>VLOOKUP(Datos[[#This Row],[Region]],$P$7:$S$61,4,FALSE)</f>
        <v>35 - Palmas, Las</v>
      </c>
    </row>
    <row r="976" spans="1:11" x14ac:dyDescent="0.25">
      <c r="A976" t="s">
        <v>92</v>
      </c>
      <c r="B976" t="s">
        <v>23</v>
      </c>
      <c r="C976" t="s">
        <v>10</v>
      </c>
      <c r="D976">
        <v>0</v>
      </c>
      <c r="E976">
        <v>0</v>
      </c>
      <c r="F976">
        <v>35</v>
      </c>
      <c r="J976" s="29">
        <f>VLOOKUP(Datos[[#This Row],[Mes]],$M$2:$N$13,2,FALSE)</f>
        <v>44743</v>
      </c>
      <c r="K976" s="29" t="str">
        <f>VLOOKUP(Datos[[#This Row],[Region]],$P$7:$S$61,4,FALSE)</f>
        <v>35 - Palmas, Las</v>
      </c>
    </row>
    <row r="977" spans="1:11" x14ac:dyDescent="0.25">
      <c r="A977" t="s">
        <v>92</v>
      </c>
      <c r="B977" t="s">
        <v>23</v>
      </c>
      <c r="C977" t="s">
        <v>11</v>
      </c>
      <c r="D977">
        <v>0</v>
      </c>
      <c r="E977">
        <v>0</v>
      </c>
      <c r="F977">
        <v>35</v>
      </c>
      <c r="J977" s="29">
        <f>VLOOKUP(Datos[[#This Row],[Mes]],$M$2:$N$13,2,FALSE)</f>
        <v>44774</v>
      </c>
      <c r="K977" s="29" t="str">
        <f>VLOOKUP(Datos[[#This Row],[Region]],$P$7:$S$61,4,FALSE)</f>
        <v>35 - Palmas, Las</v>
      </c>
    </row>
    <row r="978" spans="1:11" x14ac:dyDescent="0.25">
      <c r="A978" t="s">
        <v>92</v>
      </c>
      <c r="B978" t="s">
        <v>23</v>
      </c>
      <c r="C978" t="s">
        <v>12</v>
      </c>
      <c r="D978">
        <v>0</v>
      </c>
      <c r="E978">
        <v>0</v>
      </c>
      <c r="F978">
        <v>35</v>
      </c>
      <c r="J978" s="29">
        <f>VLOOKUP(Datos[[#This Row],[Mes]],$M$2:$N$13,2,FALSE)</f>
        <v>44805</v>
      </c>
      <c r="K978" s="29" t="str">
        <f>VLOOKUP(Datos[[#This Row],[Region]],$P$7:$S$61,4,FALSE)</f>
        <v>35 - Palmas, Las</v>
      </c>
    </row>
    <row r="979" spans="1:11" x14ac:dyDescent="0.25">
      <c r="A979" t="s">
        <v>92</v>
      </c>
      <c r="B979" t="s">
        <v>23</v>
      </c>
      <c r="C979" t="s">
        <v>13</v>
      </c>
      <c r="D979">
        <v>0</v>
      </c>
      <c r="E979">
        <v>0</v>
      </c>
      <c r="F979">
        <v>35</v>
      </c>
      <c r="J979" s="29">
        <f>VLOOKUP(Datos[[#This Row],[Mes]],$M$2:$N$13,2,FALSE)</f>
        <v>44835</v>
      </c>
      <c r="K979" s="29" t="str">
        <f>VLOOKUP(Datos[[#This Row],[Region]],$P$7:$S$61,4,FALSE)</f>
        <v>35 - Palmas, Las</v>
      </c>
    </row>
    <row r="980" spans="1:11" x14ac:dyDescent="0.25">
      <c r="A980" t="s">
        <v>92</v>
      </c>
      <c r="B980" t="s">
        <v>23</v>
      </c>
      <c r="C980" t="s">
        <v>14</v>
      </c>
      <c r="D980">
        <v>0</v>
      </c>
      <c r="E980">
        <v>0</v>
      </c>
      <c r="F980">
        <v>35</v>
      </c>
      <c r="J980" s="29">
        <f>VLOOKUP(Datos[[#This Row],[Mes]],$M$2:$N$13,2,FALSE)</f>
        <v>44866</v>
      </c>
      <c r="K980" s="29" t="str">
        <f>VLOOKUP(Datos[[#This Row],[Region]],$P$7:$S$61,4,FALSE)</f>
        <v>35 - Palmas, Las</v>
      </c>
    </row>
    <row r="981" spans="1:11" x14ac:dyDescent="0.25">
      <c r="A981" t="s">
        <v>92</v>
      </c>
      <c r="B981" t="s">
        <v>23</v>
      </c>
      <c r="C981" t="s">
        <v>15</v>
      </c>
      <c r="D981">
        <v>0</v>
      </c>
      <c r="E981">
        <v>0</v>
      </c>
      <c r="F981">
        <v>35</v>
      </c>
      <c r="J981" s="29">
        <f>VLOOKUP(Datos[[#This Row],[Mes]],$M$2:$N$13,2,FALSE)</f>
        <v>44896</v>
      </c>
      <c r="K981" s="29" t="str">
        <f>VLOOKUP(Datos[[#This Row],[Region]],$P$7:$S$61,4,FALSE)</f>
        <v>35 - Palmas, Las</v>
      </c>
    </row>
    <row r="982" spans="1:11" x14ac:dyDescent="0.25">
      <c r="A982" t="s">
        <v>60</v>
      </c>
      <c r="B982" t="s">
        <v>23</v>
      </c>
      <c r="C982" t="s">
        <v>4</v>
      </c>
      <c r="D982">
        <v>0</v>
      </c>
      <c r="E982">
        <v>0</v>
      </c>
      <c r="F982">
        <v>36</v>
      </c>
      <c r="J982" s="29">
        <f>VLOOKUP(Datos[[#This Row],[Mes]],$M$2:$N$13,2,FALSE)</f>
        <v>44562</v>
      </c>
      <c r="K982" s="29" t="str">
        <f>VLOOKUP(Datos[[#This Row],[Region]],$P$7:$S$61,4,FALSE)</f>
        <v>36 - Pontevedra</v>
      </c>
    </row>
    <row r="983" spans="1:11" x14ac:dyDescent="0.25">
      <c r="A983" t="s">
        <v>60</v>
      </c>
      <c r="B983" t="s">
        <v>23</v>
      </c>
      <c r="C983" t="s">
        <v>5</v>
      </c>
      <c r="D983">
        <v>0</v>
      </c>
      <c r="E983">
        <v>0</v>
      </c>
      <c r="F983">
        <v>36</v>
      </c>
      <c r="J983" s="29">
        <f>VLOOKUP(Datos[[#This Row],[Mes]],$M$2:$N$13,2,FALSE)</f>
        <v>44593</v>
      </c>
      <c r="K983" s="29" t="str">
        <f>VLOOKUP(Datos[[#This Row],[Region]],$P$7:$S$61,4,FALSE)</f>
        <v>36 - Pontevedra</v>
      </c>
    </row>
    <row r="984" spans="1:11" x14ac:dyDescent="0.25">
      <c r="A984" t="s">
        <v>60</v>
      </c>
      <c r="B984" t="s">
        <v>23</v>
      </c>
      <c r="C984" t="s">
        <v>6</v>
      </c>
      <c r="D984">
        <v>0</v>
      </c>
      <c r="E984">
        <v>0</v>
      </c>
      <c r="F984">
        <v>36</v>
      </c>
      <c r="J984" s="29">
        <f>VLOOKUP(Datos[[#This Row],[Mes]],$M$2:$N$13,2,FALSE)</f>
        <v>44621</v>
      </c>
      <c r="K984" s="29" t="str">
        <f>VLOOKUP(Datos[[#This Row],[Region]],$P$7:$S$61,4,FALSE)</f>
        <v>36 - Pontevedra</v>
      </c>
    </row>
    <row r="985" spans="1:11" x14ac:dyDescent="0.25">
      <c r="A985" t="s">
        <v>60</v>
      </c>
      <c r="B985" t="s">
        <v>23</v>
      </c>
      <c r="C985" t="s">
        <v>7</v>
      </c>
      <c r="D985">
        <v>0</v>
      </c>
      <c r="E985">
        <v>0</v>
      </c>
      <c r="F985">
        <v>36</v>
      </c>
      <c r="J985" s="29">
        <f>VLOOKUP(Datos[[#This Row],[Mes]],$M$2:$N$13,2,FALSE)</f>
        <v>44652</v>
      </c>
      <c r="K985" s="29" t="str">
        <f>VLOOKUP(Datos[[#This Row],[Region]],$P$7:$S$61,4,FALSE)</f>
        <v>36 - Pontevedra</v>
      </c>
    </row>
    <row r="986" spans="1:11" x14ac:dyDescent="0.25">
      <c r="A986" t="s">
        <v>60</v>
      </c>
      <c r="B986" t="s">
        <v>23</v>
      </c>
      <c r="C986" t="s">
        <v>8</v>
      </c>
      <c r="D986">
        <v>0</v>
      </c>
      <c r="E986">
        <v>0</v>
      </c>
      <c r="F986">
        <v>36</v>
      </c>
      <c r="J986" s="29">
        <f>VLOOKUP(Datos[[#This Row],[Mes]],$M$2:$N$13,2,FALSE)</f>
        <v>44682</v>
      </c>
      <c r="K986" s="29" t="str">
        <f>VLOOKUP(Datos[[#This Row],[Region]],$P$7:$S$61,4,FALSE)</f>
        <v>36 - Pontevedra</v>
      </c>
    </row>
    <row r="987" spans="1:11" x14ac:dyDescent="0.25">
      <c r="A987" t="s">
        <v>60</v>
      </c>
      <c r="B987" t="s">
        <v>23</v>
      </c>
      <c r="C987" t="s">
        <v>9</v>
      </c>
      <c r="D987">
        <v>0</v>
      </c>
      <c r="E987">
        <v>0</v>
      </c>
      <c r="F987">
        <v>36</v>
      </c>
      <c r="J987" s="29">
        <f>VLOOKUP(Datos[[#This Row],[Mes]],$M$2:$N$13,2,FALSE)</f>
        <v>44713</v>
      </c>
      <c r="K987" s="29" t="str">
        <f>VLOOKUP(Datos[[#This Row],[Region]],$P$7:$S$61,4,FALSE)</f>
        <v>36 - Pontevedra</v>
      </c>
    </row>
    <row r="988" spans="1:11" x14ac:dyDescent="0.25">
      <c r="A988" t="s">
        <v>60</v>
      </c>
      <c r="B988" t="s">
        <v>23</v>
      </c>
      <c r="C988" t="s">
        <v>10</v>
      </c>
      <c r="D988">
        <v>0</v>
      </c>
      <c r="E988">
        <v>0</v>
      </c>
      <c r="F988">
        <v>36</v>
      </c>
      <c r="J988" s="29">
        <f>VLOOKUP(Datos[[#This Row],[Mes]],$M$2:$N$13,2,FALSE)</f>
        <v>44743</v>
      </c>
      <c r="K988" s="29" t="str">
        <f>VLOOKUP(Datos[[#This Row],[Region]],$P$7:$S$61,4,FALSE)</f>
        <v>36 - Pontevedra</v>
      </c>
    </row>
    <row r="989" spans="1:11" x14ac:dyDescent="0.25">
      <c r="A989" t="s">
        <v>60</v>
      </c>
      <c r="B989" t="s">
        <v>23</v>
      </c>
      <c r="C989" t="s">
        <v>11</v>
      </c>
      <c r="D989">
        <v>0</v>
      </c>
      <c r="E989">
        <v>0</v>
      </c>
      <c r="F989">
        <v>36</v>
      </c>
      <c r="J989" s="29">
        <f>VLOOKUP(Datos[[#This Row],[Mes]],$M$2:$N$13,2,FALSE)</f>
        <v>44774</v>
      </c>
      <c r="K989" s="29" t="str">
        <f>VLOOKUP(Datos[[#This Row],[Region]],$P$7:$S$61,4,FALSE)</f>
        <v>36 - Pontevedra</v>
      </c>
    </row>
    <row r="990" spans="1:11" x14ac:dyDescent="0.25">
      <c r="A990" t="s">
        <v>60</v>
      </c>
      <c r="B990" t="s">
        <v>23</v>
      </c>
      <c r="C990" t="s">
        <v>12</v>
      </c>
      <c r="D990">
        <v>0</v>
      </c>
      <c r="E990">
        <v>0</v>
      </c>
      <c r="F990">
        <v>36</v>
      </c>
      <c r="J990" s="29">
        <f>VLOOKUP(Datos[[#This Row],[Mes]],$M$2:$N$13,2,FALSE)</f>
        <v>44805</v>
      </c>
      <c r="K990" s="29" t="str">
        <f>VLOOKUP(Datos[[#This Row],[Region]],$P$7:$S$61,4,FALSE)</f>
        <v>36 - Pontevedra</v>
      </c>
    </row>
    <row r="991" spans="1:11" x14ac:dyDescent="0.25">
      <c r="A991" t="s">
        <v>60</v>
      </c>
      <c r="B991" t="s">
        <v>23</v>
      </c>
      <c r="C991" t="s">
        <v>13</v>
      </c>
      <c r="D991">
        <v>0</v>
      </c>
      <c r="E991">
        <v>0</v>
      </c>
      <c r="F991">
        <v>36</v>
      </c>
      <c r="J991" s="29">
        <f>VLOOKUP(Datos[[#This Row],[Mes]],$M$2:$N$13,2,FALSE)</f>
        <v>44835</v>
      </c>
      <c r="K991" s="29" t="str">
        <f>VLOOKUP(Datos[[#This Row],[Region]],$P$7:$S$61,4,FALSE)</f>
        <v>36 - Pontevedra</v>
      </c>
    </row>
    <row r="992" spans="1:11" x14ac:dyDescent="0.25">
      <c r="A992" t="s">
        <v>60</v>
      </c>
      <c r="B992" t="s">
        <v>23</v>
      </c>
      <c r="C992" t="s">
        <v>14</v>
      </c>
      <c r="D992">
        <v>0</v>
      </c>
      <c r="E992">
        <v>0</v>
      </c>
      <c r="F992">
        <v>36</v>
      </c>
      <c r="J992" s="29">
        <f>VLOOKUP(Datos[[#This Row],[Mes]],$M$2:$N$13,2,FALSE)</f>
        <v>44866</v>
      </c>
      <c r="K992" s="29" t="str">
        <f>VLOOKUP(Datos[[#This Row],[Region]],$P$7:$S$61,4,FALSE)</f>
        <v>36 - Pontevedra</v>
      </c>
    </row>
    <row r="993" spans="1:11" x14ac:dyDescent="0.25">
      <c r="A993" t="s">
        <v>60</v>
      </c>
      <c r="B993" t="s">
        <v>23</v>
      </c>
      <c r="C993" t="s">
        <v>15</v>
      </c>
      <c r="D993">
        <v>0</v>
      </c>
      <c r="E993">
        <v>0</v>
      </c>
      <c r="F993">
        <v>36</v>
      </c>
      <c r="J993" s="29">
        <f>VLOOKUP(Datos[[#This Row],[Mes]],$M$2:$N$13,2,FALSE)</f>
        <v>44896</v>
      </c>
      <c r="K993" s="29" t="str">
        <f>VLOOKUP(Datos[[#This Row],[Region]],$P$7:$S$61,4,FALSE)</f>
        <v>36 - Pontevedra</v>
      </c>
    </row>
    <row r="994" spans="1:11" x14ac:dyDescent="0.25">
      <c r="A994" t="s">
        <v>90</v>
      </c>
      <c r="B994" t="s">
        <v>23</v>
      </c>
      <c r="C994" t="s">
        <v>4</v>
      </c>
      <c r="D994">
        <v>0</v>
      </c>
      <c r="E994">
        <v>0</v>
      </c>
      <c r="F994">
        <v>37</v>
      </c>
      <c r="J994" s="29">
        <f>VLOOKUP(Datos[[#This Row],[Mes]],$M$2:$N$13,2,FALSE)</f>
        <v>44562</v>
      </c>
      <c r="K994" s="29" t="str">
        <f>VLOOKUP(Datos[[#This Row],[Region]],$P$7:$S$61,4,FALSE)</f>
        <v>37 - Salamanca</v>
      </c>
    </row>
    <row r="995" spans="1:11" x14ac:dyDescent="0.25">
      <c r="A995" t="s">
        <v>90</v>
      </c>
      <c r="B995" t="s">
        <v>23</v>
      </c>
      <c r="C995" t="s">
        <v>5</v>
      </c>
      <c r="D995">
        <v>0</v>
      </c>
      <c r="E995">
        <v>0</v>
      </c>
      <c r="F995">
        <v>37</v>
      </c>
      <c r="J995" s="29">
        <f>VLOOKUP(Datos[[#This Row],[Mes]],$M$2:$N$13,2,FALSE)</f>
        <v>44593</v>
      </c>
      <c r="K995" s="29" t="str">
        <f>VLOOKUP(Datos[[#This Row],[Region]],$P$7:$S$61,4,FALSE)</f>
        <v>37 - Salamanca</v>
      </c>
    </row>
    <row r="996" spans="1:11" x14ac:dyDescent="0.25">
      <c r="A996" t="s">
        <v>90</v>
      </c>
      <c r="B996" t="s">
        <v>23</v>
      </c>
      <c r="C996" t="s">
        <v>6</v>
      </c>
      <c r="D996">
        <v>0</v>
      </c>
      <c r="E996">
        <v>0</v>
      </c>
      <c r="F996">
        <v>37</v>
      </c>
      <c r="J996" s="29">
        <f>VLOOKUP(Datos[[#This Row],[Mes]],$M$2:$N$13,2,FALSE)</f>
        <v>44621</v>
      </c>
      <c r="K996" s="29" t="str">
        <f>VLOOKUP(Datos[[#This Row],[Region]],$P$7:$S$61,4,FALSE)</f>
        <v>37 - Salamanca</v>
      </c>
    </row>
    <row r="997" spans="1:11" x14ac:dyDescent="0.25">
      <c r="A997" t="s">
        <v>90</v>
      </c>
      <c r="B997" t="s">
        <v>23</v>
      </c>
      <c r="C997" t="s">
        <v>7</v>
      </c>
      <c r="D997">
        <v>0</v>
      </c>
      <c r="E997">
        <v>0</v>
      </c>
      <c r="F997">
        <v>37</v>
      </c>
      <c r="J997" s="29">
        <f>VLOOKUP(Datos[[#This Row],[Mes]],$M$2:$N$13,2,FALSE)</f>
        <v>44652</v>
      </c>
      <c r="K997" s="29" t="str">
        <f>VLOOKUP(Datos[[#This Row],[Region]],$P$7:$S$61,4,FALSE)</f>
        <v>37 - Salamanca</v>
      </c>
    </row>
    <row r="998" spans="1:11" x14ac:dyDescent="0.25">
      <c r="A998" t="s">
        <v>90</v>
      </c>
      <c r="B998" t="s">
        <v>23</v>
      </c>
      <c r="C998" t="s">
        <v>8</v>
      </c>
      <c r="D998">
        <v>0</v>
      </c>
      <c r="E998">
        <v>0</v>
      </c>
      <c r="F998">
        <v>37</v>
      </c>
      <c r="J998" s="29">
        <f>VLOOKUP(Datos[[#This Row],[Mes]],$M$2:$N$13,2,FALSE)</f>
        <v>44682</v>
      </c>
      <c r="K998" s="29" t="str">
        <f>VLOOKUP(Datos[[#This Row],[Region]],$P$7:$S$61,4,FALSE)</f>
        <v>37 - Salamanca</v>
      </c>
    </row>
    <row r="999" spans="1:11" x14ac:dyDescent="0.25">
      <c r="A999" t="s">
        <v>90</v>
      </c>
      <c r="B999" t="s">
        <v>23</v>
      </c>
      <c r="C999" t="s">
        <v>9</v>
      </c>
      <c r="D999">
        <v>0</v>
      </c>
      <c r="E999">
        <v>0</v>
      </c>
      <c r="F999">
        <v>37</v>
      </c>
      <c r="J999" s="29">
        <f>VLOOKUP(Datos[[#This Row],[Mes]],$M$2:$N$13,2,FALSE)</f>
        <v>44713</v>
      </c>
      <c r="K999" s="29" t="str">
        <f>VLOOKUP(Datos[[#This Row],[Region]],$P$7:$S$61,4,FALSE)</f>
        <v>37 - Salamanca</v>
      </c>
    </row>
    <row r="1000" spans="1:11" x14ac:dyDescent="0.25">
      <c r="A1000" t="s">
        <v>90</v>
      </c>
      <c r="B1000" t="s">
        <v>23</v>
      </c>
      <c r="C1000" t="s">
        <v>10</v>
      </c>
      <c r="D1000">
        <v>0</v>
      </c>
      <c r="E1000">
        <v>0</v>
      </c>
      <c r="F1000">
        <v>37</v>
      </c>
      <c r="J1000" s="29">
        <f>VLOOKUP(Datos[[#This Row],[Mes]],$M$2:$N$13,2,FALSE)</f>
        <v>44743</v>
      </c>
      <c r="K1000" s="29" t="str">
        <f>VLOOKUP(Datos[[#This Row],[Region]],$P$7:$S$61,4,FALSE)</f>
        <v>37 - Salamanca</v>
      </c>
    </row>
    <row r="1001" spans="1:11" x14ac:dyDescent="0.25">
      <c r="A1001" t="s">
        <v>90</v>
      </c>
      <c r="B1001" t="s">
        <v>23</v>
      </c>
      <c r="C1001" t="s">
        <v>11</v>
      </c>
      <c r="D1001">
        <v>0</v>
      </c>
      <c r="E1001">
        <v>0</v>
      </c>
      <c r="F1001">
        <v>37</v>
      </c>
      <c r="J1001" s="29">
        <f>VLOOKUP(Datos[[#This Row],[Mes]],$M$2:$N$13,2,FALSE)</f>
        <v>44774</v>
      </c>
      <c r="K1001" s="29" t="str">
        <f>VLOOKUP(Datos[[#This Row],[Region]],$P$7:$S$61,4,FALSE)</f>
        <v>37 - Salamanca</v>
      </c>
    </row>
    <row r="1002" spans="1:11" x14ac:dyDescent="0.25">
      <c r="A1002" t="s">
        <v>90</v>
      </c>
      <c r="B1002" t="s">
        <v>23</v>
      </c>
      <c r="C1002" t="s">
        <v>12</v>
      </c>
      <c r="D1002">
        <v>0</v>
      </c>
      <c r="E1002">
        <v>0</v>
      </c>
      <c r="F1002">
        <v>37</v>
      </c>
      <c r="J1002" s="29">
        <f>VLOOKUP(Datos[[#This Row],[Mes]],$M$2:$N$13,2,FALSE)</f>
        <v>44805</v>
      </c>
      <c r="K1002" s="29" t="str">
        <f>VLOOKUP(Datos[[#This Row],[Region]],$P$7:$S$61,4,FALSE)</f>
        <v>37 - Salamanca</v>
      </c>
    </row>
    <row r="1003" spans="1:11" x14ac:dyDescent="0.25">
      <c r="A1003" t="s">
        <v>90</v>
      </c>
      <c r="B1003" t="s">
        <v>23</v>
      </c>
      <c r="C1003" t="s">
        <v>13</v>
      </c>
      <c r="D1003">
        <v>0</v>
      </c>
      <c r="E1003">
        <v>0</v>
      </c>
      <c r="F1003">
        <v>37</v>
      </c>
      <c r="J1003" s="29">
        <f>VLOOKUP(Datos[[#This Row],[Mes]],$M$2:$N$13,2,FALSE)</f>
        <v>44835</v>
      </c>
      <c r="K1003" s="29" t="str">
        <f>VLOOKUP(Datos[[#This Row],[Region]],$P$7:$S$61,4,FALSE)</f>
        <v>37 - Salamanca</v>
      </c>
    </row>
    <row r="1004" spans="1:11" x14ac:dyDescent="0.25">
      <c r="A1004" t="s">
        <v>90</v>
      </c>
      <c r="B1004" t="s">
        <v>23</v>
      </c>
      <c r="C1004" t="s">
        <v>14</v>
      </c>
      <c r="D1004">
        <v>0</v>
      </c>
      <c r="E1004">
        <v>0</v>
      </c>
      <c r="F1004">
        <v>37</v>
      </c>
      <c r="J1004" s="29">
        <f>VLOOKUP(Datos[[#This Row],[Mes]],$M$2:$N$13,2,FALSE)</f>
        <v>44866</v>
      </c>
      <c r="K1004" s="29" t="str">
        <f>VLOOKUP(Datos[[#This Row],[Region]],$P$7:$S$61,4,FALSE)</f>
        <v>37 - Salamanca</v>
      </c>
    </row>
    <row r="1005" spans="1:11" x14ac:dyDescent="0.25">
      <c r="A1005" t="s">
        <v>90</v>
      </c>
      <c r="B1005" t="s">
        <v>23</v>
      </c>
      <c r="C1005" t="s">
        <v>15</v>
      </c>
      <c r="D1005">
        <v>0</v>
      </c>
      <c r="E1005">
        <v>0</v>
      </c>
      <c r="F1005">
        <v>37</v>
      </c>
      <c r="J1005" s="29">
        <f>VLOOKUP(Datos[[#This Row],[Mes]],$M$2:$N$13,2,FALSE)</f>
        <v>44896</v>
      </c>
      <c r="K1005" s="29" t="str">
        <f>VLOOKUP(Datos[[#This Row],[Region]],$P$7:$S$61,4,FALSE)</f>
        <v>37 - Salamanca</v>
      </c>
    </row>
    <row r="1006" spans="1:11" x14ac:dyDescent="0.25">
      <c r="A1006" t="s">
        <v>89</v>
      </c>
      <c r="B1006" t="s">
        <v>23</v>
      </c>
      <c r="C1006" t="s">
        <v>4</v>
      </c>
      <c r="D1006">
        <v>0</v>
      </c>
      <c r="E1006">
        <v>0</v>
      </c>
      <c r="F1006">
        <v>38</v>
      </c>
      <c r="J1006" s="29">
        <f>VLOOKUP(Datos[[#This Row],[Mes]],$M$2:$N$13,2,FALSE)</f>
        <v>44562</v>
      </c>
      <c r="K1006" s="29" t="str">
        <f>VLOOKUP(Datos[[#This Row],[Region]],$P$7:$S$61,4,FALSE)</f>
        <v>38 - Santa Cruz de Tenerife</v>
      </c>
    </row>
    <row r="1007" spans="1:11" x14ac:dyDescent="0.25">
      <c r="A1007" t="s">
        <v>89</v>
      </c>
      <c r="B1007" t="s">
        <v>23</v>
      </c>
      <c r="C1007" t="s">
        <v>5</v>
      </c>
      <c r="D1007">
        <v>0</v>
      </c>
      <c r="E1007">
        <v>0</v>
      </c>
      <c r="F1007">
        <v>38</v>
      </c>
      <c r="J1007" s="29">
        <f>VLOOKUP(Datos[[#This Row],[Mes]],$M$2:$N$13,2,FALSE)</f>
        <v>44593</v>
      </c>
      <c r="K1007" s="29" t="str">
        <f>VLOOKUP(Datos[[#This Row],[Region]],$P$7:$S$61,4,FALSE)</f>
        <v>38 - Santa Cruz de Tenerife</v>
      </c>
    </row>
    <row r="1008" spans="1:11" x14ac:dyDescent="0.25">
      <c r="A1008" t="s">
        <v>89</v>
      </c>
      <c r="B1008" t="s">
        <v>23</v>
      </c>
      <c r="C1008" t="s">
        <v>6</v>
      </c>
      <c r="D1008">
        <v>0</v>
      </c>
      <c r="E1008">
        <v>0</v>
      </c>
      <c r="F1008">
        <v>38</v>
      </c>
      <c r="J1008" s="29">
        <f>VLOOKUP(Datos[[#This Row],[Mes]],$M$2:$N$13,2,FALSE)</f>
        <v>44621</v>
      </c>
      <c r="K1008" s="29" t="str">
        <f>VLOOKUP(Datos[[#This Row],[Region]],$P$7:$S$61,4,FALSE)</f>
        <v>38 - Santa Cruz de Tenerife</v>
      </c>
    </row>
    <row r="1009" spans="1:11" x14ac:dyDescent="0.25">
      <c r="A1009" t="s">
        <v>89</v>
      </c>
      <c r="B1009" t="s">
        <v>23</v>
      </c>
      <c r="C1009" t="s">
        <v>7</v>
      </c>
      <c r="D1009">
        <v>0</v>
      </c>
      <c r="E1009">
        <v>0</v>
      </c>
      <c r="F1009">
        <v>38</v>
      </c>
      <c r="J1009" s="29">
        <f>VLOOKUP(Datos[[#This Row],[Mes]],$M$2:$N$13,2,FALSE)</f>
        <v>44652</v>
      </c>
      <c r="K1009" s="29" t="str">
        <f>VLOOKUP(Datos[[#This Row],[Region]],$P$7:$S$61,4,FALSE)</f>
        <v>38 - Santa Cruz de Tenerife</v>
      </c>
    </row>
    <row r="1010" spans="1:11" x14ac:dyDescent="0.25">
      <c r="A1010" t="s">
        <v>89</v>
      </c>
      <c r="B1010" t="s">
        <v>23</v>
      </c>
      <c r="C1010" t="s">
        <v>8</v>
      </c>
      <c r="D1010">
        <v>0</v>
      </c>
      <c r="E1010">
        <v>0</v>
      </c>
      <c r="F1010">
        <v>38</v>
      </c>
      <c r="J1010" s="29">
        <f>VLOOKUP(Datos[[#This Row],[Mes]],$M$2:$N$13,2,FALSE)</f>
        <v>44682</v>
      </c>
      <c r="K1010" s="29" t="str">
        <f>VLOOKUP(Datos[[#This Row],[Region]],$P$7:$S$61,4,FALSE)</f>
        <v>38 - Santa Cruz de Tenerife</v>
      </c>
    </row>
    <row r="1011" spans="1:11" x14ac:dyDescent="0.25">
      <c r="A1011" t="s">
        <v>89</v>
      </c>
      <c r="B1011" t="s">
        <v>23</v>
      </c>
      <c r="C1011" t="s">
        <v>9</v>
      </c>
      <c r="D1011">
        <v>0</v>
      </c>
      <c r="E1011">
        <v>0</v>
      </c>
      <c r="F1011">
        <v>38</v>
      </c>
      <c r="J1011" s="29">
        <f>VLOOKUP(Datos[[#This Row],[Mes]],$M$2:$N$13,2,FALSE)</f>
        <v>44713</v>
      </c>
      <c r="K1011" s="29" t="str">
        <f>VLOOKUP(Datos[[#This Row],[Region]],$P$7:$S$61,4,FALSE)</f>
        <v>38 - Santa Cruz de Tenerife</v>
      </c>
    </row>
    <row r="1012" spans="1:11" x14ac:dyDescent="0.25">
      <c r="A1012" t="s">
        <v>89</v>
      </c>
      <c r="B1012" t="s">
        <v>23</v>
      </c>
      <c r="C1012" t="s">
        <v>10</v>
      </c>
      <c r="D1012">
        <v>0</v>
      </c>
      <c r="E1012">
        <v>0</v>
      </c>
      <c r="F1012">
        <v>38</v>
      </c>
      <c r="J1012" s="29">
        <f>VLOOKUP(Datos[[#This Row],[Mes]],$M$2:$N$13,2,FALSE)</f>
        <v>44743</v>
      </c>
      <c r="K1012" s="29" t="str">
        <f>VLOOKUP(Datos[[#This Row],[Region]],$P$7:$S$61,4,FALSE)</f>
        <v>38 - Santa Cruz de Tenerife</v>
      </c>
    </row>
    <row r="1013" spans="1:11" x14ac:dyDescent="0.25">
      <c r="A1013" t="s">
        <v>89</v>
      </c>
      <c r="B1013" t="s">
        <v>23</v>
      </c>
      <c r="C1013" t="s">
        <v>11</v>
      </c>
      <c r="D1013">
        <v>0</v>
      </c>
      <c r="E1013">
        <v>0</v>
      </c>
      <c r="F1013">
        <v>38</v>
      </c>
      <c r="J1013" s="29">
        <f>VLOOKUP(Datos[[#This Row],[Mes]],$M$2:$N$13,2,FALSE)</f>
        <v>44774</v>
      </c>
      <c r="K1013" s="29" t="str">
        <f>VLOOKUP(Datos[[#This Row],[Region]],$P$7:$S$61,4,FALSE)</f>
        <v>38 - Santa Cruz de Tenerife</v>
      </c>
    </row>
    <row r="1014" spans="1:11" x14ac:dyDescent="0.25">
      <c r="A1014" t="s">
        <v>89</v>
      </c>
      <c r="B1014" t="s">
        <v>23</v>
      </c>
      <c r="C1014" t="s">
        <v>12</v>
      </c>
      <c r="D1014">
        <v>0</v>
      </c>
      <c r="E1014">
        <v>0</v>
      </c>
      <c r="F1014">
        <v>38</v>
      </c>
      <c r="J1014" s="29">
        <f>VLOOKUP(Datos[[#This Row],[Mes]],$M$2:$N$13,2,FALSE)</f>
        <v>44805</v>
      </c>
      <c r="K1014" s="29" t="str">
        <f>VLOOKUP(Datos[[#This Row],[Region]],$P$7:$S$61,4,FALSE)</f>
        <v>38 - Santa Cruz de Tenerife</v>
      </c>
    </row>
    <row r="1015" spans="1:11" x14ac:dyDescent="0.25">
      <c r="A1015" t="s">
        <v>89</v>
      </c>
      <c r="B1015" t="s">
        <v>23</v>
      </c>
      <c r="C1015" t="s">
        <v>13</v>
      </c>
      <c r="D1015">
        <v>0</v>
      </c>
      <c r="E1015">
        <v>0</v>
      </c>
      <c r="F1015">
        <v>38</v>
      </c>
      <c r="J1015" s="29">
        <f>VLOOKUP(Datos[[#This Row],[Mes]],$M$2:$N$13,2,FALSE)</f>
        <v>44835</v>
      </c>
      <c r="K1015" s="29" t="str">
        <f>VLOOKUP(Datos[[#This Row],[Region]],$P$7:$S$61,4,FALSE)</f>
        <v>38 - Santa Cruz de Tenerife</v>
      </c>
    </row>
    <row r="1016" spans="1:11" x14ac:dyDescent="0.25">
      <c r="A1016" t="s">
        <v>89</v>
      </c>
      <c r="B1016" t="s">
        <v>23</v>
      </c>
      <c r="C1016" t="s">
        <v>14</v>
      </c>
      <c r="D1016">
        <v>0</v>
      </c>
      <c r="E1016">
        <v>0</v>
      </c>
      <c r="F1016">
        <v>38</v>
      </c>
      <c r="J1016" s="29">
        <f>VLOOKUP(Datos[[#This Row],[Mes]],$M$2:$N$13,2,FALSE)</f>
        <v>44866</v>
      </c>
      <c r="K1016" s="29" t="str">
        <f>VLOOKUP(Datos[[#This Row],[Region]],$P$7:$S$61,4,FALSE)</f>
        <v>38 - Santa Cruz de Tenerife</v>
      </c>
    </row>
    <row r="1017" spans="1:11" x14ac:dyDescent="0.25">
      <c r="A1017" t="s">
        <v>89</v>
      </c>
      <c r="B1017" t="s">
        <v>23</v>
      </c>
      <c r="C1017" t="s">
        <v>15</v>
      </c>
      <c r="D1017">
        <v>0</v>
      </c>
      <c r="E1017">
        <v>0</v>
      </c>
      <c r="F1017">
        <v>38</v>
      </c>
      <c r="J1017" s="29">
        <f>VLOOKUP(Datos[[#This Row],[Mes]],$M$2:$N$13,2,FALSE)</f>
        <v>44896</v>
      </c>
      <c r="K1017" s="29" t="str">
        <f>VLOOKUP(Datos[[#This Row],[Region]],$P$7:$S$61,4,FALSE)</f>
        <v>38 - Santa Cruz de Tenerife</v>
      </c>
    </row>
    <row r="1018" spans="1:11" x14ac:dyDescent="0.25">
      <c r="A1018" t="s">
        <v>78</v>
      </c>
      <c r="B1018" t="s">
        <v>23</v>
      </c>
      <c r="C1018" t="s">
        <v>4</v>
      </c>
      <c r="D1018">
        <v>0</v>
      </c>
      <c r="E1018">
        <v>0</v>
      </c>
      <c r="F1018">
        <v>39</v>
      </c>
      <c r="J1018" s="29">
        <f>VLOOKUP(Datos[[#This Row],[Mes]],$M$2:$N$13,2,FALSE)</f>
        <v>44562</v>
      </c>
      <c r="K1018" s="29" t="str">
        <f>VLOOKUP(Datos[[#This Row],[Region]],$P$7:$S$61,4,FALSE)</f>
        <v>39 - Cantabria</v>
      </c>
    </row>
    <row r="1019" spans="1:11" x14ac:dyDescent="0.25">
      <c r="A1019" t="s">
        <v>78</v>
      </c>
      <c r="B1019" t="s">
        <v>23</v>
      </c>
      <c r="C1019" t="s">
        <v>5</v>
      </c>
      <c r="D1019">
        <v>0</v>
      </c>
      <c r="E1019">
        <v>0</v>
      </c>
      <c r="F1019">
        <v>39</v>
      </c>
      <c r="J1019" s="29">
        <f>VLOOKUP(Datos[[#This Row],[Mes]],$M$2:$N$13,2,FALSE)</f>
        <v>44593</v>
      </c>
      <c r="K1019" s="29" t="str">
        <f>VLOOKUP(Datos[[#This Row],[Region]],$P$7:$S$61,4,FALSE)</f>
        <v>39 - Cantabria</v>
      </c>
    </row>
    <row r="1020" spans="1:11" x14ac:dyDescent="0.25">
      <c r="A1020" t="s">
        <v>78</v>
      </c>
      <c r="B1020" t="s">
        <v>23</v>
      </c>
      <c r="C1020" t="s">
        <v>6</v>
      </c>
      <c r="D1020">
        <v>0</v>
      </c>
      <c r="E1020">
        <v>0</v>
      </c>
      <c r="F1020">
        <v>39</v>
      </c>
      <c r="J1020" s="29">
        <f>VLOOKUP(Datos[[#This Row],[Mes]],$M$2:$N$13,2,FALSE)</f>
        <v>44621</v>
      </c>
      <c r="K1020" s="29" t="str">
        <f>VLOOKUP(Datos[[#This Row],[Region]],$P$7:$S$61,4,FALSE)</f>
        <v>39 - Cantabria</v>
      </c>
    </row>
    <row r="1021" spans="1:11" x14ac:dyDescent="0.25">
      <c r="A1021" t="s">
        <v>78</v>
      </c>
      <c r="B1021" t="s">
        <v>23</v>
      </c>
      <c r="C1021" t="s">
        <v>7</v>
      </c>
      <c r="D1021">
        <v>0</v>
      </c>
      <c r="E1021">
        <v>0</v>
      </c>
      <c r="F1021">
        <v>39</v>
      </c>
      <c r="J1021" s="29">
        <f>VLOOKUP(Datos[[#This Row],[Mes]],$M$2:$N$13,2,FALSE)</f>
        <v>44652</v>
      </c>
      <c r="K1021" s="29" t="str">
        <f>VLOOKUP(Datos[[#This Row],[Region]],$P$7:$S$61,4,FALSE)</f>
        <v>39 - Cantabria</v>
      </c>
    </row>
    <row r="1022" spans="1:11" x14ac:dyDescent="0.25">
      <c r="A1022" t="s">
        <v>78</v>
      </c>
      <c r="B1022" t="s">
        <v>23</v>
      </c>
      <c r="C1022" t="s">
        <v>8</v>
      </c>
      <c r="D1022">
        <v>0</v>
      </c>
      <c r="E1022">
        <v>0</v>
      </c>
      <c r="F1022">
        <v>39</v>
      </c>
      <c r="J1022" s="29">
        <f>VLOOKUP(Datos[[#This Row],[Mes]],$M$2:$N$13,2,FALSE)</f>
        <v>44682</v>
      </c>
      <c r="K1022" s="29" t="str">
        <f>VLOOKUP(Datos[[#This Row],[Region]],$P$7:$S$61,4,FALSE)</f>
        <v>39 - Cantabria</v>
      </c>
    </row>
    <row r="1023" spans="1:11" x14ac:dyDescent="0.25">
      <c r="A1023" t="s">
        <v>78</v>
      </c>
      <c r="B1023" t="s">
        <v>23</v>
      </c>
      <c r="C1023" t="s">
        <v>9</v>
      </c>
      <c r="D1023">
        <v>0</v>
      </c>
      <c r="E1023">
        <v>0</v>
      </c>
      <c r="F1023">
        <v>39</v>
      </c>
      <c r="J1023" s="29">
        <f>VLOOKUP(Datos[[#This Row],[Mes]],$M$2:$N$13,2,FALSE)</f>
        <v>44713</v>
      </c>
      <c r="K1023" s="29" t="str">
        <f>VLOOKUP(Datos[[#This Row],[Region]],$P$7:$S$61,4,FALSE)</f>
        <v>39 - Cantabria</v>
      </c>
    </row>
    <row r="1024" spans="1:11" x14ac:dyDescent="0.25">
      <c r="A1024" t="s">
        <v>78</v>
      </c>
      <c r="B1024" t="s">
        <v>23</v>
      </c>
      <c r="C1024" t="s">
        <v>10</v>
      </c>
      <c r="D1024">
        <v>0</v>
      </c>
      <c r="E1024">
        <v>0</v>
      </c>
      <c r="F1024">
        <v>39</v>
      </c>
      <c r="J1024" s="29">
        <f>VLOOKUP(Datos[[#This Row],[Mes]],$M$2:$N$13,2,FALSE)</f>
        <v>44743</v>
      </c>
      <c r="K1024" s="29" t="str">
        <f>VLOOKUP(Datos[[#This Row],[Region]],$P$7:$S$61,4,FALSE)</f>
        <v>39 - Cantabria</v>
      </c>
    </row>
    <row r="1025" spans="1:11" x14ac:dyDescent="0.25">
      <c r="A1025" t="s">
        <v>78</v>
      </c>
      <c r="B1025" t="s">
        <v>23</v>
      </c>
      <c r="C1025" t="s">
        <v>11</v>
      </c>
      <c r="D1025">
        <v>0</v>
      </c>
      <c r="E1025">
        <v>0</v>
      </c>
      <c r="F1025">
        <v>39</v>
      </c>
      <c r="J1025" s="29">
        <f>VLOOKUP(Datos[[#This Row],[Mes]],$M$2:$N$13,2,FALSE)</f>
        <v>44774</v>
      </c>
      <c r="K1025" s="29" t="str">
        <f>VLOOKUP(Datos[[#This Row],[Region]],$P$7:$S$61,4,FALSE)</f>
        <v>39 - Cantabria</v>
      </c>
    </row>
    <row r="1026" spans="1:11" x14ac:dyDescent="0.25">
      <c r="A1026" t="s">
        <v>78</v>
      </c>
      <c r="B1026" t="s">
        <v>23</v>
      </c>
      <c r="C1026" t="s">
        <v>12</v>
      </c>
      <c r="D1026">
        <v>0</v>
      </c>
      <c r="E1026">
        <v>0</v>
      </c>
      <c r="F1026">
        <v>39</v>
      </c>
      <c r="J1026" s="29">
        <f>VLOOKUP(Datos[[#This Row],[Mes]],$M$2:$N$13,2,FALSE)</f>
        <v>44805</v>
      </c>
      <c r="K1026" s="29" t="str">
        <f>VLOOKUP(Datos[[#This Row],[Region]],$P$7:$S$61,4,FALSE)</f>
        <v>39 - Cantabria</v>
      </c>
    </row>
    <row r="1027" spans="1:11" x14ac:dyDescent="0.25">
      <c r="A1027" t="s">
        <v>78</v>
      </c>
      <c r="B1027" t="s">
        <v>23</v>
      </c>
      <c r="C1027" t="s">
        <v>13</v>
      </c>
      <c r="D1027">
        <v>0</v>
      </c>
      <c r="E1027">
        <v>0</v>
      </c>
      <c r="F1027">
        <v>39</v>
      </c>
      <c r="J1027" s="29">
        <f>VLOOKUP(Datos[[#This Row],[Mes]],$M$2:$N$13,2,FALSE)</f>
        <v>44835</v>
      </c>
      <c r="K1027" s="29" t="str">
        <f>VLOOKUP(Datos[[#This Row],[Region]],$P$7:$S$61,4,FALSE)</f>
        <v>39 - Cantabria</v>
      </c>
    </row>
    <row r="1028" spans="1:11" x14ac:dyDescent="0.25">
      <c r="A1028" t="s">
        <v>78</v>
      </c>
      <c r="B1028" t="s">
        <v>23</v>
      </c>
      <c r="C1028" t="s">
        <v>14</v>
      </c>
      <c r="D1028">
        <v>0</v>
      </c>
      <c r="E1028">
        <v>0</v>
      </c>
      <c r="F1028">
        <v>39</v>
      </c>
      <c r="J1028" s="29">
        <f>VLOOKUP(Datos[[#This Row],[Mes]],$M$2:$N$13,2,FALSE)</f>
        <v>44866</v>
      </c>
      <c r="K1028" s="29" t="str">
        <f>VLOOKUP(Datos[[#This Row],[Region]],$P$7:$S$61,4,FALSE)</f>
        <v>39 - Cantabria</v>
      </c>
    </row>
    <row r="1029" spans="1:11" x14ac:dyDescent="0.25">
      <c r="A1029" t="s">
        <v>78</v>
      </c>
      <c r="B1029" t="s">
        <v>23</v>
      </c>
      <c r="C1029" t="s">
        <v>15</v>
      </c>
      <c r="D1029">
        <v>0</v>
      </c>
      <c r="E1029">
        <v>0</v>
      </c>
      <c r="F1029">
        <v>39</v>
      </c>
      <c r="J1029" s="29">
        <f>VLOOKUP(Datos[[#This Row],[Mes]],$M$2:$N$13,2,FALSE)</f>
        <v>44896</v>
      </c>
      <c r="K1029" s="29" t="str">
        <f>VLOOKUP(Datos[[#This Row],[Region]],$P$7:$S$61,4,FALSE)</f>
        <v>39 - Cantabria</v>
      </c>
    </row>
    <row r="1030" spans="1:11" x14ac:dyDescent="0.25">
      <c r="A1030" t="s">
        <v>96</v>
      </c>
      <c r="B1030" t="s">
        <v>23</v>
      </c>
      <c r="C1030" t="s">
        <v>4</v>
      </c>
      <c r="D1030">
        <v>0</v>
      </c>
      <c r="E1030">
        <v>0</v>
      </c>
      <c r="F1030">
        <v>40</v>
      </c>
      <c r="J1030" s="29">
        <f>VLOOKUP(Datos[[#This Row],[Mes]],$M$2:$N$13,2,FALSE)</f>
        <v>44562</v>
      </c>
      <c r="K1030" s="29" t="str">
        <f>VLOOKUP(Datos[[#This Row],[Region]],$P$7:$S$61,4,FALSE)</f>
        <v>40 - Segovia</v>
      </c>
    </row>
    <row r="1031" spans="1:11" x14ac:dyDescent="0.25">
      <c r="A1031" t="s">
        <v>96</v>
      </c>
      <c r="B1031" t="s">
        <v>23</v>
      </c>
      <c r="C1031" t="s">
        <v>5</v>
      </c>
      <c r="D1031">
        <v>0</v>
      </c>
      <c r="E1031">
        <v>0</v>
      </c>
      <c r="F1031">
        <v>40</v>
      </c>
      <c r="J1031" s="29">
        <f>VLOOKUP(Datos[[#This Row],[Mes]],$M$2:$N$13,2,FALSE)</f>
        <v>44593</v>
      </c>
      <c r="K1031" s="29" t="str">
        <f>VLOOKUP(Datos[[#This Row],[Region]],$P$7:$S$61,4,FALSE)</f>
        <v>40 - Segovia</v>
      </c>
    </row>
    <row r="1032" spans="1:11" x14ac:dyDescent="0.25">
      <c r="A1032" t="s">
        <v>96</v>
      </c>
      <c r="B1032" t="s">
        <v>23</v>
      </c>
      <c r="C1032" t="s">
        <v>6</v>
      </c>
      <c r="D1032">
        <v>0</v>
      </c>
      <c r="E1032">
        <v>0</v>
      </c>
      <c r="F1032">
        <v>40</v>
      </c>
      <c r="J1032" s="29">
        <f>VLOOKUP(Datos[[#This Row],[Mes]],$M$2:$N$13,2,FALSE)</f>
        <v>44621</v>
      </c>
      <c r="K1032" s="29" t="str">
        <f>VLOOKUP(Datos[[#This Row],[Region]],$P$7:$S$61,4,FALSE)</f>
        <v>40 - Segovia</v>
      </c>
    </row>
    <row r="1033" spans="1:11" x14ac:dyDescent="0.25">
      <c r="A1033" t="s">
        <v>96</v>
      </c>
      <c r="B1033" t="s">
        <v>23</v>
      </c>
      <c r="C1033" t="s">
        <v>7</v>
      </c>
      <c r="D1033">
        <v>0</v>
      </c>
      <c r="E1033">
        <v>0</v>
      </c>
      <c r="F1033">
        <v>40</v>
      </c>
      <c r="J1033" s="29">
        <f>VLOOKUP(Datos[[#This Row],[Mes]],$M$2:$N$13,2,FALSE)</f>
        <v>44652</v>
      </c>
      <c r="K1033" s="29" t="str">
        <f>VLOOKUP(Datos[[#This Row],[Region]],$P$7:$S$61,4,FALSE)</f>
        <v>40 - Segovia</v>
      </c>
    </row>
    <row r="1034" spans="1:11" x14ac:dyDescent="0.25">
      <c r="A1034" t="s">
        <v>96</v>
      </c>
      <c r="B1034" t="s">
        <v>23</v>
      </c>
      <c r="C1034" t="s">
        <v>8</v>
      </c>
      <c r="D1034">
        <v>0</v>
      </c>
      <c r="E1034">
        <v>0</v>
      </c>
      <c r="F1034">
        <v>40</v>
      </c>
      <c r="J1034" s="29">
        <f>VLOOKUP(Datos[[#This Row],[Mes]],$M$2:$N$13,2,FALSE)</f>
        <v>44682</v>
      </c>
      <c r="K1034" s="29" t="str">
        <f>VLOOKUP(Datos[[#This Row],[Region]],$P$7:$S$61,4,FALSE)</f>
        <v>40 - Segovia</v>
      </c>
    </row>
    <row r="1035" spans="1:11" x14ac:dyDescent="0.25">
      <c r="A1035" t="s">
        <v>96</v>
      </c>
      <c r="B1035" t="s">
        <v>23</v>
      </c>
      <c r="C1035" t="s">
        <v>9</v>
      </c>
      <c r="D1035">
        <v>0</v>
      </c>
      <c r="E1035">
        <v>0</v>
      </c>
      <c r="F1035">
        <v>40</v>
      </c>
      <c r="J1035" s="29">
        <f>VLOOKUP(Datos[[#This Row],[Mes]],$M$2:$N$13,2,FALSE)</f>
        <v>44713</v>
      </c>
      <c r="K1035" s="29" t="str">
        <f>VLOOKUP(Datos[[#This Row],[Region]],$P$7:$S$61,4,FALSE)</f>
        <v>40 - Segovia</v>
      </c>
    </row>
    <row r="1036" spans="1:11" x14ac:dyDescent="0.25">
      <c r="A1036" t="s">
        <v>96</v>
      </c>
      <c r="B1036" t="s">
        <v>23</v>
      </c>
      <c r="C1036" t="s">
        <v>10</v>
      </c>
      <c r="D1036">
        <v>0</v>
      </c>
      <c r="E1036">
        <v>0</v>
      </c>
      <c r="F1036">
        <v>40</v>
      </c>
      <c r="J1036" s="29">
        <f>VLOOKUP(Datos[[#This Row],[Mes]],$M$2:$N$13,2,FALSE)</f>
        <v>44743</v>
      </c>
      <c r="K1036" s="29" t="str">
        <f>VLOOKUP(Datos[[#This Row],[Region]],$P$7:$S$61,4,FALSE)</f>
        <v>40 - Segovia</v>
      </c>
    </row>
    <row r="1037" spans="1:11" x14ac:dyDescent="0.25">
      <c r="A1037" t="s">
        <v>96</v>
      </c>
      <c r="B1037" t="s">
        <v>23</v>
      </c>
      <c r="C1037" t="s">
        <v>11</v>
      </c>
      <c r="D1037">
        <v>0</v>
      </c>
      <c r="E1037">
        <v>0</v>
      </c>
      <c r="F1037">
        <v>40</v>
      </c>
      <c r="J1037" s="29">
        <f>VLOOKUP(Datos[[#This Row],[Mes]],$M$2:$N$13,2,FALSE)</f>
        <v>44774</v>
      </c>
      <c r="K1037" s="29" t="str">
        <f>VLOOKUP(Datos[[#This Row],[Region]],$P$7:$S$61,4,FALSE)</f>
        <v>40 - Segovia</v>
      </c>
    </row>
    <row r="1038" spans="1:11" x14ac:dyDescent="0.25">
      <c r="A1038" t="s">
        <v>96</v>
      </c>
      <c r="B1038" t="s">
        <v>23</v>
      </c>
      <c r="C1038" t="s">
        <v>12</v>
      </c>
      <c r="D1038">
        <v>0</v>
      </c>
      <c r="E1038">
        <v>0</v>
      </c>
      <c r="F1038">
        <v>40</v>
      </c>
      <c r="J1038" s="29">
        <f>VLOOKUP(Datos[[#This Row],[Mes]],$M$2:$N$13,2,FALSE)</f>
        <v>44805</v>
      </c>
      <c r="K1038" s="29" t="str">
        <f>VLOOKUP(Datos[[#This Row],[Region]],$P$7:$S$61,4,FALSE)</f>
        <v>40 - Segovia</v>
      </c>
    </row>
    <row r="1039" spans="1:11" x14ac:dyDescent="0.25">
      <c r="A1039" t="s">
        <v>96</v>
      </c>
      <c r="B1039" t="s">
        <v>23</v>
      </c>
      <c r="C1039" t="s">
        <v>13</v>
      </c>
      <c r="D1039">
        <v>0</v>
      </c>
      <c r="E1039">
        <v>0</v>
      </c>
      <c r="F1039">
        <v>40</v>
      </c>
      <c r="J1039" s="29">
        <f>VLOOKUP(Datos[[#This Row],[Mes]],$M$2:$N$13,2,FALSE)</f>
        <v>44835</v>
      </c>
      <c r="K1039" s="29" t="str">
        <f>VLOOKUP(Datos[[#This Row],[Region]],$P$7:$S$61,4,FALSE)</f>
        <v>40 - Segovia</v>
      </c>
    </row>
    <row r="1040" spans="1:11" x14ac:dyDescent="0.25">
      <c r="A1040" t="s">
        <v>96</v>
      </c>
      <c r="B1040" t="s">
        <v>23</v>
      </c>
      <c r="C1040" t="s">
        <v>14</v>
      </c>
      <c r="D1040">
        <v>0</v>
      </c>
      <c r="E1040">
        <v>0</v>
      </c>
      <c r="F1040">
        <v>40</v>
      </c>
      <c r="J1040" s="29">
        <f>VLOOKUP(Datos[[#This Row],[Mes]],$M$2:$N$13,2,FALSE)</f>
        <v>44866</v>
      </c>
      <c r="K1040" s="29" t="str">
        <f>VLOOKUP(Datos[[#This Row],[Region]],$P$7:$S$61,4,FALSE)</f>
        <v>40 - Segovia</v>
      </c>
    </row>
    <row r="1041" spans="1:11" x14ac:dyDescent="0.25">
      <c r="A1041" t="s">
        <v>96</v>
      </c>
      <c r="B1041" t="s">
        <v>23</v>
      </c>
      <c r="C1041" t="s">
        <v>15</v>
      </c>
      <c r="D1041">
        <v>0</v>
      </c>
      <c r="E1041">
        <v>0</v>
      </c>
      <c r="F1041">
        <v>40</v>
      </c>
      <c r="J1041" s="29">
        <f>VLOOKUP(Datos[[#This Row],[Mes]],$M$2:$N$13,2,FALSE)</f>
        <v>44896</v>
      </c>
      <c r="K1041" s="29" t="str">
        <f>VLOOKUP(Datos[[#This Row],[Region]],$P$7:$S$61,4,FALSE)</f>
        <v>40 - Segovia</v>
      </c>
    </row>
    <row r="1042" spans="1:11" x14ac:dyDescent="0.25">
      <c r="A1042" t="s">
        <v>61</v>
      </c>
      <c r="B1042" t="s">
        <v>23</v>
      </c>
      <c r="C1042" t="s">
        <v>9</v>
      </c>
      <c r="D1042">
        <v>0</v>
      </c>
      <c r="E1042">
        <v>0</v>
      </c>
      <c r="F1042">
        <v>41</v>
      </c>
      <c r="J1042" s="29">
        <f>VLOOKUP(Datos[[#This Row],[Mes]],$M$2:$N$13,2,FALSE)</f>
        <v>44713</v>
      </c>
      <c r="K1042" s="29" t="str">
        <f>VLOOKUP(Datos[[#This Row],[Region]],$P$7:$S$61,4,FALSE)</f>
        <v>41 - Sevilla</v>
      </c>
    </row>
    <row r="1043" spans="1:11" x14ac:dyDescent="0.25">
      <c r="A1043" t="s">
        <v>61</v>
      </c>
      <c r="B1043" t="s">
        <v>23</v>
      </c>
      <c r="C1043" t="s">
        <v>10</v>
      </c>
      <c r="D1043">
        <v>0</v>
      </c>
      <c r="E1043">
        <v>0</v>
      </c>
      <c r="F1043">
        <v>41</v>
      </c>
      <c r="J1043" s="29">
        <f>VLOOKUP(Datos[[#This Row],[Mes]],$M$2:$N$13,2,FALSE)</f>
        <v>44743</v>
      </c>
      <c r="K1043" s="29" t="str">
        <f>VLOOKUP(Datos[[#This Row],[Region]],$P$7:$S$61,4,FALSE)</f>
        <v>41 - Sevilla</v>
      </c>
    </row>
    <row r="1044" spans="1:11" x14ac:dyDescent="0.25">
      <c r="A1044" t="s">
        <v>61</v>
      </c>
      <c r="B1044" t="s">
        <v>23</v>
      </c>
      <c r="C1044" t="s">
        <v>11</v>
      </c>
      <c r="D1044">
        <v>0</v>
      </c>
      <c r="E1044">
        <v>0</v>
      </c>
      <c r="F1044">
        <v>41</v>
      </c>
      <c r="J1044" s="29">
        <f>VLOOKUP(Datos[[#This Row],[Mes]],$M$2:$N$13,2,FALSE)</f>
        <v>44774</v>
      </c>
      <c r="K1044" s="29" t="str">
        <f>VLOOKUP(Datos[[#This Row],[Region]],$P$7:$S$61,4,FALSE)</f>
        <v>41 - Sevilla</v>
      </c>
    </row>
    <row r="1045" spans="1:11" x14ac:dyDescent="0.25">
      <c r="A1045" t="s">
        <v>61</v>
      </c>
      <c r="B1045" t="s">
        <v>23</v>
      </c>
      <c r="C1045" t="s">
        <v>12</v>
      </c>
      <c r="D1045">
        <v>0</v>
      </c>
      <c r="E1045">
        <v>0</v>
      </c>
      <c r="F1045">
        <v>41</v>
      </c>
      <c r="J1045" s="29">
        <f>VLOOKUP(Datos[[#This Row],[Mes]],$M$2:$N$13,2,FALSE)</f>
        <v>44805</v>
      </c>
      <c r="K1045" s="29" t="str">
        <f>VLOOKUP(Datos[[#This Row],[Region]],$P$7:$S$61,4,FALSE)</f>
        <v>41 - Sevilla</v>
      </c>
    </row>
    <row r="1046" spans="1:11" x14ac:dyDescent="0.25">
      <c r="A1046" t="s">
        <v>61</v>
      </c>
      <c r="B1046" t="s">
        <v>23</v>
      </c>
      <c r="C1046" t="s">
        <v>13</v>
      </c>
      <c r="D1046">
        <v>0</v>
      </c>
      <c r="E1046">
        <v>0</v>
      </c>
      <c r="F1046">
        <v>41</v>
      </c>
      <c r="J1046" s="29">
        <f>VLOOKUP(Datos[[#This Row],[Mes]],$M$2:$N$13,2,FALSE)</f>
        <v>44835</v>
      </c>
      <c r="K1046" s="29" t="str">
        <f>VLOOKUP(Datos[[#This Row],[Region]],$P$7:$S$61,4,FALSE)</f>
        <v>41 - Sevilla</v>
      </c>
    </row>
    <row r="1047" spans="1:11" x14ac:dyDescent="0.25">
      <c r="A1047" t="s">
        <v>61</v>
      </c>
      <c r="B1047" t="s">
        <v>23</v>
      </c>
      <c r="C1047" t="s">
        <v>14</v>
      </c>
      <c r="D1047">
        <v>0</v>
      </c>
      <c r="E1047">
        <v>0</v>
      </c>
      <c r="F1047">
        <v>41</v>
      </c>
      <c r="J1047" s="29">
        <f>VLOOKUP(Datos[[#This Row],[Mes]],$M$2:$N$13,2,FALSE)</f>
        <v>44866</v>
      </c>
      <c r="K1047" s="29" t="str">
        <f>VLOOKUP(Datos[[#This Row],[Region]],$P$7:$S$61,4,FALSE)</f>
        <v>41 - Sevilla</v>
      </c>
    </row>
    <row r="1048" spans="1:11" x14ac:dyDescent="0.25">
      <c r="A1048" t="s">
        <v>61</v>
      </c>
      <c r="B1048" t="s">
        <v>23</v>
      </c>
      <c r="C1048" t="s">
        <v>15</v>
      </c>
      <c r="D1048">
        <v>0</v>
      </c>
      <c r="E1048">
        <v>0</v>
      </c>
      <c r="F1048">
        <v>41</v>
      </c>
      <c r="J1048" s="29">
        <f>VLOOKUP(Datos[[#This Row],[Mes]],$M$2:$N$13,2,FALSE)</f>
        <v>44896</v>
      </c>
      <c r="K1048" s="29" t="str">
        <f>VLOOKUP(Datos[[#This Row],[Region]],$P$7:$S$61,4,FALSE)</f>
        <v>41 - Sevilla</v>
      </c>
    </row>
    <row r="1049" spans="1:11" x14ac:dyDescent="0.25">
      <c r="A1049" t="s">
        <v>88</v>
      </c>
      <c r="B1049" t="s">
        <v>23</v>
      </c>
      <c r="C1049" t="s">
        <v>4</v>
      </c>
      <c r="D1049">
        <v>0</v>
      </c>
      <c r="E1049">
        <v>0</v>
      </c>
      <c r="F1049">
        <v>42</v>
      </c>
      <c r="J1049" s="29">
        <f>VLOOKUP(Datos[[#This Row],[Mes]],$M$2:$N$13,2,FALSE)</f>
        <v>44562</v>
      </c>
      <c r="K1049" s="29" t="str">
        <f>VLOOKUP(Datos[[#This Row],[Region]],$P$7:$S$61,4,FALSE)</f>
        <v>42 - Soria</v>
      </c>
    </row>
    <row r="1050" spans="1:11" x14ac:dyDescent="0.25">
      <c r="A1050" t="s">
        <v>88</v>
      </c>
      <c r="B1050" t="s">
        <v>23</v>
      </c>
      <c r="C1050" t="s">
        <v>5</v>
      </c>
      <c r="D1050">
        <v>0</v>
      </c>
      <c r="E1050">
        <v>0</v>
      </c>
      <c r="F1050">
        <v>42</v>
      </c>
      <c r="J1050" s="29">
        <f>VLOOKUP(Datos[[#This Row],[Mes]],$M$2:$N$13,2,FALSE)</f>
        <v>44593</v>
      </c>
      <c r="K1050" s="29" t="str">
        <f>VLOOKUP(Datos[[#This Row],[Region]],$P$7:$S$61,4,FALSE)</f>
        <v>42 - Soria</v>
      </c>
    </row>
    <row r="1051" spans="1:11" x14ac:dyDescent="0.25">
      <c r="A1051" t="s">
        <v>88</v>
      </c>
      <c r="B1051" t="s">
        <v>23</v>
      </c>
      <c r="C1051" t="s">
        <v>6</v>
      </c>
      <c r="D1051">
        <v>0</v>
      </c>
      <c r="E1051">
        <v>0</v>
      </c>
      <c r="F1051">
        <v>42</v>
      </c>
      <c r="J1051" s="29">
        <f>VLOOKUP(Datos[[#This Row],[Mes]],$M$2:$N$13,2,FALSE)</f>
        <v>44621</v>
      </c>
      <c r="K1051" s="29" t="str">
        <f>VLOOKUP(Datos[[#This Row],[Region]],$P$7:$S$61,4,FALSE)</f>
        <v>42 - Soria</v>
      </c>
    </row>
    <row r="1052" spans="1:11" x14ac:dyDescent="0.25">
      <c r="A1052" t="s">
        <v>88</v>
      </c>
      <c r="B1052" t="s">
        <v>23</v>
      </c>
      <c r="C1052" t="s">
        <v>7</v>
      </c>
      <c r="D1052">
        <v>0</v>
      </c>
      <c r="E1052">
        <v>0</v>
      </c>
      <c r="F1052">
        <v>42</v>
      </c>
      <c r="J1052" s="29">
        <f>VLOOKUP(Datos[[#This Row],[Mes]],$M$2:$N$13,2,FALSE)</f>
        <v>44652</v>
      </c>
      <c r="K1052" s="29" t="str">
        <f>VLOOKUP(Datos[[#This Row],[Region]],$P$7:$S$61,4,FALSE)</f>
        <v>42 - Soria</v>
      </c>
    </row>
    <row r="1053" spans="1:11" x14ac:dyDescent="0.25">
      <c r="A1053" t="s">
        <v>88</v>
      </c>
      <c r="B1053" t="s">
        <v>23</v>
      </c>
      <c r="C1053" t="s">
        <v>8</v>
      </c>
      <c r="D1053">
        <v>0</v>
      </c>
      <c r="E1053">
        <v>0</v>
      </c>
      <c r="F1053">
        <v>42</v>
      </c>
      <c r="J1053" s="29">
        <f>VLOOKUP(Datos[[#This Row],[Mes]],$M$2:$N$13,2,FALSE)</f>
        <v>44682</v>
      </c>
      <c r="K1053" s="29" t="str">
        <f>VLOOKUP(Datos[[#This Row],[Region]],$P$7:$S$61,4,FALSE)</f>
        <v>42 - Soria</v>
      </c>
    </row>
    <row r="1054" spans="1:11" x14ac:dyDescent="0.25">
      <c r="A1054" t="s">
        <v>88</v>
      </c>
      <c r="B1054" t="s">
        <v>23</v>
      </c>
      <c r="C1054" t="s">
        <v>9</v>
      </c>
      <c r="D1054">
        <v>0</v>
      </c>
      <c r="E1054">
        <v>0</v>
      </c>
      <c r="F1054">
        <v>42</v>
      </c>
      <c r="J1054" s="29">
        <f>VLOOKUP(Datos[[#This Row],[Mes]],$M$2:$N$13,2,FALSE)</f>
        <v>44713</v>
      </c>
      <c r="K1054" s="29" t="str">
        <f>VLOOKUP(Datos[[#This Row],[Region]],$P$7:$S$61,4,FALSE)</f>
        <v>42 - Soria</v>
      </c>
    </row>
    <row r="1055" spans="1:11" x14ac:dyDescent="0.25">
      <c r="A1055" t="s">
        <v>88</v>
      </c>
      <c r="B1055" t="s">
        <v>23</v>
      </c>
      <c r="C1055" t="s">
        <v>10</v>
      </c>
      <c r="D1055">
        <v>0</v>
      </c>
      <c r="E1055">
        <v>0</v>
      </c>
      <c r="F1055">
        <v>42</v>
      </c>
      <c r="J1055" s="29">
        <f>VLOOKUP(Datos[[#This Row],[Mes]],$M$2:$N$13,2,FALSE)</f>
        <v>44743</v>
      </c>
      <c r="K1055" s="29" t="str">
        <f>VLOOKUP(Datos[[#This Row],[Region]],$P$7:$S$61,4,FALSE)</f>
        <v>42 - Soria</v>
      </c>
    </row>
    <row r="1056" spans="1:11" x14ac:dyDescent="0.25">
      <c r="A1056" t="s">
        <v>88</v>
      </c>
      <c r="B1056" t="s">
        <v>23</v>
      </c>
      <c r="C1056" t="s">
        <v>11</v>
      </c>
      <c r="D1056">
        <v>0</v>
      </c>
      <c r="E1056">
        <v>0</v>
      </c>
      <c r="F1056">
        <v>42</v>
      </c>
      <c r="J1056" s="29">
        <f>VLOOKUP(Datos[[#This Row],[Mes]],$M$2:$N$13,2,FALSE)</f>
        <v>44774</v>
      </c>
      <c r="K1056" s="29" t="str">
        <f>VLOOKUP(Datos[[#This Row],[Region]],$P$7:$S$61,4,FALSE)</f>
        <v>42 - Soria</v>
      </c>
    </row>
    <row r="1057" spans="1:11" x14ac:dyDescent="0.25">
      <c r="A1057" t="s">
        <v>88</v>
      </c>
      <c r="B1057" t="s">
        <v>23</v>
      </c>
      <c r="C1057" t="s">
        <v>12</v>
      </c>
      <c r="D1057">
        <v>0</v>
      </c>
      <c r="E1057">
        <v>0</v>
      </c>
      <c r="F1057">
        <v>42</v>
      </c>
      <c r="J1057" s="29">
        <f>VLOOKUP(Datos[[#This Row],[Mes]],$M$2:$N$13,2,FALSE)</f>
        <v>44805</v>
      </c>
      <c r="K1057" s="29" t="str">
        <f>VLOOKUP(Datos[[#This Row],[Region]],$P$7:$S$61,4,FALSE)</f>
        <v>42 - Soria</v>
      </c>
    </row>
    <row r="1058" spans="1:11" x14ac:dyDescent="0.25">
      <c r="A1058" t="s">
        <v>88</v>
      </c>
      <c r="B1058" t="s">
        <v>23</v>
      </c>
      <c r="C1058" t="s">
        <v>13</v>
      </c>
      <c r="D1058">
        <v>0</v>
      </c>
      <c r="E1058">
        <v>0</v>
      </c>
      <c r="F1058">
        <v>42</v>
      </c>
      <c r="J1058" s="29">
        <f>VLOOKUP(Datos[[#This Row],[Mes]],$M$2:$N$13,2,FALSE)</f>
        <v>44835</v>
      </c>
      <c r="K1058" s="29" t="str">
        <f>VLOOKUP(Datos[[#This Row],[Region]],$P$7:$S$61,4,FALSE)</f>
        <v>42 - Soria</v>
      </c>
    </row>
    <row r="1059" spans="1:11" x14ac:dyDescent="0.25">
      <c r="A1059" t="s">
        <v>88</v>
      </c>
      <c r="B1059" t="s">
        <v>23</v>
      </c>
      <c r="C1059" t="s">
        <v>14</v>
      </c>
      <c r="D1059">
        <v>0</v>
      </c>
      <c r="E1059">
        <v>0</v>
      </c>
      <c r="F1059">
        <v>42</v>
      </c>
      <c r="J1059" s="29">
        <f>VLOOKUP(Datos[[#This Row],[Mes]],$M$2:$N$13,2,FALSE)</f>
        <v>44866</v>
      </c>
      <c r="K1059" s="29" t="str">
        <f>VLOOKUP(Datos[[#This Row],[Region]],$P$7:$S$61,4,FALSE)</f>
        <v>42 - Soria</v>
      </c>
    </row>
    <row r="1060" spans="1:11" x14ac:dyDescent="0.25">
      <c r="A1060" t="s">
        <v>88</v>
      </c>
      <c r="B1060" t="s">
        <v>23</v>
      </c>
      <c r="C1060" t="s">
        <v>15</v>
      </c>
      <c r="D1060">
        <v>0</v>
      </c>
      <c r="E1060">
        <v>0</v>
      </c>
      <c r="F1060">
        <v>42</v>
      </c>
      <c r="J1060" s="29">
        <f>VLOOKUP(Datos[[#This Row],[Mes]],$M$2:$N$13,2,FALSE)</f>
        <v>44896</v>
      </c>
      <c r="K1060" s="29" t="str">
        <f>VLOOKUP(Datos[[#This Row],[Region]],$P$7:$S$61,4,FALSE)</f>
        <v>42 - Soria</v>
      </c>
    </row>
    <row r="1061" spans="1:11" x14ac:dyDescent="0.25">
      <c r="A1061" t="s">
        <v>106</v>
      </c>
      <c r="B1061" t="s">
        <v>23</v>
      </c>
      <c r="C1061" t="s">
        <v>4</v>
      </c>
      <c r="D1061">
        <v>0</v>
      </c>
      <c r="E1061">
        <v>0</v>
      </c>
      <c r="F1061">
        <v>43</v>
      </c>
      <c r="J1061" s="29">
        <f>VLOOKUP(Datos[[#This Row],[Mes]],$M$2:$N$13,2,FALSE)</f>
        <v>44562</v>
      </c>
      <c r="K1061" s="29" t="str">
        <f>VLOOKUP(Datos[[#This Row],[Region]],$P$7:$S$61,4,FALSE)</f>
        <v>43 - Tarragona</v>
      </c>
    </row>
    <row r="1062" spans="1:11" x14ac:dyDescent="0.25">
      <c r="A1062" t="s">
        <v>106</v>
      </c>
      <c r="B1062" t="s">
        <v>23</v>
      </c>
      <c r="C1062" t="s">
        <v>5</v>
      </c>
      <c r="D1062">
        <v>0</v>
      </c>
      <c r="E1062">
        <v>0</v>
      </c>
      <c r="F1062">
        <v>43</v>
      </c>
      <c r="J1062" s="29">
        <f>VLOOKUP(Datos[[#This Row],[Mes]],$M$2:$N$13,2,FALSE)</f>
        <v>44593</v>
      </c>
      <c r="K1062" s="29" t="str">
        <f>VLOOKUP(Datos[[#This Row],[Region]],$P$7:$S$61,4,FALSE)</f>
        <v>43 - Tarragona</v>
      </c>
    </row>
    <row r="1063" spans="1:11" x14ac:dyDescent="0.25">
      <c r="A1063" t="s">
        <v>106</v>
      </c>
      <c r="B1063" t="s">
        <v>23</v>
      </c>
      <c r="C1063" t="s">
        <v>6</v>
      </c>
      <c r="D1063">
        <v>0</v>
      </c>
      <c r="E1063">
        <v>0</v>
      </c>
      <c r="F1063">
        <v>43</v>
      </c>
      <c r="J1063" s="29">
        <f>VLOOKUP(Datos[[#This Row],[Mes]],$M$2:$N$13,2,FALSE)</f>
        <v>44621</v>
      </c>
      <c r="K1063" s="29" t="str">
        <f>VLOOKUP(Datos[[#This Row],[Region]],$P$7:$S$61,4,FALSE)</f>
        <v>43 - Tarragona</v>
      </c>
    </row>
    <row r="1064" spans="1:11" x14ac:dyDescent="0.25">
      <c r="A1064" t="s">
        <v>106</v>
      </c>
      <c r="B1064" t="s">
        <v>23</v>
      </c>
      <c r="C1064" t="s">
        <v>7</v>
      </c>
      <c r="D1064">
        <v>0</v>
      </c>
      <c r="E1064">
        <v>0</v>
      </c>
      <c r="F1064">
        <v>43</v>
      </c>
      <c r="J1064" s="29">
        <f>VLOOKUP(Datos[[#This Row],[Mes]],$M$2:$N$13,2,FALSE)</f>
        <v>44652</v>
      </c>
      <c r="K1064" s="29" t="str">
        <f>VLOOKUP(Datos[[#This Row],[Region]],$P$7:$S$61,4,FALSE)</f>
        <v>43 - Tarragona</v>
      </c>
    </row>
    <row r="1065" spans="1:11" x14ac:dyDescent="0.25">
      <c r="A1065" t="s">
        <v>106</v>
      </c>
      <c r="B1065" t="s">
        <v>23</v>
      </c>
      <c r="C1065" t="s">
        <v>8</v>
      </c>
      <c r="D1065">
        <v>0</v>
      </c>
      <c r="E1065">
        <v>0</v>
      </c>
      <c r="F1065">
        <v>43</v>
      </c>
      <c r="J1065" s="29">
        <f>VLOOKUP(Datos[[#This Row],[Mes]],$M$2:$N$13,2,FALSE)</f>
        <v>44682</v>
      </c>
      <c r="K1065" s="29" t="str">
        <f>VLOOKUP(Datos[[#This Row],[Region]],$P$7:$S$61,4,FALSE)</f>
        <v>43 - Tarragona</v>
      </c>
    </row>
    <row r="1066" spans="1:11" x14ac:dyDescent="0.25">
      <c r="A1066" t="s">
        <v>106</v>
      </c>
      <c r="B1066" t="s">
        <v>23</v>
      </c>
      <c r="C1066" t="s">
        <v>9</v>
      </c>
      <c r="D1066">
        <v>0</v>
      </c>
      <c r="E1066">
        <v>0</v>
      </c>
      <c r="F1066">
        <v>43</v>
      </c>
      <c r="J1066" s="29">
        <f>VLOOKUP(Datos[[#This Row],[Mes]],$M$2:$N$13,2,FALSE)</f>
        <v>44713</v>
      </c>
      <c r="K1066" s="29" t="str">
        <f>VLOOKUP(Datos[[#This Row],[Region]],$P$7:$S$61,4,FALSE)</f>
        <v>43 - Tarragona</v>
      </c>
    </row>
    <row r="1067" spans="1:11" x14ac:dyDescent="0.25">
      <c r="A1067" t="s">
        <v>106</v>
      </c>
      <c r="B1067" t="s">
        <v>23</v>
      </c>
      <c r="C1067" t="s">
        <v>10</v>
      </c>
      <c r="D1067">
        <v>0</v>
      </c>
      <c r="E1067">
        <v>0</v>
      </c>
      <c r="F1067">
        <v>43</v>
      </c>
      <c r="J1067" s="29">
        <f>VLOOKUP(Datos[[#This Row],[Mes]],$M$2:$N$13,2,FALSE)</f>
        <v>44743</v>
      </c>
      <c r="K1067" s="29" t="str">
        <f>VLOOKUP(Datos[[#This Row],[Region]],$P$7:$S$61,4,FALSE)</f>
        <v>43 - Tarragona</v>
      </c>
    </row>
    <row r="1068" spans="1:11" x14ac:dyDescent="0.25">
      <c r="A1068" t="s">
        <v>106</v>
      </c>
      <c r="B1068" t="s">
        <v>23</v>
      </c>
      <c r="C1068" t="s">
        <v>11</v>
      </c>
      <c r="D1068">
        <v>0</v>
      </c>
      <c r="E1068">
        <v>0</v>
      </c>
      <c r="F1068">
        <v>43</v>
      </c>
      <c r="J1068" s="29">
        <f>VLOOKUP(Datos[[#This Row],[Mes]],$M$2:$N$13,2,FALSE)</f>
        <v>44774</v>
      </c>
      <c r="K1068" s="29" t="str">
        <f>VLOOKUP(Datos[[#This Row],[Region]],$P$7:$S$61,4,FALSE)</f>
        <v>43 - Tarragona</v>
      </c>
    </row>
    <row r="1069" spans="1:11" x14ac:dyDescent="0.25">
      <c r="A1069" t="s">
        <v>106</v>
      </c>
      <c r="B1069" t="s">
        <v>23</v>
      </c>
      <c r="C1069" t="s">
        <v>12</v>
      </c>
      <c r="D1069">
        <v>0</v>
      </c>
      <c r="E1069">
        <v>0</v>
      </c>
      <c r="F1069">
        <v>43</v>
      </c>
      <c r="J1069" s="29">
        <f>VLOOKUP(Datos[[#This Row],[Mes]],$M$2:$N$13,2,FALSE)</f>
        <v>44805</v>
      </c>
      <c r="K1069" s="29" t="str">
        <f>VLOOKUP(Datos[[#This Row],[Region]],$P$7:$S$61,4,FALSE)</f>
        <v>43 - Tarragona</v>
      </c>
    </row>
    <row r="1070" spans="1:11" x14ac:dyDescent="0.25">
      <c r="A1070" t="s">
        <v>106</v>
      </c>
      <c r="B1070" t="s">
        <v>23</v>
      </c>
      <c r="C1070" t="s">
        <v>13</v>
      </c>
      <c r="D1070">
        <v>0</v>
      </c>
      <c r="E1070">
        <v>0</v>
      </c>
      <c r="F1070">
        <v>43</v>
      </c>
      <c r="J1070" s="29">
        <f>VLOOKUP(Datos[[#This Row],[Mes]],$M$2:$N$13,2,FALSE)</f>
        <v>44835</v>
      </c>
      <c r="K1070" s="29" t="str">
        <f>VLOOKUP(Datos[[#This Row],[Region]],$P$7:$S$61,4,FALSE)</f>
        <v>43 - Tarragona</v>
      </c>
    </row>
    <row r="1071" spans="1:11" x14ac:dyDescent="0.25">
      <c r="A1071" t="s">
        <v>106</v>
      </c>
      <c r="B1071" t="s">
        <v>23</v>
      </c>
      <c r="C1071" t="s">
        <v>14</v>
      </c>
      <c r="D1071">
        <v>0</v>
      </c>
      <c r="E1071">
        <v>0</v>
      </c>
      <c r="F1071">
        <v>43</v>
      </c>
      <c r="J1071" s="29">
        <f>VLOOKUP(Datos[[#This Row],[Mes]],$M$2:$N$13,2,FALSE)</f>
        <v>44866</v>
      </c>
      <c r="K1071" s="29" t="str">
        <f>VLOOKUP(Datos[[#This Row],[Region]],$P$7:$S$61,4,FALSE)</f>
        <v>43 - Tarragona</v>
      </c>
    </row>
    <row r="1072" spans="1:11" x14ac:dyDescent="0.25">
      <c r="A1072" t="s">
        <v>106</v>
      </c>
      <c r="B1072" t="s">
        <v>23</v>
      </c>
      <c r="C1072" t="s">
        <v>15</v>
      </c>
      <c r="D1072">
        <v>0</v>
      </c>
      <c r="E1072">
        <v>0</v>
      </c>
      <c r="F1072">
        <v>43</v>
      </c>
      <c r="J1072" s="29">
        <f>VLOOKUP(Datos[[#This Row],[Mes]],$M$2:$N$13,2,FALSE)</f>
        <v>44896</v>
      </c>
      <c r="K1072" s="29" t="str">
        <f>VLOOKUP(Datos[[#This Row],[Region]],$P$7:$S$61,4,FALSE)</f>
        <v>43 - Tarragona</v>
      </c>
    </row>
    <row r="1073" spans="1:11" x14ac:dyDescent="0.25">
      <c r="A1073" t="s">
        <v>87</v>
      </c>
      <c r="B1073" t="s">
        <v>23</v>
      </c>
      <c r="C1073" t="s">
        <v>4</v>
      </c>
      <c r="D1073">
        <v>0</v>
      </c>
      <c r="E1073">
        <v>0</v>
      </c>
      <c r="F1073">
        <v>44</v>
      </c>
      <c r="J1073" s="29">
        <f>VLOOKUP(Datos[[#This Row],[Mes]],$M$2:$N$13,2,FALSE)</f>
        <v>44562</v>
      </c>
      <c r="K1073" s="29" t="str">
        <f>VLOOKUP(Datos[[#This Row],[Region]],$P$7:$S$61,4,FALSE)</f>
        <v>44 - Teruel</v>
      </c>
    </row>
    <row r="1074" spans="1:11" x14ac:dyDescent="0.25">
      <c r="A1074" t="s">
        <v>87</v>
      </c>
      <c r="B1074" t="s">
        <v>23</v>
      </c>
      <c r="C1074" t="s">
        <v>5</v>
      </c>
      <c r="D1074">
        <v>0</v>
      </c>
      <c r="E1074">
        <v>0</v>
      </c>
      <c r="F1074">
        <v>44</v>
      </c>
      <c r="J1074" s="29">
        <f>VLOOKUP(Datos[[#This Row],[Mes]],$M$2:$N$13,2,FALSE)</f>
        <v>44593</v>
      </c>
      <c r="K1074" s="29" t="str">
        <f>VLOOKUP(Datos[[#This Row],[Region]],$P$7:$S$61,4,FALSE)</f>
        <v>44 - Teruel</v>
      </c>
    </row>
    <row r="1075" spans="1:11" x14ac:dyDescent="0.25">
      <c r="A1075" t="s">
        <v>87</v>
      </c>
      <c r="B1075" t="s">
        <v>23</v>
      </c>
      <c r="C1075" t="s">
        <v>6</v>
      </c>
      <c r="D1075">
        <v>0</v>
      </c>
      <c r="E1075">
        <v>0</v>
      </c>
      <c r="F1075">
        <v>44</v>
      </c>
      <c r="J1075" s="29">
        <f>VLOOKUP(Datos[[#This Row],[Mes]],$M$2:$N$13,2,FALSE)</f>
        <v>44621</v>
      </c>
      <c r="K1075" s="29" t="str">
        <f>VLOOKUP(Datos[[#This Row],[Region]],$P$7:$S$61,4,FALSE)</f>
        <v>44 - Teruel</v>
      </c>
    </row>
    <row r="1076" spans="1:11" x14ac:dyDescent="0.25">
      <c r="A1076" t="s">
        <v>87</v>
      </c>
      <c r="B1076" t="s">
        <v>23</v>
      </c>
      <c r="C1076" t="s">
        <v>7</v>
      </c>
      <c r="D1076">
        <v>0</v>
      </c>
      <c r="E1076">
        <v>0</v>
      </c>
      <c r="F1076">
        <v>44</v>
      </c>
      <c r="J1076" s="29">
        <f>VLOOKUP(Datos[[#This Row],[Mes]],$M$2:$N$13,2,FALSE)</f>
        <v>44652</v>
      </c>
      <c r="K1076" s="29" t="str">
        <f>VLOOKUP(Datos[[#This Row],[Region]],$P$7:$S$61,4,FALSE)</f>
        <v>44 - Teruel</v>
      </c>
    </row>
    <row r="1077" spans="1:11" x14ac:dyDescent="0.25">
      <c r="A1077" t="s">
        <v>87</v>
      </c>
      <c r="B1077" t="s">
        <v>23</v>
      </c>
      <c r="C1077" t="s">
        <v>8</v>
      </c>
      <c r="D1077">
        <v>0</v>
      </c>
      <c r="E1077">
        <v>0</v>
      </c>
      <c r="F1077">
        <v>44</v>
      </c>
      <c r="J1077" s="29">
        <f>VLOOKUP(Datos[[#This Row],[Mes]],$M$2:$N$13,2,FALSE)</f>
        <v>44682</v>
      </c>
      <c r="K1077" s="29" t="str">
        <f>VLOOKUP(Datos[[#This Row],[Region]],$P$7:$S$61,4,FALSE)</f>
        <v>44 - Teruel</v>
      </c>
    </row>
    <row r="1078" spans="1:11" x14ac:dyDescent="0.25">
      <c r="A1078" t="s">
        <v>87</v>
      </c>
      <c r="B1078" t="s">
        <v>23</v>
      </c>
      <c r="C1078" t="s">
        <v>9</v>
      </c>
      <c r="D1078">
        <v>0</v>
      </c>
      <c r="E1078">
        <v>0</v>
      </c>
      <c r="F1078">
        <v>44</v>
      </c>
      <c r="J1078" s="29">
        <f>VLOOKUP(Datos[[#This Row],[Mes]],$M$2:$N$13,2,FALSE)</f>
        <v>44713</v>
      </c>
      <c r="K1078" s="29" t="str">
        <f>VLOOKUP(Datos[[#This Row],[Region]],$P$7:$S$61,4,FALSE)</f>
        <v>44 - Teruel</v>
      </c>
    </row>
    <row r="1079" spans="1:11" x14ac:dyDescent="0.25">
      <c r="A1079" t="s">
        <v>87</v>
      </c>
      <c r="B1079" t="s">
        <v>23</v>
      </c>
      <c r="C1079" t="s">
        <v>10</v>
      </c>
      <c r="D1079">
        <v>0</v>
      </c>
      <c r="E1079">
        <v>0</v>
      </c>
      <c r="F1079">
        <v>44</v>
      </c>
      <c r="J1079" s="29">
        <f>VLOOKUP(Datos[[#This Row],[Mes]],$M$2:$N$13,2,FALSE)</f>
        <v>44743</v>
      </c>
      <c r="K1079" s="29" t="str">
        <f>VLOOKUP(Datos[[#This Row],[Region]],$P$7:$S$61,4,FALSE)</f>
        <v>44 - Teruel</v>
      </c>
    </row>
    <row r="1080" spans="1:11" x14ac:dyDescent="0.25">
      <c r="A1080" t="s">
        <v>87</v>
      </c>
      <c r="B1080" t="s">
        <v>23</v>
      </c>
      <c r="C1080" t="s">
        <v>11</v>
      </c>
      <c r="D1080">
        <v>0</v>
      </c>
      <c r="E1080">
        <v>0</v>
      </c>
      <c r="F1080">
        <v>44</v>
      </c>
      <c r="J1080" s="29">
        <f>VLOOKUP(Datos[[#This Row],[Mes]],$M$2:$N$13,2,FALSE)</f>
        <v>44774</v>
      </c>
      <c r="K1080" s="29" t="str">
        <f>VLOOKUP(Datos[[#This Row],[Region]],$P$7:$S$61,4,FALSE)</f>
        <v>44 - Teruel</v>
      </c>
    </row>
    <row r="1081" spans="1:11" x14ac:dyDescent="0.25">
      <c r="A1081" t="s">
        <v>87</v>
      </c>
      <c r="B1081" t="s">
        <v>23</v>
      </c>
      <c r="C1081" t="s">
        <v>12</v>
      </c>
      <c r="D1081">
        <v>0</v>
      </c>
      <c r="E1081">
        <v>0</v>
      </c>
      <c r="F1081">
        <v>44</v>
      </c>
      <c r="J1081" s="29">
        <f>VLOOKUP(Datos[[#This Row],[Mes]],$M$2:$N$13,2,FALSE)</f>
        <v>44805</v>
      </c>
      <c r="K1081" s="29" t="str">
        <f>VLOOKUP(Datos[[#This Row],[Region]],$P$7:$S$61,4,FALSE)</f>
        <v>44 - Teruel</v>
      </c>
    </row>
    <row r="1082" spans="1:11" x14ac:dyDescent="0.25">
      <c r="A1082" t="s">
        <v>87</v>
      </c>
      <c r="B1082" t="s">
        <v>23</v>
      </c>
      <c r="C1082" t="s">
        <v>13</v>
      </c>
      <c r="D1082">
        <v>0</v>
      </c>
      <c r="E1082">
        <v>0</v>
      </c>
      <c r="F1082">
        <v>44</v>
      </c>
      <c r="J1082" s="29">
        <f>VLOOKUP(Datos[[#This Row],[Mes]],$M$2:$N$13,2,FALSE)</f>
        <v>44835</v>
      </c>
      <c r="K1082" s="29" t="str">
        <f>VLOOKUP(Datos[[#This Row],[Region]],$P$7:$S$61,4,FALSE)</f>
        <v>44 - Teruel</v>
      </c>
    </row>
    <row r="1083" spans="1:11" x14ac:dyDescent="0.25">
      <c r="A1083" t="s">
        <v>87</v>
      </c>
      <c r="B1083" t="s">
        <v>23</v>
      </c>
      <c r="C1083" t="s">
        <v>14</v>
      </c>
      <c r="D1083">
        <v>0</v>
      </c>
      <c r="E1083">
        <v>0</v>
      </c>
      <c r="F1083">
        <v>44</v>
      </c>
      <c r="J1083" s="29">
        <f>VLOOKUP(Datos[[#This Row],[Mes]],$M$2:$N$13,2,FALSE)</f>
        <v>44866</v>
      </c>
      <c r="K1083" s="29" t="str">
        <f>VLOOKUP(Datos[[#This Row],[Region]],$P$7:$S$61,4,FALSE)</f>
        <v>44 - Teruel</v>
      </c>
    </row>
    <row r="1084" spans="1:11" x14ac:dyDescent="0.25">
      <c r="A1084" t="s">
        <v>87</v>
      </c>
      <c r="B1084" t="s">
        <v>23</v>
      </c>
      <c r="C1084" t="s">
        <v>15</v>
      </c>
      <c r="D1084">
        <v>0</v>
      </c>
      <c r="E1084">
        <v>0</v>
      </c>
      <c r="F1084">
        <v>44</v>
      </c>
      <c r="J1084" s="29">
        <f>VLOOKUP(Datos[[#This Row],[Mes]],$M$2:$N$13,2,FALSE)</f>
        <v>44896</v>
      </c>
      <c r="K1084" s="29" t="str">
        <f>VLOOKUP(Datos[[#This Row],[Region]],$P$7:$S$61,4,FALSE)</f>
        <v>44 - Teruel</v>
      </c>
    </row>
    <row r="1085" spans="1:11" x14ac:dyDescent="0.25">
      <c r="A1085" t="s">
        <v>86</v>
      </c>
      <c r="B1085" t="s">
        <v>23</v>
      </c>
      <c r="C1085" t="s">
        <v>4</v>
      </c>
      <c r="D1085">
        <v>0</v>
      </c>
      <c r="E1085">
        <v>0</v>
      </c>
      <c r="F1085">
        <v>45</v>
      </c>
      <c r="J1085" s="29">
        <f>VLOOKUP(Datos[[#This Row],[Mes]],$M$2:$N$13,2,FALSE)</f>
        <v>44562</v>
      </c>
      <c r="K1085" s="29" t="str">
        <f>VLOOKUP(Datos[[#This Row],[Region]],$P$7:$S$61,4,FALSE)</f>
        <v>45 - Toledo</v>
      </c>
    </row>
    <row r="1086" spans="1:11" x14ac:dyDescent="0.25">
      <c r="A1086" t="s">
        <v>86</v>
      </c>
      <c r="B1086" t="s">
        <v>23</v>
      </c>
      <c r="C1086" t="s">
        <v>5</v>
      </c>
      <c r="D1086">
        <v>0</v>
      </c>
      <c r="E1086">
        <v>0</v>
      </c>
      <c r="F1086">
        <v>45</v>
      </c>
      <c r="J1086" s="29">
        <f>VLOOKUP(Datos[[#This Row],[Mes]],$M$2:$N$13,2,FALSE)</f>
        <v>44593</v>
      </c>
      <c r="K1086" s="29" t="str">
        <f>VLOOKUP(Datos[[#This Row],[Region]],$P$7:$S$61,4,FALSE)</f>
        <v>45 - Toledo</v>
      </c>
    </row>
    <row r="1087" spans="1:11" x14ac:dyDescent="0.25">
      <c r="A1087" t="s">
        <v>86</v>
      </c>
      <c r="B1087" t="s">
        <v>23</v>
      </c>
      <c r="C1087" t="s">
        <v>6</v>
      </c>
      <c r="D1087">
        <v>0</v>
      </c>
      <c r="E1087">
        <v>0</v>
      </c>
      <c r="F1087">
        <v>45</v>
      </c>
      <c r="J1087" s="29">
        <f>VLOOKUP(Datos[[#This Row],[Mes]],$M$2:$N$13,2,FALSE)</f>
        <v>44621</v>
      </c>
      <c r="K1087" s="29" t="str">
        <f>VLOOKUP(Datos[[#This Row],[Region]],$P$7:$S$61,4,FALSE)</f>
        <v>45 - Toledo</v>
      </c>
    </row>
    <row r="1088" spans="1:11" x14ac:dyDescent="0.25">
      <c r="A1088" t="s">
        <v>86</v>
      </c>
      <c r="B1088" t="s">
        <v>23</v>
      </c>
      <c r="C1088" t="s">
        <v>7</v>
      </c>
      <c r="D1088">
        <v>0</v>
      </c>
      <c r="E1088">
        <v>0</v>
      </c>
      <c r="F1088">
        <v>45</v>
      </c>
      <c r="J1088" s="29">
        <f>VLOOKUP(Datos[[#This Row],[Mes]],$M$2:$N$13,2,FALSE)</f>
        <v>44652</v>
      </c>
      <c r="K1088" s="29" t="str">
        <f>VLOOKUP(Datos[[#This Row],[Region]],$P$7:$S$61,4,FALSE)</f>
        <v>45 - Toledo</v>
      </c>
    </row>
    <row r="1089" spans="1:11" x14ac:dyDescent="0.25">
      <c r="A1089" t="s">
        <v>86</v>
      </c>
      <c r="B1089" t="s">
        <v>23</v>
      </c>
      <c r="C1089" t="s">
        <v>8</v>
      </c>
      <c r="D1089">
        <v>0</v>
      </c>
      <c r="E1089">
        <v>0</v>
      </c>
      <c r="F1089">
        <v>45</v>
      </c>
      <c r="J1089" s="29">
        <f>VLOOKUP(Datos[[#This Row],[Mes]],$M$2:$N$13,2,FALSE)</f>
        <v>44682</v>
      </c>
      <c r="K1089" s="29" t="str">
        <f>VLOOKUP(Datos[[#This Row],[Region]],$P$7:$S$61,4,FALSE)</f>
        <v>45 - Toledo</v>
      </c>
    </row>
    <row r="1090" spans="1:11" x14ac:dyDescent="0.25">
      <c r="A1090" t="s">
        <v>86</v>
      </c>
      <c r="B1090" t="s">
        <v>23</v>
      </c>
      <c r="C1090" t="s">
        <v>9</v>
      </c>
      <c r="D1090">
        <v>0</v>
      </c>
      <c r="E1090">
        <v>0</v>
      </c>
      <c r="F1090">
        <v>45</v>
      </c>
      <c r="J1090" s="29">
        <f>VLOOKUP(Datos[[#This Row],[Mes]],$M$2:$N$13,2,FALSE)</f>
        <v>44713</v>
      </c>
      <c r="K1090" s="29" t="str">
        <f>VLOOKUP(Datos[[#This Row],[Region]],$P$7:$S$61,4,FALSE)</f>
        <v>45 - Toledo</v>
      </c>
    </row>
    <row r="1091" spans="1:11" x14ac:dyDescent="0.25">
      <c r="A1091" t="s">
        <v>86</v>
      </c>
      <c r="B1091" t="s">
        <v>23</v>
      </c>
      <c r="C1091" t="s">
        <v>10</v>
      </c>
      <c r="D1091">
        <v>0</v>
      </c>
      <c r="E1091">
        <v>0</v>
      </c>
      <c r="F1091">
        <v>45</v>
      </c>
      <c r="J1091" s="29">
        <f>VLOOKUP(Datos[[#This Row],[Mes]],$M$2:$N$13,2,FALSE)</f>
        <v>44743</v>
      </c>
      <c r="K1091" s="29" t="str">
        <f>VLOOKUP(Datos[[#This Row],[Region]],$P$7:$S$61,4,FALSE)</f>
        <v>45 - Toledo</v>
      </c>
    </row>
    <row r="1092" spans="1:11" x14ac:dyDescent="0.25">
      <c r="A1092" t="s">
        <v>86</v>
      </c>
      <c r="B1092" t="s">
        <v>23</v>
      </c>
      <c r="C1092" t="s">
        <v>11</v>
      </c>
      <c r="D1092">
        <v>0</v>
      </c>
      <c r="E1092">
        <v>0</v>
      </c>
      <c r="F1092">
        <v>45</v>
      </c>
      <c r="J1092" s="29">
        <f>VLOOKUP(Datos[[#This Row],[Mes]],$M$2:$N$13,2,FALSE)</f>
        <v>44774</v>
      </c>
      <c r="K1092" s="29" t="str">
        <f>VLOOKUP(Datos[[#This Row],[Region]],$P$7:$S$61,4,FALSE)</f>
        <v>45 - Toledo</v>
      </c>
    </row>
    <row r="1093" spans="1:11" x14ac:dyDescent="0.25">
      <c r="A1093" t="s">
        <v>86</v>
      </c>
      <c r="B1093" t="s">
        <v>23</v>
      </c>
      <c r="C1093" t="s">
        <v>12</v>
      </c>
      <c r="D1093">
        <v>0</v>
      </c>
      <c r="E1093">
        <v>0</v>
      </c>
      <c r="F1093">
        <v>45</v>
      </c>
      <c r="J1093" s="29">
        <f>VLOOKUP(Datos[[#This Row],[Mes]],$M$2:$N$13,2,FALSE)</f>
        <v>44805</v>
      </c>
      <c r="K1093" s="29" t="str">
        <f>VLOOKUP(Datos[[#This Row],[Region]],$P$7:$S$61,4,FALSE)</f>
        <v>45 - Toledo</v>
      </c>
    </row>
    <row r="1094" spans="1:11" x14ac:dyDescent="0.25">
      <c r="A1094" t="s">
        <v>86</v>
      </c>
      <c r="B1094" t="s">
        <v>23</v>
      </c>
      <c r="C1094" t="s">
        <v>13</v>
      </c>
      <c r="D1094">
        <v>0</v>
      </c>
      <c r="E1094">
        <v>0</v>
      </c>
      <c r="F1094">
        <v>45</v>
      </c>
      <c r="J1094" s="29">
        <f>VLOOKUP(Datos[[#This Row],[Mes]],$M$2:$N$13,2,FALSE)</f>
        <v>44835</v>
      </c>
      <c r="K1094" s="29" t="str">
        <f>VLOOKUP(Datos[[#This Row],[Region]],$P$7:$S$61,4,FALSE)</f>
        <v>45 - Toledo</v>
      </c>
    </row>
    <row r="1095" spans="1:11" x14ac:dyDescent="0.25">
      <c r="A1095" t="s">
        <v>86</v>
      </c>
      <c r="B1095" t="s">
        <v>23</v>
      </c>
      <c r="C1095" t="s">
        <v>14</v>
      </c>
      <c r="D1095">
        <v>0</v>
      </c>
      <c r="E1095">
        <v>0</v>
      </c>
      <c r="F1095">
        <v>45</v>
      </c>
      <c r="J1095" s="29">
        <f>VLOOKUP(Datos[[#This Row],[Mes]],$M$2:$N$13,2,FALSE)</f>
        <v>44866</v>
      </c>
      <c r="K1095" s="29" t="str">
        <f>VLOOKUP(Datos[[#This Row],[Region]],$P$7:$S$61,4,FALSE)</f>
        <v>45 - Toledo</v>
      </c>
    </row>
    <row r="1096" spans="1:11" x14ac:dyDescent="0.25">
      <c r="A1096" t="s">
        <v>86</v>
      </c>
      <c r="B1096" t="s">
        <v>23</v>
      </c>
      <c r="C1096" t="s">
        <v>15</v>
      </c>
      <c r="D1096">
        <v>0</v>
      </c>
      <c r="E1096">
        <v>0</v>
      </c>
      <c r="F1096">
        <v>45</v>
      </c>
      <c r="J1096" s="29">
        <f>VLOOKUP(Datos[[#This Row],[Mes]],$M$2:$N$13,2,FALSE)</f>
        <v>44896</v>
      </c>
      <c r="K1096" s="29" t="str">
        <f>VLOOKUP(Datos[[#This Row],[Region]],$P$7:$S$61,4,FALSE)</f>
        <v>45 - Toledo</v>
      </c>
    </row>
    <row r="1097" spans="1:11" x14ac:dyDescent="0.25">
      <c r="A1097" t="s">
        <v>110</v>
      </c>
      <c r="B1097" t="s">
        <v>23</v>
      </c>
      <c r="C1097" t="s">
        <v>9</v>
      </c>
      <c r="D1097">
        <v>0</v>
      </c>
      <c r="E1097">
        <v>0</v>
      </c>
      <c r="F1097">
        <v>46</v>
      </c>
      <c r="J1097" s="29">
        <f>VLOOKUP(Datos[[#This Row],[Mes]],$M$2:$N$13,2,FALSE)</f>
        <v>44713</v>
      </c>
      <c r="K1097" s="29" t="str">
        <f>VLOOKUP(Datos[[#This Row],[Region]],$P$7:$S$61,4,FALSE)</f>
        <v>46 - Valencia/València</v>
      </c>
    </row>
    <row r="1098" spans="1:11" x14ac:dyDescent="0.25">
      <c r="A1098" t="s">
        <v>110</v>
      </c>
      <c r="B1098" t="s">
        <v>23</v>
      </c>
      <c r="C1098" t="s">
        <v>10</v>
      </c>
      <c r="D1098">
        <v>0</v>
      </c>
      <c r="E1098">
        <v>0</v>
      </c>
      <c r="F1098">
        <v>46</v>
      </c>
      <c r="J1098" s="29">
        <f>VLOOKUP(Datos[[#This Row],[Mes]],$M$2:$N$13,2,FALSE)</f>
        <v>44743</v>
      </c>
      <c r="K1098" s="29" t="str">
        <f>VLOOKUP(Datos[[#This Row],[Region]],$P$7:$S$61,4,FALSE)</f>
        <v>46 - Valencia/València</v>
      </c>
    </row>
    <row r="1099" spans="1:11" x14ac:dyDescent="0.25">
      <c r="A1099" t="s">
        <v>110</v>
      </c>
      <c r="B1099" t="s">
        <v>23</v>
      </c>
      <c r="C1099" t="s">
        <v>11</v>
      </c>
      <c r="D1099">
        <v>0</v>
      </c>
      <c r="E1099">
        <v>0</v>
      </c>
      <c r="F1099">
        <v>46</v>
      </c>
      <c r="J1099" s="29">
        <f>VLOOKUP(Datos[[#This Row],[Mes]],$M$2:$N$13,2,FALSE)</f>
        <v>44774</v>
      </c>
      <c r="K1099" s="29" t="str">
        <f>VLOOKUP(Datos[[#This Row],[Region]],$P$7:$S$61,4,FALSE)</f>
        <v>46 - Valencia/València</v>
      </c>
    </row>
    <row r="1100" spans="1:11" x14ac:dyDescent="0.25">
      <c r="A1100" t="s">
        <v>110</v>
      </c>
      <c r="B1100" t="s">
        <v>23</v>
      </c>
      <c r="C1100" t="s">
        <v>12</v>
      </c>
      <c r="D1100">
        <v>0</v>
      </c>
      <c r="E1100">
        <v>0</v>
      </c>
      <c r="F1100">
        <v>46</v>
      </c>
      <c r="J1100" s="29">
        <f>VLOOKUP(Datos[[#This Row],[Mes]],$M$2:$N$13,2,FALSE)</f>
        <v>44805</v>
      </c>
      <c r="K1100" s="29" t="str">
        <f>VLOOKUP(Datos[[#This Row],[Region]],$P$7:$S$61,4,FALSE)</f>
        <v>46 - Valencia/València</v>
      </c>
    </row>
    <row r="1101" spans="1:11" x14ac:dyDescent="0.25">
      <c r="A1101" t="s">
        <v>110</v>
      </c>
      <c r="B1101" t="s">
        <v>23</v>
      </c>
      <c r="C1101" t="s">
        <v>13</v>
      </c>
      <c r="D1101">
        <v>0</v>
      </c>
      <c r="E1101">
        <v>0</v>
      </c>
      <c r="F1101">
        <v>46</v>
      </c>
      <c r="J1101" s="29">
        <f>VLOOKUP(Datos[[#This Row],[Mes]],$M$2:$N$13,2,FALSE)</f>
        <v>44835</v>
      </c>
      <c r="K1101" s="29" t="str">
        <f>VLOOKUP(Datos[[#This Row],[Region]],$P$7:$S$61,4,FALSE)</f>
        <v>46 - Valencia/València</v>
      </c>
    </row>
    <row r="1102" spans="1:11" x14ac:dyDescent="0.25">
      <c r="A1102" t="s">
        <v>110</v>
      </c>
      <c r="B1102" t="s">
        <v>23</v>
      </c>
      <c r="C1102" t="s">
        <v>14</v>
      </c>
      <c r="D1102">
        <v>0</v>
      </c>
      <c r="E1102">
        <v>0</v>
      </c>
      <c r="F1102">
        <v>46</v>
      </c>
      <c r="J1102" s="29">
        <f>VLOOKUP(Datos[[#This Row],[Mes]],$M$2:$N$13,2,FALSE)</f>
        <v>44866</v>
      </c>
      <c r="K1102" s="29" t="str">
        <f>VLOOKUP(Datos[[#This Row],[Region]],$P$7:$S$61,4,FALSE)</f>
        <v>46 - Valencia/València</v>
      </c>
    </row>
    <row r="1103" spans="1:11" x14ac:dyDescent="0.25">
      <c r="A1103" t="s">
        <v>110</v>
      </c>
      <c r="B1103" t="s">
        <v>23</v>
      </c>
      <c r="C1103" t="s">
        <v>15</v>
      </c>
      <c r="D1103">
        <v>0</v>
      </c>
      <c r="E1103">
        <v>0</v>
      </c>
      <c r="F1103">
        <v>46</v>
      </c>
      <c r="J1103" s="29">
        <f>VLOOKUP(Datos[[#This Row],[Mes]],$M$2:$N$13,2,FALSE)</f>
        <v>44896</v>
      </c>
      <c r="K1103" s="29" t="str">
        <f>VLOOKUP(Datos[[#This Row],[Region]],$P$7:$S$61,4,FALSE)</f>
        <v>46 - Valencia/València</v>
      </c>
    </row>
    <row r="1104" spans="1:11" x14ac:dyDescent="0.25">
      <c r="A1104" t="s">
        <v>85</v>
      </c>
      <c r="B1104" t="s">
        <v>23</v>
      </c>
      <c r="C1104" t="s">
        <v>4</v>
      </c>
      <c r="D1104">
        <v>0</v>
      </c>
      <c r="E1104">
        <v>0</v>
      </c>
      <c r="F1104">
        <v>47</v>
      </c>
      <c r="J1104" s="29">
        <f>VLOOKUP(Datos[[#This Row],[Mes]],$M$2:$N$13,2,FALSE)</f>
        <v>44562</v>
      </c>
      <c r="K1104" s="29" t="str">
        <f>VLOOKUP(Datos[[#This Row],[Region]],$P$7:$S$61,4,FALSE)</f>
        <v>47 - Valladolid</v>
      </c>
    </row>
    <row r="1105" spans="1:11" x14ac:dyDescent="0.25">
      <c r="A1105" t="s">
        <v>85</v>
      </c>
      <c r="B1105" t="s">
        <v>23</v>
      </c>
      <c r="C1105" t="s">
        <v>5</v>
      </c>
      <c r="D1105">
        <v>0</v>
      </c>
      <c r="E1105">
        <v>0</v>
      </c>
      <c r="F1105">
        <v>47</v>
      </c>
      <c r="J1105" s="29">
        <f>VLOOKUP(Datos[[#This Row],[Mes]],$M$2:$N$13,2,FALSE)</f>
        <v>44593</v>
      </c>
      <c r="K1105" s="29" t="str">
        <f>VLOOKUP(Datos[[#This Row],[Region]],$P$7:$S$61,4,FALSE)</f>
        <v>47 - Valladolid</v>
      </c>
    </row>
    <row r="1106" spans="1:11" x14ac:dyDescent="0.25">
      <c r="A1106" t="s">
        <v>85</v>
      </c>
      <c r="B1106" t="s">
        <v>23</v>
      </c>
      <c r="C1106" t="s">
        <v>6</v>
      </c>
      <c r="D1106">
        <v>0</v>
      </c>
      <c r="E1106">
        <v>0</v>
      </c>
      <c r="F1106">
        <v>47</v>
      </c>
      <c r="J1106" s="29">
        <f>VLOOKUP(Datos[[#This Row],[Mes]],$M$2:$N$13,2,FALSE)</f>
        <v>44621</v>
      </c>
      <c r="K1106" s="29" t="str">
        <f>VLOOKUP(Datos[[#This Row],[Region]],$P$7:$S$61,4,FALSE)</f>
        <v>47 - Valladolid</v>
      </c>
    </row>
    <row r="1107" spans="1:11" x14ac:dyDescent="0.25">
      <c r="A1107" t="s">
        <v>85</v>
      </c>
      <c r="B1107" t="s">
        <v>23</v>
      </c>
      <c r="C1107" t="s">
        <v>7</v>
      </c>
      <c r="D1107">
        <v>0</v>
      </c>
      <c r="E1107">
        <v>0</v>
      </c>
      <c r="F1107">
        <v>47</v>
      </c>
      <c r="J1107" s="29">
        <f>VLOOKUP(Datos[[#This Row],[Mes]],$M$2:$N$13,2,FALSE)</f>
        <v>44652</v>
      </c>
      <c r="K1107" s="29" t="str">
        <f>VLOOKUP(Datos[[#This Row],[Region]],$P$7:$S$61,4,FALSE)</f>
        <v>47 - Valladolid</v>
      </c>
    </row>
    <row r="1108" spans="1:11" x14ac:dyDescent="0.25">
      <c r="A1108" t="s">
        <v>85</v>
      </c>
      <c r="B1108" t="s">
        <v>23</v>
      </c>
      <c r="C1108" t="s">
        <v>8</v>
      </c>
      <c r="D1108">
        <v>0</v>
      </c>
      <c r="E1108">
        <v>0</v>
      </c>
      <c r="F1108">
        <v>47</v>
      </c>
      <c r="J1108" s="29">
        <f>VLOOKUP(Datos[[#This Row],[Mes]],$M$2:$N$13,2,FALSE)</f>
        <v>44682</v>
      </c>
      <c r="K1108" s="29" t="str">
        <f>VLOOKUP(Datos[[#This Row],[Region]],$P$7:$S$61,4,FALSE)</f>
        <v>47 - Valladolid</v>
      </c>
    </row>
    <row r="1109" spans="1:11" x14ac:dyDescent="0.25">
      <c r="A1109" t="s">
        <v>85</v>
      </c>
      <c r="B1109" t="s">
        <v>23</v>
      </c>
      <c r="C1109" t="s">
        <v>9</v>
      </c>
      <c r="D1109">
        <v>0</v>
      </c>
      <c r="E1109">
        <v>0</v>
      </c>
      <c r="F1109">
        <v>47</v>
      </c>
      <c r="J1109" s="29">
        <f>VLOOKUP(Datos[[#This Row],[Mes]],$M$2:$N$13,2,FALSE)</f>
        <v>44713</v>
      </c>
      <c r="K1109" s="29" t="str">
        <f>VLOOKUP(Datos[[#This Row],[Region]],$P$7:$S$61,4,FALSE)</f>
        <v>47 - Valladolid</v>
      </c>
    </row>
    <row r="1110" spans="1:11" x14ac:dyDescent="0.25">
      <c r="A1110" t="s">
        <v>85</v>
      </c>
      <c r="B1110" t="s">
        <v>23</v>
      </c>
      <c r="C1110" t="s">
        <v>10</v>
      </c>
      <c r="D1110">
        <v>0</v>
      </c>
      <c r="E1110">
        <v>0</v>
      </c>
      <c r="F1110">
        <v>47</v>
      </c>
      <c r="J1110" s="29">
        <f>VLOOKUP(Datos[[#This Row],[Mes]],$M$2:$N$13,2,FALSE)</f>
        <v>44743</v>
      </c>
      <c r="K1110" s="29" t="str">
        <f>VLOOKUP(Datos[[#This Row],[Region]],$P$7:$S$61,4,FALSE)</f>
        <v>47 - Valladolid</v>
      </c>
    </row>
    <row r="1111" spans="1:11" x14ac:dyDescent="0.25">
      <c r="A1111" t="s">
        <v>85</v>
      </c>
      <c r="B1111" t="s">
        <v>23</v>
      </c>
      <c r="C1111" t="s">
        <v>11</v>
      </c>
      <c r="D1111">
        <v>0</v>
      </c>
      <c r="E1111">
        <v>0</v>
      </c>
      <c r="F1111">
        <v>47</v>
      </c>
      <c r="J1111" s="29">
        <f>VLOOKUP(Datos[[#This Row],[Mes]],$M$2:$N$13,2,FALSE)</f>
        <v>44774</v>
      </c>
      <c r="K1111" s="29" t="str">
        <f>VLOOKUP(Datos[[#This Row],[Region]],$P$7:$S$61,4,FALSE)</f>
        <v>47 - Valladolid</v>
      </c>
    </row>
    <row r="1112" spans="1:11" x14ac:dyDescent="0.25">
      <c r="A1112" t="s">
        <v>85</v>
      </c>
      <c r="B1112" t="s">
        <v>23</v>
      </c>
      <c r="C1112" t="s">
        <v>12</v>
      </c>
      <c r="D1112">
        <v>0</v>
      </c>
      <c r="E1112">
        <v>0</v>
      </c>
      <c r="F1112">
        <v>47</v>
      </c>
      <c r="J1112" s="29">
        <f>VLOOKUP(Datos[[#This Row],[Mes]],$M$2:$N$13,2,FALSE)</f>
        <v>44805</v>
      </c>
      <c r="K1112" s="29" t="str">
        <f>VLOOKUP(Datos[[#This Row],[Region]],$P$7:$S$61,4,FALSE)</f>
        <v>47 - Valladolid</v>
      </c>
    </row>
    <row r="1113" spans="1:11" x14ac:dyDescent="0.25">
      <c r="A1113" t="s">
        <v>85</v>
      </c>
      <c r="B1113" t="s">
        <v>23</v>
      </c>
      <c r="C1113" t="s">
        <v>13</v>
      </c>
      <c r="D1113">
        <v>0</v>
      </c>
      <c r="E1113">
        <v>0</v>
      </c>
      <c r="F1113">
        <v>47</v>
      </c>
      <c r="J1113" s="29">
        <f>VLOOKUP(Datos[[#This Row],[Mes]],$M$2:$N$13,2,FALSE)</f>
        <v>44835</v>
      </c>
      <c r="K1113" s="29" t="str">
        <f>VLOOKUP(Datos[[#This Row],[Region]],$P$7:$S$61,4,FALSE)</f>
        <v>47 - Valladolid</v>
      </c>
    </row>
    <row r="1114" spans="1:11" x14ac:dyDescent="0.25">
      <c r="A1114" t="s">
        <v>85</v>
      </c>
      <c r="B1114" t="s">
        <v>23</v>
      </c>
      <c r="C1114" t="s">
        <v>14</v>
      </c>
      <c r="D1114">
        <v>0</v>
      </c>
      <c r="E1114">
        <v>0</v>
      </c>
      <c r="F1114">
        <v>47</v>
      </c>
      <c r="J1114" s="29">
        <f>VLOOKUP(Datos[[#This Row],[Mes]],$M$2:$N$13,2,FALSE)</f>
        <v>44866</v>
      </c>
      <c r="K1114" s="29" t="str">
        <f>VLOOKUP(Datos[[#This Row],[Region]],$P$7:$S$61,4,FALSE)</f>
        <v>47 - Valladolid</v>
      </c>
    </row>
    <row r="1115" spans="1:11" x14ac:dyDescent="0.25">
      <c r="A1115" t="s">
        <v>85</v>
      </c>
      <c r="B1115" t="s">
        <v>23</v>
      </c>
      <c r="C1115" t="s">
        <v>15</v>
      </c>
      <c r="D1115">
        <v>0</v>
      </c>
      <c r="E1115">
        <v>0</v>
      </c>
      <c r="F1115">
        <v>47</v>
      </c>
      <c r="J1115" s="29">
        <f>VLOOKUP(Datos[[#This Row],[Mes]],$M$2:$N$13,2,FALSE)</f>
        <v>44896</v>
      </c>
      <c r="K1115" s="29" t="str">
        <f>VLOOKUP(Datos[[#This Row],[Region]],$P$7:$S$61,4,FALSE)</f>
        <v>47 - Valladolid</v>
      </c>
    </row>
    <row r="1116" spans="1:11" x14ac:dyDescent="0.25">
      <c r="A1116" t="s">
        <v>73</v>
      </c>
      <c r="B1116" t="s">
        <v>23</v>
      </c>
      <c r="C1116" t="s">
        <v>4</v>
      </c>
      <c r="D1116">
        <v>0</v>
      </c>
      <c r="E1116">
        <v>0</v>
      </c>
      <c r="F1116">
        <v>48</v>
      </c>
      <c r="J1116" s="29">
        <f>VLOOKUP(Datos[[#This Row],[Mes]],$M$2:$N$13,2,FALSE)</f>
        <v>44562</v>
      </c>
      <c r="K1116" s="29" t="str">
        <f>VLOOKUP(Datos[[#This Row],[Region]],$P$7:$S$61,4,FALSE)</f>
        <v>48 - Bizkaia</v>
      </c>
    </row>
    <row r="1117" spans="1:11" x14ac:dyDescent="0.25">
      <c r="A1117" t="s">
        <v>73</v>
      </c>
      <c r="B1117" t="s">
        <v>23</v>
      </c>
      <c r="C1117" t="s">
        <v>5</v>
      </c>
      <c r="D1117">
        <v>0</v>
      </c>
      <c r="E1117">
        <v>0</v>
      </c>
      <c r="F1117">
        <v>48</v>
      </c>
      <c r="J1117" s="29">
        <f>VLOOKUP(Datos[[#This Row],[Mes]],$M$2:$N$13,2,FALSE)</f>
        <v>44593</v>
      </c>
      <c r="K1117" s="29" t="str">
        <f>VLOOKUP(Datos[[#This Row],[Region]],$P$7:$S$61,4,FALSE)</f>
        <v>48 - Bizkaia</v>
      </c>
    </row>
    <row r="1118" spans="1:11" x14ac:dyDescent="0.25">
      <c r="A1118" t="s">
        <v>73</v>
      </c>
      <c r="B1118" t="s">
        <v>23</v>
      </c>
      <c r="C1118" t="s">
        <v>6</v>
      </c>
      <c r="D1118">
        <v>0</v>
      </c>
      <c r="E1118">
        <v>0</v>
      </c>
      <c r="F1118">
        <v>48</v>
      </c>
      <c r="J1118" s="29">
        <f>VLOOKUP(Datos[[#This Row],[Mes]],$M$2:$N$13,2,FALSE)</f>
        <v>44621</v>
      </c>
      <c r="K1118" s="29" t="str">
        <f>VLOOKUP(Datos[[#This Row],[Region]],$P$7:$S$61,4,FALSE)</f>
        <v>48 - Bizkaia</v>
      </c>
    </row>
    <row r="1119" spans="1:11" x14ac:dyDescent="0.25">
      <c r="A1119" t="s">
        <v>73</v>
      </c>
      <c r="B1119" t="s">
        <v>23</v>
      </c>
      <c r="C1119" t="s">
        <v>7</v>
      </c>
      <c r="D1119">
        <v>0</v>
      </c>
      <c r="E1119">
        <v>0</v>
      </c>
      <c r="F1119">
        <v>48</v>
      </c>
      <c r="J1119" s="29">
        <f>VLOOKUP(Datos[[#This Row],[Mes]],$M$2:$N$13,2,FALSE)</f>
        <v>44652</v>
      </c>
      <c r="K1119" s="29" t="str">
        <f>VLOOKUP(Datos[[#This Row],[Region]],$P$7:$S$61,4,FALSE)</f>
        <v>48 - Bizkaia</v>
      </c>
    </row>
    <row r="1120" spans="1:11" x14ac:dyDescent="0.25">
      <c r="A1120" t="s">
        <v>73</v>
      </c>
      <c r="B1120" t="s">
        <v>23</v>
      </c>
      <c r="C1120" t="s">
        <v>8</v>
      </c>
      <c r="D1120">
        <v>0</v>
      </c>
      <c r="E1120">
        <v>0</v>
      </c>
      <c r="F1120">
        <v>48</v>
      </c>
      <c r="J1120" s="29">
        <f>VLOOKUP(Datos[[#This Row],[Mes]],$M$2:$N$13,2,FALSE)</f>
        <v>44682</v>
      </c>
      <c r="K1120" s="29" t="str">
        <f>VLOOKUP(Datos[[#This Row],[Region]],$P$7:$S$61,4,FALSE)</f>
        <v>48 - Bizkaia</v>
      </c>
    </row>
    <row r="1121" spans="1:11" x14ac:dyDescent="0.25">
      <c r="A1121" t="s">
        <v>73</v>
      </c>
      <c r="B1121" t="s">
        <v>23</v>
      </c>
      <c r="C1121" t="s">
        <v>9</v>
      </c>
      <c r="D1121">
        <v>0</v>
      </c>
      <c r="E1121">
        <v>0</v>
      </c>
      <c r="F1121">
        <v>48</v>
      </c>
      <c r="J1121" s="29">
        <f>VLOOKUP(Datos[[#This Row],[Mes]],$M$2:$N$13,2,FALSE)</f>
        <v>44713</v>
      </c>
      <c r="K1121" s="29" t="str">
        <f>VLOOKUP(Datos[[#This Row],[Region]],$P$7:$S$61,4,FALSE)</f>
        <v>48 - Bizkaia</v>
      </c>
    </row>
    <row r="1122" spans="1:11" x14ac:dyDescent="0.25">
      <c r="A1122" t="s">
        <v>73</v>
      </c>
      <c r="B1122" t="s">
        <v>23</v>
      </c>
      <c r="C1122" t="s">
        <v>10</v>
      </c>
      <c r="D1122">
        <v>0</v>
      </c>
      <c r="E1122">
        <v>0</v>
      </c>
      <c r="F1122">
        <v>48</v>
      </c>
      <c r="J1122" s="29">
        <f>VLOOKUP(Datos[[#This Row],[Mes]],$M$2:$N$13,2,FALSE)</f>
        <v>44743</v>
      </c>
      <c r="K1122" s="29" t="str">
        <f>VLOOKUP(Datos[[#This Row],[Region]],$P$7:$S$61,4,FALSE)</f>
        <v>48 - Bizkaia</v>
      </c>
    </row>
    <row r="1123" spans="1:11" x14ac:dyDescent="0.25">
      <c r="A1123" t="s">
        <v>73</v>
      </c>
      <c r="B1123" t="s">
        <v>23</v>
      </c>
      <c r="C1123" t="s">
        <v>11</v>
      </c>
      <c r="D1123">
        <v>0</v>
      </c>
      <c r="E1123">
        <v>0</v>
      </c>
      <c r="F1123">
        <v>48</v>
      </c>
      <c r="J1123" s="29">
        <f>VLOOKUP(Datos[[#This Row],[Mes]],$M$2:$N$13,2,FALSE)</f>
        <v>44774</v>
      </c>
      <c r="K1123" s="29" t="str">
        <f>VLOOKUP(Datos[[#This Row],[Region]],$P$7:$S$61,4,FALSE)</f>
        <v>48 - Bizkaia</v>
      </c>
    </row>
    <row r="1124" spans="1:11" x14ac:dyDescent="0.25">
      <c r="A1124" t="s">
        <v>73</v>
      </c>
      <c r="B1124" t="s">
        <v>23</v>
      </c>
      <c r="C1124" t="s">
        <v>12</v>
      </c>
      <c r="D1124">
        <v>0</v>
      </c>
      <c r="E1124">
        <v>0</v>
      </c>
      <c r="F1124">
        <v>48</v>
      </c>
      <c r="J1124" s="29">
        <f>VLOOKUP(Datos[[#This Row],[Mes]],$M$2:$N$13,2,FALSE)</f>
        <v>44805</v>
      </c>
      <c r="K1124" s="29" t="str">
        <f>VLOOKUP(Datos[[#This Row],[Region]],$P$7:$S$61,4,FALSE)</f>
        <v>48 - Bizkaia</v>
      </c>
    </row>
    <row r="1125" spans="1:11" x14ac:dyDescent="0.25">
      <c r="A1125" t="s">
        <v>73</v>
      </c>
      <c r="B1125" t="s">
        <v>23</v>
      </c>
      <c r="C1125" t="s">
        <v>13</v>
      </c>
      <c r="D1125">
        <v>0</v>
      </c>
      <c r="E1125">
        <v>0</v>
      </c>
      <c r="F1125">
        <v>48</v>
      </c>
      <c r="J1125" s="29">
        <f>VLOOKUP(Datos[[#This Row],[Mes]],$M$2:$N$13,2,FALSE)</f>
        <v>44835</v>
      </c>
      <c r="K1125" s="29" t="str">
        <f>VLOOKUP(Datos[[#This Row],[Region]],$P$7:$S$61,4,FALSE)</f>
        <v>48 - Bizkaia</v>
      </c>
    </row>
    <row r="1126" spans="1:11" x14ac:dyDescent="0.25">
      <c r="A1126" t="s">
        <v>73</v>
      </c>
      <c r="B1126" t="s">
        <v>23</v>
      </c>
      <c r="C1126" t="s">
        <v>14</v>
      </c>
      <c r="D1126">
        <v>0</v>
      </c>
      <c r="E1126">
        <v>0</v>
      </c>
      <c r="F1126">
        <v>48</v>
      </c>
      <c r="J1126" s="29">
        <f>VLOOKUP(Datos[[#This Row],[Mes]],$M$2:$N$13,2,FALSE)</f>
        <v>44866</v>
      </c>
      <c r="K1126" s="29" t="str">
        <f>VLOOKUP(Datos[[#This Row],[Region]],$P$7:$S$61,4,FALSE)</f>
        <v>48 - Bizkaia</v>
      </c>
    </row>
    <row r="1127" spans="1:11" x14ac:dyDescent="0.25">
      <c r="A1127" t="s">
        <v>73</v>
      </c>
      <c r="B1127" t="s">
        <v>23</v>
      </c>
      <c r="C1127" t="s">
        <v>15</v>
      </c>
      <c r="D1127">
        <v>0</v>
      </c>
      <c r="E1127">
        <v>0</v>
      </c>
      <c r="F1127">
        <v>48</v>
      </c>
      <c r="J1127" s="29">
        <f>VLOOKUP(Datos[[#This Row],[Mes]],$M$2:$N$13,2,FALSE)</f>
        <v>44896</v>
      </c>
      <c r="K1127" s="29" t="str">
        <f>VLOOKUP(Datos[[#This Row],[Region]],$P$7:$S$61,4,FALSE)</f>
        <v>48 - Bizkaia</v>
      </c>
    </row>
    <row r="1128" spans="1:11" x14ac:dyDescent="0.25">
      <c r="A1128" t="s">
        <v>84</v>
      </c>
      <c r="B1128" t="s">
        <v>23</v>
      </c>
      <c r="C1128" t="s">
        <v>4</v>
      </c>
      <c r="D1128">
        <v>0</v>
      </c>
      <c r="E1128">
        <v>0</v>
      </c>
      <c r="F1128">
        <v>49</v>
      </c>
      <c r="J1128" s="29">
        <f>VLOOKUP(Datos[[#This Row],[Mes]],$M$2:$N$13,2,FALSE)</f>
        <v>44562</v>
      </c>
      <c r="K1128" s="29" t="str">
        <f>VLOOKUP(Datos[[#This Row],[Region]],$P$7:$S$61,4,FALSE)</f>
        <v>49 - Zamora</v>
      </c>
    </row>
    <row r="1129" spans="1:11" x14ac:dyDescent="0.25">
      <c r="A1129" t="s">
        <v>84</v>
      </c>
      <c r="B1129" t="s">
        <v>23</v>
      </c>
      <c r="C1129" t="s">
        <v>5</v>
      </c>
      <c r="D1129">
        <v>0</v>
      </c>
      <c r="E1129">
        <v>0</v>
      </c>
      <c r="F1129">
        <v>49</v>
      </c>
      <c r="J1129" s="29">
        <f>VLOOKUP(Datos[[#This Row],[Mes]],$M$2:$N$13,2,FALSE)</f>
        <v>44593</v>
      </c>
      <c r="K1129" s="29" t="str">
        <f>VLOOKUP(Datos[[#This Row],[Region]],$P$7:$S$61,4,FALSE)</f>
        <v>49 - Zamora</v>
      </c>
    </row>
    <row r="1130" spans="1:11" x14ac:dyDescent="0.25">
      <c r="A1130" t="s">
        <v>84</v>
      </c>
      <c r="B1130" t="s">
        <v>23</v>
      </c>
      <c r="C1130" t="s">
        <v>6</v>
      </c>
      <c r="D1130">
        <v>0</v>
      </c>
      <c r="E1130">
        <v>0</v>
      </c>
      <c r="F1130">
        <v>49</v>
      </c>
      <c r="J1130" s="29">
        <f>VLOOKUP(Datos[[#This Row],[Mes]],$M$2:$N$13,2,FALSE)</f>
        <v>44621</v>
      </c>
      <c r="K1130" s="29" t="str">
        <f>VLOOKUP(Datos[[#This Row],[Region]],$P$7:$S$61,4,FALSE)</f>
        <v>49 - Zamora</v>
      </c>
    </row>
    <row r="1131" spans="1:11" x14ac:dyDescent="0.25">
      <c r="A1131" t="s">
        <v>84</v>
      </c>
      <c r="B1131" t="s">
        <v>23</v>
      </c>
      <c r="C1131" t="s">
        <v>7</v>
      </c>
      <c r="D1131">
        <v>0</v>
      </c>
      <c r="E1131">
        <v>0</v>
      </c>
      <c r="F1131">
        <v>49</v>
      </c>
      <c r="J1131" s="29">
        <f>VLOOKUP(Datos[[#This Row],[Mes]],$M$2:$N$13,2,FALSE)</f>
        <v>44652</v>
      </c>
      <c r="K1131" s="29" t="str">
        <f>VLOOKUP(Datos[[#This Row],[Region]],$P$7:$S$61,4,FALSE)</f>
        <v>49 - Zamora</v>
      </c>
    </row>
    <row r="1132" spans="1:11" x14ac:dyDescent="0.25">
      <c r="A1132" t="s">
        <v>84</v>
      </c>
      <c r="B1132" t="s">
        <v>23</v>
      </c>
      <c r="C1132" t="s">
        <v>8</v>
      </c>
      <c r="D1132">
        <v>0</v>
      </c>
      <c r="E1132">
        <v>0</v>
      </c>
      <c r="F1132">
        <v>49</v>
      </c>
      <c r="J1132" s="29">
        <f>VLOOKUP(Datos[[#This Row],[Mes]],$M$2:$N$13,2,FALSE)</f>
        <v>44682</v>
      </c>
      <c r="K1132" s="29" t="str">
        <f>VLOOKUP(Datos[[#This Row],[Region]],$P$7:$S$61,4,FALSE)</f>
        <v>49 - Zamora</v>
      </c>
    </row>
    <row r="1133" spans="1:11" x14ac:dyDescent="0.25">
      <c r="A1133" t="s">
        <v>84</v>
      </c>
      <c r="B1133" t="s">
        <v>23</v>
      </c>
      <c r="C1133" t="s">
        <v>9</v>
      </c>
      <c r="D1133">
        <v>0</v>
      </c>
      <c r="E1133">
        <v>0</v>
      </c>
      <c r="F1133">
        <v>49</v>
      </c>
      <c r="J1133" s="29">
        <f>VLOOKUP(Datos[[#This Row],[Mes]],$M$2:$N$13,2,FALSE)</f>
        <v>44713</v>
      </c>
      <c r="K1133" s="29" t="str">
        <f>VLOOKUP(Datos[[#This Row],[Region]],$P$7:$S$61,4,FALSE)</f>
        <v>49 - Zamora</v>
      </c>
    </row>
    <row r="1134" spans="1:11" x14ac:dyDescent="0.25">
      <c r="A1134" t="s">
        <v>84</v>
      </c>
      <c r="B1134" t="s">
        <v>23</v>
      </c>
      <c r="C1134" t="s">
        <v>10</v>
      </c>
      <c r="D1134">
        <v>0</v>
      </c>
      <c r="E1134">
        <v>0</v>
      </c>
      <c r="F1134">
        <v>49</v>
      </c>
      <c r="J1134" s="29">
        <f>VLOOKUP(Datos[[#This Row],[Mes]],$M$2:$N$13,2,FALSE)</f>
        <v>44743</v>
      </c>
      <c r="K1134" s="29" t="str">
        <f>VLOOKUP(Datos[[#This Row],[Region]],$P$7:$S$61,4,FALSE)</f>
        <v>49 - Zamora</v>
      </c>
    </row>
    <row r="1135" spans="1:11" x14ac:dyDescent="0.25">
      <c r="A1135" t="s">
        <v>84</v>
      </c>
      <c r="B1135" t="s">
        <v>23</v>
      </c>
      <c r="C1135" t="s">
        <v>11</v>
      </c>
      <c r="D1135">
        <v>0</v>
      </c>
      <c r="E1135">
        <v>0</v>
      </c>
      <c r="F1135">
        <v>49</v>
      </c>
      <c r="J1135" s="29">
        <f>VLOOKUP(Datos[[#This Row],[Mes]],$M$2:$N$13,2,FALSE)</f>
        <v>44774</v>
      </c>
      <c r="K1135" s="29" t="str">
        <f>VLOOKUP(Datos[[#This Row],[Region]],$P$7:$S$61,4,FALSE)</f>
        <v>49 - Zamora</v>
      </c>
    </row>
    <row r="1136" spans="1:11" x14ac:dyDescent="0.25">
      <c r="A1136" t="s">
        <v>84</v>
      </c>
      <c r="B1136" t="s">
        <v>23</v>
      </c>
      <c r="C1136" t="s">
        <v>12</v>
      </c>
      <c r="D1136">
        <v>0</v>
      </c>
      <c r="E1136">
        <v>0</v>
      </c>
      <c r="F1136">
        <v>49</v>
      </c>
      <c r="J1136" s="29">
        <f>VLOOKUP(Datos[[#This Row],[Mes]],$M$2:$N$13,2,FALSE)</f>
        <v>44805</v>
      </c>
      <c r="K1136" s="29" t="str">
        <f>VLOOKUP(Datos[[#This Row],[Region]],$P$7:$S$61,4,FALSE)</f>
        <v>49 - Zamora</v>
      </c>
    </row>
    <row r="1137" spans="1:11" x14ac:dyDescent="0.25">
      <c r="A1137" t="s">
        <v>84</v>
      </c>
      <c r="B1137" t="s">
        <v>23</v>
      </c>
      <c r="C1137" t="s">
        <v>13</v>
      </c>
      <c r="D1137">
        <v>0</v>
      </c>
      <c r="E1137">
        <v>0</v>
      </c>
      <c r="F1137">
        <v>49</v>
      </c>
      <c r="J1137" s="29">
        <f>VLOOKUP(Datos[[#This Row],[Mes]],$M$2:$N$13,2,FALSE)</f>
        <v>44835</v>
      </c>
      <c r="K1137" s="29" t="str">
        <f>VLOOKUP(Datos[[#This Row],[Region]],$P$7:$S$61,4,FALSE)</f>
        <v>49 - Zamora</v>
      </c>
    </row>
    <row r="1138" spans="1:11" x14ac:dyDescent="0.25">
      <c r="A1138" t="s">
        <v>84</v>
      </c>
      <c r="B1138" t="s">
        <v>23</v>
      </c>
      <c r="C1138" t="s">
        <v>14</v>
      </c>
      <c r="D1138">
        <v>0</v>
      </c>
      <c r="E1138">
        <v>0</v>
      </c>
      <c r="F1138">
        <v>49</v>
      </c>
      <c r="J1138" s="29">
        <f>VLOOKUP(Datos[[#This Row],[Mes]],$M$2:$N$13,2,FALSE)</f>
        <v>44866</v>
      </c>
      <c r="K1138" s="29" t="str">
        <f>VLOOKUP(Datos[[#This Row],[Region]],$P$7:$S$61,4,FALSE)</f>
        <v>49 - Zamora</v>
      </c>
    </row>
    <row r="1139" spans="1:11" x14ac:dyDescent="0.25">
      <c r="A1139" t="s">
        <v>84</v>
      </c>
      <c r="B1139" t="s">
        <v>23</v>
      </c>
      <c r="C1139" t="s">
        <v>15</v>
      </c>
      <c r="D1139">
        <v>0</v>
      </c>
      <c r="E1139">
        <v>0</v>
      </c>
      <c r="F1139">
        <v>49</v>
      </c>
      <c r="J1139" s="29">
        <f>VLOOKUP(Datos[[#This Row],[Mes]],$M$2:$N$13,2,FALSE)</f>
        <v>44896</v>
      </c>
      <c r="K1139" s="29" t="str">
        <f>VLOOKUP(Datos[[#This Row],[Region]],$P$7:$S$61,4,FALSE)</f>
        <v>49 - Zamora</v>
      </c>
    </row>
    <row r="1140" spans="1:11" x14ac:dyDescent="0.25">
      <c r="A1140" t="s">
        <v>62</v>
      </c>
      <c r="B1140" t="s">
        <v>23</v>
      </c>
      <c r="C1140" t="s">
        <v>4</v>
      </c>
      <c r="D1140">
        <v>0</v>
      </c>
      <c r="E1140">
        <v>0</v>
      </c>
      <c r="F1140">
        <v>50</v>
      </c>
      <c r="J1140" s="29">
        <f>VLOOKUP(Datos[[#This Row],[Mes]],$M$2:$N$13,2,FALSE)</f>
        <v>44562</v>
      </c>
      <c r="K1140" s="29" t="str">
        <f>VLOOKUP(Datos[[#This Row],[Region]],$P$7:$S$61,4,FALSE)</f>
        <v>50 - Zaragoza</v>
      </c>
    </row>
    <row r="1141" spans="1:11" x14ac:dyDescent="0.25">
      <c r="A1141" t="s">
        <v>62</v>
      </c>
      <c r="B1141" t="s">
        <v>23</v>
      </c>
      <c r="C1141" t="s">
        <v>5</v>
      </c>
      <c r="D1141">
        <v>0</v>
      </c>
      <c r="E1141">
        <v>0</v>
      </c>
      <c r="F1141">
        <v>50</v>
      </c>
      <c r="J1141" s="29">
        <f>VLOOKUP(Datos[[#This Row],[Mes]],$M$2:$N$13,2,FALSE)</f>
        <v>44593</v>
      </c>
      <c r="K1141" s="29" t="str">
        <f>VLOOKUP(Datos[[#This Row],[Region]],$P$7:$S$61,4,FALSE)</f>
        <v>50 - Zaragoza</v>
      </c>
    </row>
    <row r="1142" spans="1:11" x14ac:dyDescent="0.25">
      <c r="A1142" t="s">
        <v>62</v>
      </c>
      <c r="B1142" t="s">
        <v>23</v>
      </c>
      <c r="C1142" t="s">
        <v>6</v>
      </c>
      <c r="D1142">
        <v>0</v>
      </c>
      <c r="E1142">
        <v>0</v>
      </c>
      <c r="F1142">
        <v>50</v>
      </c>
      <c r="J1142" s="29">
        <f>VLOOKUP(Datos[[#This Row],[Mes]],$M$2:$N$13,2,FALSE)</f>
        <v>44621</v>
      </c>
      <c r="K1142" s="29" t="str">
        <f>VLOOKUP(Datos[[#This Row],[Region]],$P$7:$S$61,4,FALSE)</f>
        <v>50 - Zaragoza</v>
      </c>
    </row>
    <row r="1143" spans="1:11" x14ac:dyDescent="0.25">
      <c r="A1143" t="s">
        <v>62</v>
      </c>
      <c r="B1143" t="s">
        <v>23</v>
      </c>
      <c r="C1143" t="s">
        <v>7</v>
      </c>
      <c r="D1143">
        <v>0</v>
      </c>
      <c r="E1143">
        <v>0</v>
      </c>
      <c r="F1143">
        <v>50</v>
      </c>
      <c r="J1143" s="29">
        <f>VLOOKUP(Datos[[#This Row],[Mes]],$M$2:$N$13,2,FALSE)</f>
        <v>44652</v>
      </c>
      <c r="K1143" s="29" t="str">
        <f>VLOOKUP(Datos[[#This Row],[Region]],$P$7:$S$61,4,FALSE)</f>
        <v>50 - Zaragoza</v>
      </c>
    </row>
    <row r="1144" spans="1:11" x14ac:dyDescent="0.25">
      <c r="A1144" t="s">
        <v>62</v>
      </c>
      <c r="B1144" t="s">
        <v>23</v>
      </c>
      <c r="C1144" t="s">
        <v>8</v>
      </c>
      <c r="D1144">
        <v>0</v>
      </c>
      <c r="E1144">
        <v>0</v>
      </c>
      <c r="F1144">
        <v>50</v>
      </c>
      <c r="J1144" s="29">
        <f>VLOOKUP(Datos[[#This Row],[Mes]],$M$2:$N$13,2,FALSE)</f>
        <v>44682</v>
      </c>
      <c r="K1144" s="29" t="str">
        <f>VLOOKUP(Datos[[#This Row],[Region]],$P$7:$S$61,4,FALSE)</f>
        <v>50 - Zaragoza</v>
      </c>
    </row>
    <row r="1145" spans="1:11" x14ac:dyDescent="0.25">
      <c r="A1145" t="s">
        <v>62</v>
      </c>
      <c r="B1145" t="s">
        <v>23</v>
      </c>
      <c r="C1145" t="s">
        <v>9</v>
      </c>
      <c r="D1145">
        <v>0</v>
      </c>
      <c r="E1145">
        <v>0</v>
      </c>
      <c r="F1145">
        <v>50</v>
      </c>
      <c r="J1145" s="29">
        <f>VLOOKUP(Datos[[#This Row],[Mes]],$M$2:$N$13,2,FALSE)</f>
        <v>44713</v>
      </c>
      <c r="K1145" s="29" t="str">
        <f>VLOOKUP(Datos[[#This Row],[Region]],$P$7:$S$61,4,FALSE)</f>
        <v>50 - Zaragoza</v>
      </c>
    </row>
    <row r="1146" spans="1:11" x14ac:dyDescent="0.25">
      <c r="A1146" t="s">
        <v>62</v>
      </c>
      <c r="B1146" t="s">
        <v>23</v>
      </c>
      <c r="C1146" t="s">
        <v>10</v>
      </c>
      <c r="D1146">
        <v>0</v>
      </c>
      <c r="E1146">
        <v>0</v>
      </c>
      <c r="F1146">
        <v>50</v>
      </c>
      <c r="J1146" s="29">
        <f>VLOOKUP(Datos[[#This Row],[Mes]],$M$2:$N$13,2,FALSE)</f>
        <v>44743</v>
      </c>
      <c r="K1146" s="29" t="str">
        <f>VLOOKUP(Datos[[#This Row],[Region]],$P$7:$S$61,4,FALSE)</f>
        <v>50 - Zaragoza</v>
      </c>
    </row>
    <row r="1147" spans="1:11" x14ac:dyDescent="0.25">
      <c r="A1147" t="s">
        <v>62</v>
      </c>
      <c r="B1147" t="s">
        <v>23</v>
      </c>
      <c r="C1147" t="s">
        <v>11</v>
      </c>
      <c r="D1147">
        <v>0</v>
      </c>
      <c r="E1147">
        <v>0</v>
      </c>
      <c r="F1147">
        <v>50</v>
      </c>
      <c r="J1147" s="29">
        <f>VLOOKUP(Datos[[#This Row],[Mes]],$M$2:$N$13,2,FALSE)</f>
        <v>44774</v>
      </c>
      <c r="K1147" s="29" t="str">
        <f>VLOOKUP(Datos[[#This Row],[Region]],$P$7:$S$61,4,FALSE)</f>
        <v>50 - Zaragoza</v>
      </c>
    </row>
    <row r="1148" spans="1:11" x14ac:dyDescent="0.25">
      <c r="A1148" t="s">
        <v>62</v>
      </c>
      <c r="B1148" t="s">
        <v>23</v>
      </c>
      <c r="C1148" t="s">
        <v>12</v>
      </c>
      <c r="D1148">
        <v>0</v>
      </c>
      <c r="E1148">
        <v>0</v>
      </c>
      <c r="F1148">
        <v>50</v>
      </c>
      <c r="J1148" s="29">
        <f>VLOOKUP(Datos[[#This Row],[Mes]],$M$2:$N$13,2,FALSE)</f>
        <v>44805</v>
      </c>
      <c r="K1148" s="29" t="str">
        <f>VLOOKUP(Datos[[#This Row],[Region]],$P$7:$S$61,4,FALSE)</f>
        <v>50 - Zaragoza</v>
      </c>
    </row>
    <row r="1149" spans="1:11" x14ac:dyDescent="0.25">
      <c r="A1149" t="s">
        <v>62</v>
      </c>
      <c r="B1149" t="s">
        <v>23</v>
      </c>
      <c r="C1149" t="s">
        <v>13</v>
      </c>
      <c r="D1149">
        <v>0</v>
      </c>
      <c r="E1149">
        <v>0</v>
      </c>
      <c r="F1149">
        <v>50</v>
      </c>
      <c r="J1149" s="29">
        <f>VLOOKUP(Datos[[#This Row],[Mes]],$M$2:$N$13,2,FALSE)</f>
        <v>44835</v>
      </c>
      <c r="K1149" s="29" t="str">
        <f>VLOOKUP(Datos[[#This Row],[Region]],$P$7:$S$61,4,FALSE)</f>
        <v>50 - Zaragoza</v>
      </c>
    </row>
    <row r="1150" spans="1:11" x14ac:dyDescent="0.25">
      <c r="A1150" t="s">
        <v>62</v>
      </c>
      <c r="B1150" t="s">
        <v>23</v>
      </c>
      <c r="C1150" t="s">
        <v>14</v>
      </c>
      <c r="D1150">
        <v>0</v>
      </c>
      <c r="E1150">
        <v>0</v>
      </c>
      <c r="F1150">
        <v>50</v>
      </c>
      <c r="J1150" s="29">
        <f>VLOOKUP(Datos[[#This Row],[Mes]],$M$2:$N$13,2,FALSE)</f>
        <v>44866</v>
      </c>
      <c r="K1150" s="29" t="str">
        <f>VLOOKUP(Datos[[#This Row],[Region]],$P$7:$S$61,4,FALSE)</f>
        <v>50 - Zaragoza</v>
      </c>
    </row>
    <row r="1151" spans="1:11" x14ac:dyDescent="0.25">
      <c r="A1151" t="s">
        <v>62</v>
      </c>
      <c r="B1151" t="s">
        <v>23</v>
      </c>
      <c r="C1151" t="s">
        <v>15</v>
      </c>
      <c r="D1151">
        <v>0</v>
      </c>
      <c r="E1151">
        <v>0</v>
      </c>
      <c r="F1151">
        <v>50</v>
      </c>
      <c r="J1151" s="29">
        <f>VLOOKUP(Datos[[#This Row],[Mes]],$M$2:$N$13,2,FALSE)</f>
        <v>44896</v>
      </c>
      <c r="K1151" s="29" t="str">
        <f>VLOOKUP(Datos[[#This Row],[Region]],$P$7:$S$61,4,FALSE)</f>
        <v>50 - Zaragoza</v>
      </c>
    </row>
    <row r="1152" spans="1:11" x14ac:dyDescent="0.25">
      <c r="A1152" t="s">
        <v>66</v>
      </c>
      <c r="B1152" t="s">
        <v>23</v>
      </c>
      <c r="C1152" t="s">
        <v>4</v>
      </c>
      <c r="D1152">
        <v>0</v>
      </c>
      <c r="E1152">
        <v>0</v>
      </c>
      <c r="F1152">
        <v>51</v>
      </c>
      <c r="J1152" s="29">
        <f>VLOOKUP(Datos[[#This Row],[Mes]],$M$2:$N$13,2,FALSE)</f>
        <v>44562</v>
      </c>
      <c r="K1152" s="29" t="str">
        <f>VLOOKUP(Datos[[#This Row],[Region]],$P$7:$S$61,4,FALSE)</f>
        <v>51 - Ceuta</v>
      </c>
    </row>
    <row r="1153" spans="1:11" x14ac:dyDescent="0.25">
      <c r="A1153" t="s">
        <v>66</v>
      </c>
      <c r="B1153" t="s">
        <v>23</v>
      </c>
      <c r="C1153" t="s">
        <v>5</v>
      </c>
      <c r="D1153">
        <v>0</v>
      </c>
      <c r="E1153">
        <v>0</v>
      </c>
      <c r="F1153">
        <v>51</v>
      </c>
      <c r="J1153" s="29">
        <f>VLOOKUP(Datos[[#This Row],[Mes]],$M$2:$N$13,2,FALSE)</f>
        <v>44593</v>
      </c>
      <c r="K1153" s="29" t="str">
        <f>VLOOKUP(Datos[[#This Row],[Region]],$P$7:$S$61,4,FALSE)</f>
        <v>51 - Ceuta</v>
      </c>
    </row>
    <row r="1154" spans="1:11" x14ac:dyDescent="0.25">
      <c r="A1154" t="s">
        <v>66</v>
      </c>
      <c r="B1154" t="s">
        <v>23</v>
      </c>
      <c r="C1154" t="s">
        <v>6</v>
      </c>
      <c r="D1154">
        <v>0</v>
      </c>
      <c r="E1154">
        <v>0</v>
      </c>
      <c r="F1154">
        <v>51</v>
      </c>
      <c r="J1154" s="29">
        <f>VLOOKUP(Datos[[#This Row],[Mes]],$M$2:$N$13,2,FALSE)</f>
        <v>44621</v>
      </c>
      <c r="K1154" s="29" t="str">
        <f>VLOOKUP(Datos[[#This Row],[Region]],$P$7:$S$61,4,FALSE)</f>
        <v>51 - Ceuta</v>
      </c>
    </row>
    <row r="1155" spans="1:11" x14ac:dyDescent="0.25">
      <c r="A1155" t="s">
        <v>66</v>
      </c>
      <c r="B1155" t="s">
        <v>23</v>
      </c>
      <c r="C1155" t="s">
        <v>7</v>
      </c>
      <c r="D1155">
        <v>0</v>
      </c>
      <c r="E1155">
        <v>0</v>
      </c>
      <c r="F1155">
        <v>51</v>
      </c>
      <c r="J1155" s="29">
        <f>VLOOKUP(Datos[[#This Row],[Mes]],$M$2:$N$13,2,FALSE)</f>
        <v>44652</v>
      </c>
      <c r="K1155" s="29" t="str">
        <f>VLOOKUP(Datos[[#This Row],[Region]],$P$7:$S$61,4,FALSE)</f>
        <v>51 - Ceuta</v>
      </c>
    </row>
    <row r="1156" spans="1:11" x14ac:dyDescent="0.25">
      <c r="A1156" t="s">
        <v>66</v>
      </c>
      <c r="B1156" t="s">
        <v>23</v>
      </c>
      <c r="C1156" t="s">
        <v>8</v>
      </c>
      <c r="D1156">
        <v>0</v>
      </c>
      <c r="E1156">
        <v>0</v>
      </c>
      <c r="F1156">
        <v>51</v>
      </c>
      <c r="J1156" s="29">
        <f>VLOOKUP(Datos[[#This Row],[Mes]],$M$2:$N$13,2,FALSE)</f>
        <v>44682</v>
      </c>
      <c r="K1156" s="29" t="str">
        <f>VLOOKUP(Datos[[#This Row],[Region]],$P$7:$S$61,4,FALSE)</f>
        <v>51 - Ceuta</v>
      </c>
    </row>
    <row r="1157" spans="1:11" x14ac:dyDescent="0.25">
      <c r="A1157" t="s">
        <v>66</v>
      </c>
      <c r="B1157" t="s">
        <v>23</v>
      </c>
      <c r="C1157" t="s">
        <v>9</v>
      </c>
      <c r="D1157">
        <v>0</v>
      </c>
      <c r="E1157">
        <v>0</v>
      </c>
      <c r="F1157">
        <v>51</v>
      </c>
      <c r="J1157" s="29">
        <f>VLOOKUP(Datos[[#This Row],[Mes]],$M$2:$N$13,2,FALSE)</f>
        <v>44713</v>
      </c>
      <c r="K1157" s="29" t="str">
        <f>VLOOKUP(Datos[[#This Row],[Region]],$P$7:$S$61,4,FALSE)</f>
        <v>51 - Ceuta</v>
      </c>
    </row>
    <row r="1158" spans="1:11" x14ac:dyDescent="0.25">
      <c r="A1158" t="s">
        <v>66</v>
      </c>
      <c r="B1158" t="s">
        <v>23</v>
      </c>
      <c r="C1158" t="s">
        <v>10</v>
      </c>
      <c r="D1158">
        <v>0</v>
      </c>
      <c r="E1158">
        <v>0</v>
      </c>
      <c r="F1158">
        <v>51</v>
      </c>
      <c r="J1158" s="29">
        <f>VLOOKUP(Datos[[#This Row],[Mes]],$M$2:$N$13,2,FALSE)</f>
        <v>44743</v>
      </c>
      <c r="K1158" s="29" t="str">
        <f>VLOOKUP(Datos[[#This Row],[Region]],$P$7:$S$61,4,FALSE)</f>
        <v>51 - Ceuta</v>
      </c>
    </row>
    <row r="1159" spans="1:11" x14ac:dyDescent="0.25">
      <c r="A1159" t="s">
        <v>66</v>
      </c>
      <c r="B1159" t="s">
        <v>23</v>
      </c>
      <c r="C1159" t="s">
        <v>11</v>
      </c>
      <c r="D1159">
        <v>0</v>
      </c>
      <c r="E1159">
        <v>0</v>
      </c>
      <c r="F1159">
        <v>51</v>
      </c>
      <c r="J1159" s="29">
        <f>VLOOKUP(Datos[[#This Row],[Mes]],$M$2:$N$13,2,FALSE)</f>
        <v>44774</v>
      </c>
      <c r="K1159" s="29" t="str">
        <f>VLOOKUP(Datos[[#This Row],[Region]],$P$7:$S$61,4,FALSE)</f>
        <v>51 - Ceuta</v>
      </c>
    </row>
    <row r="1160" spans="1:11" x14ac:dyDescent="0.25">
      <c r="A1160" t="s">
        <v>66</v>
      </c>
      <c r="B1160" t="s">
        <v>23</v>
      </c>
      <c r="C1160" t="s">
        <v>12</v>
      </c>
      <c r="D1160">
        <v>0</v>
      </c>
      <c r="E1160">
        <v>0</v>
      </c>
      <c r="F1160">
        <v>51</v>
      </c>
      <c r="J1160" s="29">
        <f>VLOOKUP(Datos[[#This Row],[Mes]],$M$2:$N$13,2,FALSE)</f>
        <v>44805</v>
      </c>
      <c r="K1160" s="29" t="str">
        <f>VLOOKUP(Datos[[#This Row],[Region]],$P$7:$S$61,4,FALSE)</f>
        <v>51 - Ceuta</v>
      </c>
    </row>
    <row r="1161" spans="1:11" x14ac:dyDescent="0.25">
      <c r="A1161" t="s">
        <v>66</v>
      </c>
      <c r="B1161" t="s">
        <v>23</v>
      </c>
      <c r="C1161" t="s">
        <v>13</v>
      </c>
      <c r="D1161">
        <v>0</v>
      </c>
      <c r="E1161">
        <v>0</v>
      </c>
      <c r="F1161">
        <v>51</v>
      </c>
      <c r="J1161" s="29">
        <f>VLOOKUP(Datos[[#This Row],[Mes]],$M$2:$N$13,2,FALSE)</f>
        <v>44835</v>
      </c>
      <c r="K1161" s="29" t="str">
        <f>VLOOKUP(Datos[[#This Row],[Region]],$P$7:$S$61,4,FALSE)</f>
        <v>51 - Ceuta</v>
      </c>
    </row>
    <row r="1162" spans="1:11" x14ac:dyDescent="0.25">
      <c r="A1162" t="s">
        <v>66</v>
      </c>
      <c r="B1162" t="s">
        <v>23</v>
      </c>
      <c r="C1162" t="s">
        <v>14</v>
      </c>
      <c r="D1162">
        <v>0</v>
      </c>
      <c r="E1162">
        <v>0</v>
      </c>
      <c r="F1162">
        <v>51</v>
      </c>
      <c r="J1162" s="29">
        <f>VLOOKUP(Datos[[#This Row],[Mes]],$M$2:$N$13,2,FALSE)</f>
        <v>44866</v>
      </c>
      <c r="K1162" s="29" t="str">
        <f>VLOOKUP(Datos[[#This Row],[Region]],$P$7:$S$61,4,FALSE)</f>
        <v>51 - Ceuta</v>
      </c>
    </row>
    <row r="1163" spans="1:11" x14ac:dyDescent="0.25">
      <c r="A1163" t="s">
        <v>66</v>
      </c>
      <c r="B1163" t="s">
        <v>23</v>
      </c>
      <c r="C1163" t="s">
        <v>15</v>
      </c>
      <c r="D1163">
        <v>0</v>
      </c>
      <c r="E1163">
        <v>0</v>
      </c>
      <c r="F1163">
        <v>51</v>
      </c>
      <c r="J1163" s="29">
        <f>VLOOKUP(Datos[[#This Row],[Mes]],$M$2:$N$13,2,FALSE)</f>
        <v>44896</v>
      </c>
      <c r="K1163" s="29" t="str">
        <f>VLOOKUP(Datos[[#This Row],[Region]],$P$7:$S$61,4,FALSE)</f>
        <v>51 - Ceuta</v>
      </c>
    </row>
    <row r="1164" spans="1:11" x14ac:dyDescent="0.25">
      <c r="A1164" t="s">
        <v>58</v>
      </c>
      <c r="B1164" t="s">
        <v>23</v>
      </c>
      <c r="C1164" t="s">
        <v>4</v>
      </c>
      <c r="D1164">
        <v>0</v>
      </c>
      <c r="E1164">
        <v>0</v>
      </c>
      <c r="F1164">
        <v>52</v>
      </c>
      <c r="J1164" s="29">
        <f>VLOOKUP(Datos[[#This Row],[Mes]],$M$2:$N$13,2,FALSE)</f>
        <v>44562</v>
      </c>
      <c r="K1164" s="29" t="str">
        <f>VLOOKUP(Datos[[#This Row],[Region]],$P$7:$S$61,4,FALSE)</f>
        <v>52 - Melilla</v>
      </c>
    </row>
    <row r="1165" spans="1:11" x14ac:dyDescent="0.25">
      <c r="A1165" t="s">
        <v>58</v>
      </c>
      <c r="B1165" t="s">
        <v>23</v>
      </c>
      <c r="C1165" t="s">
        <v>5</v>
      </c>
      <c r="D1165">
        <v>0</v>
      </c>
      <c r="E1165">
        <v>0</v>
      </c>
      <c r="F1165">
        <v>52</v>
      </c>
      <c r="J1165" s="29">
        <f>VLOOKUP(Datos[[#This Row],[Mes]],$M$2:$N$13,2,FALSE)</f>
        <v>44593</v>
      </c>
      <c r="K1165" s="29" t="str">
        <f>VLOOKUP(Datos[[#This Row],[Region]],$P$7:$S$61,4,FALSE)</f>
        <v>52 - Melilla</v>
      </c>
    </row>
    <row r="1166" spans="1:11" x14ac:dyDescent="0.25">
      <c r="A1166" t="s">
        <v>58</v>
      </c>
      <c r="B1166" t="s">
        <v>23</v>
      </c>
      <c r="C1166" t="s">
        <v>6</v>
      </c>
      <c r="D1166">
        <v>0</v>
      </c>
      <c r="E1166">
        <v>0</v>
      </c>
      <c r="F1166">
        <v>52</v>
      </c>
      <c r="J1166" s="29">
        <f>VLOOKUP(Datos[[#This Row],[Mes]],$M$2:$N$13,2,FALSE)</f>
        <v>44621</v>
      </c>
      <c r="K1166" s="29" t="str">
        <f>VLOOKUP(Datos[[#This Row],[Region]],$P$7:$S$61,4,FALSE)</f>
        <v>52 - Melilla</v>
      </c>
    </row>
    <row r="1167" spans="1:11" x14ac:dyDescent="0.25">
      <c r="A1167" t="s">
        <v>58</v>
      </c>
      <c r="B1167" t="s">
        <v>23</v>
      </c>
      <c r="C1167" t="s">
        <v>7</v>
      </c>
      <c r="D1167">
        <v>0</v>
      </c>
      <c r="E1167">
        <v>0</v>
      </c>
      <c r="F1167">
        <v>52</v>
      </c>
      <c r="J1167" s="29">
        <f>VLOOKUP(Datos[[#This Row],[Mes]],$M$2:$N$13,2,FALSE)</f>
        <v>44652</v>
      </c>
      <c r="K1167" s="29" t="str">
        <f>VLOOKUP(Datos[[#This Row],[Region]],$P$7:$S$61,4,FALSE)</f>
        <v>52 - Melilla</v>
      </c>
    </row>
    <row r="1168" spans="1:11" x14ac:dyDescent="0.25">
      <c r="A1168" t="s">
        <v>58</v>
      </c>
      <c r="B1168" t="s">
        <v>23</v>
      </c>
      <c r="C1168" t="s">
        <v>8</v>
      </c>
      <c r="D1168">
        <v>0</v>
      </c>
      <c r="E1168">
        <v>0</v>
      </c>
      <c r="F1168">
        <v>52</v>
      </c>
      <c r="J1168" s="29">
        <f>VLOOKUP(Datos[[#This Row],[Mes]],$M$2:$N$13,2,FALSE)</f>
        <v>44682</v>
      </c>
      <c r="K1168" s="29" t="str">
        <f>VLOOKUP(Datos[[#This Row],[Region]],$P$7:$S$61,4,FALSE)</f>
        <v>52 - Melilla</v>
      </c>
    </row>
    <row r="1169" spans="1:11" x14ac:dyDescent="0.25">
      <c r="A1169" t="s">
        <v>58</v>
      </c>
      <c r="B1169" t="s">
        <v>23</v>
      </c>
      <c r="C1169" t="s">
        <v>9</v>
      </c>
      <c r="D1169">
        <v>0</v>
      </c>
      <c r="E1169">
        <v>0</v>
      </c>
      <c r="F1169">
        <v>52</v>
      </c>
      <c r="J1169" s="29">
        <f>VLOOKUP(Datos[[#This Row],[Mes]],$M$2:$N$13,2,FALSE)</f>
        <v>44713</v>
      </c>
      <c r="K1169" s="29" t="str">
        <f>VLOOKUP(Datos[[#This Row],[Region]],$P$7:$S$61,4,FALSE)</f>
        <v>52 - Melilla</v>
      </c>
    </row>
    <row r="1170" spans="1:11" x14ac:dyDescent="0.25">
      <c r="A1170" t="s">
        <v>58</v>
      </c>
      <c r="B1170" t="s">
        <v>23</v>
      </c>
      <c r="C1170" t="s">
        <v>10</v>
      </c>
      <c r="D1170">
        <v>0</v>
      </c>
      <c r="E1170">
        <v>0</v>
      </c>
      <c r="F1170">
        <v>52</v>
      </c>
      <c r="J1170" s="29">
        <f>VLOOKUP(Datos[[#This Row],[Mes]],$M$2:$N$13,2,FALSE)</f>
        <v>44743</v>
      </c>
      <c r="K1170" s="29" t="str">
        <f>VLOOKUP(Datos[[#This Row],[Region]],$P$7:$S$61,4,FALSE)</f>
        <v>52 - Melilla</v>
      </c>
    </row>
    <row r="1171" spans="1:11" x14ac:dyDescent="0.25">
      <c r="A1171" t="s">
        <v>58</v>
      </c>
      <c r="B1171" t="s">
        <v>23</v>
      </c>
      <c r="C1171" t="s">
        <v>11</v>
      </c>
      <c r="D1171">
        <v>0</v>
      </c>
      <c r="E1171">
        <v>0</v>
      </c>
      <c r="F1171">
        <v>52</v>
      </c>
      <c r="J1171" s="29">
        <f>VLOOKUP(Datos[[#This Row],[Mes]],$M$2:$N$13,2,FALSE)</f>
        <v>44774</v>
      </c>
      <c r="K1171" s="29" t="str">
        <f>VLOOKUP(Datos[[#This Row],[Region]],$P$7:$S$61,4,FALSE)</f>
        <v>52 - Melilla</v>
      </c>
    </row>
    <row r="1172" spans="1:11" x14ac:dyDescent="0.25">
      <c r="A1172" t="s">
        <v>58</v>
      </c>
      <c r="B1172" t="s">
        <v>23</v>
      </c>
      <c r="C1172" t="s">
        <v>12</v>
      </c>
      <c r="D1172">
        <v>0</v>
      </c>
      <c r="E1172">
        <v>0</v>
      </c>
      <c r="F1172">
        <v>52</v>
      </c>
      <c r="J1172" s="29">
        <f>VLOOKUP(Datos[[#This Row],[Mes]],$M$2:$N$13,2,FALSE)</f>
        <v>44805</v>
      </c>
      <c r="K1172" s="29" t="str">
        <f>VLOOKUP(Datos[[#This Row],[Region]],$P$7:$S$61,4,FALSE)</f>
        <v>52 - Melilla</v>
      </c>
    </row>
    <row r="1173" spans="1:11" x14ac:dyDescent="0.25">
      <c r="A1173" t="s">
        <v>58</v>
      </c>
      <c r="B1173" t="s">
        <v>23</v>
      </c>
      <c r="C1173" t="s">
        <v>13</v>
      </c>
      <c r="D1173">
        <v>0</v>
      </c>
      <c r="E1173">
        <v>0</v>
      </c>
      <c r="F1173">
        <v>52</v>
      </c>
      <c r="J1173" s="29">
        <f>VLOOKUP(Datos[[#This Row],[Mes]],$M$2:$N$13,2,FALSE)</f>
        <v>44835</v>
      </c>
      <c r="K1173" s="29" t="str">
        <f>VLOOKUP(Datos[[#This Row],[Region]],$P$7:$S$61,4,FALSE)</f>
        <v>52 - Melilla</v>
      </c>
    </row>
    <row r="1174" spans="1:11" x14ac:dyDescent="0.25">
      <c r="A1174" t="s">
        <v>58</v>
      </c>
      <c r="B1174" t="s">
        <v>23</v>
      </c>
      <c r="C1174" t="s">
        <v>14</v>
      </c>
      <c r="D1174">
        <v>0</v>
      </c>
      <c r="E1174">
        <v>0</v>
      </c>
      <c r="F1174">
        <v>52</v>
      </c>
      <c r="J1174" s="29">
        <f>VLOOKUP(Datos[[#This Row],[Mes]],$M$2:$N$13,2,FALSE)</f>
        <v>44866</v>
      </c>
      <c r="K1174" s="29" t="str">
        <f>VLOOKUP(Datos[[#This Row],[Region]],$P$7:$S$61,4,FALSE)</f>
        <v>52 - Melilla</v>
      </c>
    </row>
    <row r="1175" spans="1:11" x14ac:dyDescent="0.25">
      <c r="A1175" t="s">
        <v>58</v>
      </c>
      <c r="B1175" t="s">
        <v>23</v>
      </c>
      <c r="C1175" t="s">
        <v>15</v>
      </c>
      <c r="D1175">
        <v>0</v>
      </c>
      <c r="E1175">
        <v>0</v>
      </c>
      <c r="F1175">
        <v>52</v>
      </c>
      <c r="J1175" s="29">
        <f>VLOOKUP(Datos[[#This Row],[Mes]],$M$2:$N$13,2,FALSE)</f>
        <v>44896</v>
      </c>
      <c r="K1175" s="29" t="str">
        <f>VLOOKUP(Datos[[#This Row],[Region]],$P$7:$S$61,4,FALSE)</f>
        <v>52 - Melilla</v>
      </c>
    </row>
    <row r="1176" spans="1:11" x14ac:dyDescent="0.25">
      <c r="A1176" t="s">
        <v>69</v>
      </c>
      <c r="B1176" t="s">
        <v>21</v>
      </c>
      <c r="C1176" t="s">
        <v>9</v>
      </c>
      <c r="D1176">
        <v>0</v>
      </c>
      <c r="E1176">
        <v>0</v>
      </c>
      <c r="F1176">
        <v>1</v>
      </c>
      <c r="J1176" s="29">
        <f>VLOOKUP(Datos[[#This Row],[Mes]],$M$2:$N$13,2,FALSE)</f>
        <v>44713</v>
      </c>
      <c r="K1176" s="29" t="str">
        <f>VLOOKUP(Datos[[#This Row],[Region]],$P$7:$S$61,4,FALSE)</f>
        <v>01 - Araba/Álava</v>
      </c>
    </row>
    <row r="1177" spans="1:11" x14ac:dyDescent="0.25">
      <c r="A1177" t="s">
        <v>69</v>
      </c>
      <c r="B1177" t="s">
        <v>21</v>
      </c>
      <c r="C1177" t="s">
        <v>10</v>
      </c>
      <c r="D1177">
        <v>0</v>
      </c>
      <c r="E1177">
        <v>0</v>
      </c>
      <c r="F1177">
        <v>1</v>
      </c>
      <c r="J1177" s="29">
        <f>VLOOKUP(Datos[[#This Row],[Mes]],$M$2:$N$13,2,FALSE)</f>
        <v>44743</v>
      </c>
      <c r="K1177" s="29" t="str">
        <f>VLOOKUP(Datos[[#This Row],[Region]],$P$7:$S$61,4,FALSE)</f>
        <v>01 - Araba/Álava</v>
      </c>
    </row>
    <row r="1178" spans="1:11" x14ac:dyDescent="0.25">
      <c r="A1178" t="s">
        <v>69</v>
      </c>
      <c r="B1178" t="s">
        <v>21</v>
      </c>
      <c r="C1178" t="s">
        <v>11</v>
      </c>
      <c r="D1178">
        <v>0</v>
      </c>
      <c r="E1178">
        <v>0</v>
      </c>
      <c r="F1178">
        <v>1</v>
      </c>
      <c r="J1178" s="29">
        <f>VLOOKUP(Datos[[#This Row],[Mes]],$M$2:$N$13,2,FALSE)</f>
        <v>44774</v>
      </c>
      <c r="K1178" s="29" t="str">
        <f>VLOOKUP(Datos[[#This Row],[Region]],$P$7:$S$61,4,FALSE)</f>
        <v>01 - Araba/Álava</v>
      </c>
    </row>
    <row r="1179" spans="1:11" x14ac:dyDescent="0.25">
      <c r="A1179" t="s">
        <v>69</v>
      </c>
      <c r="B1179" t="s">
        <v>21</v>
      </c>
      <c r="C1179" t="s">
        <v>12</v>
      </c>
      <c r="D1179">
        <v>0</v>
      </c>
      <c r="E1179">
        <v>0</v>
      </c>
      <c r="F1179">
        <v>1</v>
      </c>
      <c r="J1179" s="29">
        <f>VLOOKUP(Datos[[#This Row],[Mes]],$M$2:$N$13,2,FALSE)</f>
        <v>44805</v>
      </c>
      <c r="K1179" s="29" t="str">
        <f>VLOOKUP(Datos[[#This Row],[Region]],$P$7:$S$61,4,FALSE)</f>
        <v>01 - Araba/Álava</v>
      </c>
    </row>
    <row r="1180" spans="1:11" x14ac:dyDescent="0.25">
      <c r="A1180" t="s">
        <v>69</v>
      </c>
      <c r="B1180" t="s">
        <v>21</v>
      </c>
      <c r="C1180" t="s">
        <v>13</v>
      </c>
      <c r="D1180">
        <v>0</v>
      </c>
      <c r="E1180">
        <v>0</v>
      </c>
      <c r="F1180">
        <v>1</v>
      </c>
      <c r="J1180" s="29">
        <f>VLOOKUP(Datos[[#This Row],[Mes]],$M$2:$N$13,2,FALSE)</f>
        <v>44835</v>
      </c>
      <c r="K1180" s="29" t="str">
        <f>VLOOKUP(Datos[[#This Row],[Region]],$P$7:$S$61,4,FALSE)</f>
        <v>01 - Araba/Álava</v>
      </c>
    </row>
    <row r="1181" spans="1:11" x14ac:dyDescent="0.25">
      <c r="A1181" t="s">
        <v>69</v>
      </c>
      <c r="B1181" t="s">
        <v>21</v>
      </c>
      <c r="C1181" t="s">
        <v>14</v>
      </c>
      <c r="D1181">
        <v>0</v>
      </c>
      <c r="E1181">
        <v>0</v>
      </c>
      <c r="F1181">
        <v>1</v>
      </c>
      <c r="J1181" s="29">
        <f>VLOOKUP(Datos[[#This Row],[Mes]],$M$2:$N$13,2,FALSE)</f>
        <v>44866</v>
      </c>
      <c r="K1181" s="29" t="str">
        <f>VLOOKUP(Datos[[#This Row],[Region]],$P$7:$S$61,4,FALSE)</f>
        <v>01 - Araba/Álava</v>
      </c>
    </row>
    <row r="1182" spans="1:11" x14ac:dyDescent="0.25">
      <c r="A1182" t="s">
        <v>69</v>
      </c>
      <c r="B1182" t="s">
        <v>21</v>
      </c>
      <c r="C1182" t="s">
        <v>15</v>
      </c>
      <c r="D1182">
        <v>0</v>
      </c>
      <c r="E1182">
        <v>0</v>
      </c>
      <c r="F1182">
        <v>1</v>
      </c>
      <c r="J1182" s="29">
        <f>VLOOKUP(Datos[[#This Row],[Mes]],$M$2:$N$13,2,FALSE)</f>
        <v>44896</v>
      </c>
      <c r="K1182" s="29" t="str">
        <f>VLOOKUP(Datos[[#This Row],[Region]],$P$7:$S$61,4,FALSE)</f>
        <v>01 - Araba/Álava</v>
      </c>
    </row>
    <row r="1183" spans="1:11" x14ac:dyDescent="0.25">
      <c r="A1183" t="s">
        <v>63</v>
      </c>
      <c r="B1183" t="s">
        <v>21</v>
      </c>
      <c r="C1183" t="s">
        <v>9</v>
      </c>
      <c r="D1183">
        <v>0</v>
      </c>
      <c r="E1183">
        <v>0</v>
      </c>
      <c r="F1183">
        <v>2</v>
      </c>
      <c r="J1183" s="29">
        <f>VLOOKUP(Datos[[#This Row],[Mes]],$M$2:$N$13,2,FALSE)</f>
        <v>44713</v>
      </c>
      <c r="K1183" s="29" t="str">
        <f>VLOOKUP(Datos[[#This Row],[Region]],$P$7:$S$61,4,FALSE)</f>
        <v>02 - Albacete</v>
      </c>
    </row>
    <row r="1184" spans="1:11" x14ac:dyDescent="0.25">
      <c r="A1184" t="s">
        <v>63</v>
      </c>
      <c r="B1184" t="s">
        <v>21</v>
      </c>
      <c r="C1184" t="s">
        <v>10</v>
      </c>
      <c r="D1184">
        <v>0</v>
      </c>
      <c r="E1184">
        <v>0</v>
      </c>
      <c r="F1184">
        <v>2</v>
      </c>
      <c r="J1184" s="29">
        <f>VLOOKUP(Datos[[#This Row],[Mes]],$M$2:$N$13,2,FALSE)</f>
        <v>44743</v>
      </c>
      <c r="K1184" s="29" t="str">
        <f>VLOOKUP(Datos[[#This Row],[Region]],$P$7:$S$61,4,FALSE)</f>
        <v>02 - Albacete</v>
      </c>
    </row>
    <row r="1185" spans="1:11" x14ac:dyDescent="0.25">
      <c r="A1185" t="s">
        <v>63</v>
      </c>
      <c r="B1185" t="s">
        <v>21</v>
      </c>
      <c r="C1185" t="s">
        <v>11</v>
      </c>
      <c r="D1185">
        <v>0</v>
      </c>
      <c r="E1185">
        <v>0</v>
      </c>
      <c r="F1185">
        <v>2</v>
      </c>
      <c r="J1185" s="29">
        <f>VLOOKUP(Datos[[#This Row],[Mes]],$M$2:$N$13,2,FALSE)</f>
        <v>44774</v>
      </c>
      <c r="K1185" s="29" t="str">
        <f>VLOOKUP(Datos[[#This Row],[Region]],$P$7:$S$61,4,FALSE)</f>
        <v>02 - Albacete</v>
      </c>
    </row>
    <row r="1186" spans="1:11" x14ac:dyDescent="0.25">
      <c r="A1186" t="s">
        <v>63</v>
      </c>
      <c r="B1186" t="s">
        <v>21</v>
      </c>
      <c r="C1186" t="s">
        <v>12</v>
      </c>
      <c r="D1186">
        <v>0</v>
      </c>
      <c r="E1186">
        <v>0</v>
      </c>
      <c r="F1186">
        <v>2</v>
      </c>
      <c r="J1186" s="29">
        <f>VLOOKUP(Datos[[#This Row],[Mes]],$M$2:$N$13,2,FALSE)</f>
        <v>44805</v>
      </c>
      <c r="K1186" s="29" t="str">
        <f>VLOOKUP(Datos[[#This Row],[Region]],$P$7:$S$61,4,FALSE)</f>
        <v>02 - Albacete</v>
      </c>
    </row>
    <row r="1187" spans="1:11" x14ac:dyDescent="0.25">
      <c r="A1187" t="s">
        <v>63</v>
      </c>
      <c r="B1187" t="s">
        <v>21</v>
      </c>
      <c r="C1187" t="s">
        <v>13</v>
      </c>
      <c r="D1187">
        <v>0</v>
      </c>
      <c r="E1187">
        <v>0</v>
      </c>
      <c r="F1187">
        <v>2</v>
      </c>
      <c r="J1187" s="29">
        <f>VLOOKUP(Datos[[#This Row],[Mes]],$M$2:$N$13,2,FALSE)</f>
        <v>44835</v>
      </c>
      <c r="K1187" s="29" t="str">
        <f>VLOOKUP(Datos[[#This Row],[Region]],$P$7:$S$61,4,FALSE)</f>
        <v>02 - Albacete</v>
      </c>
    </row>
    <row r="1188" spans="1:11" x14ac:dyDescent="0.25">
      <c r="A1188" t="s">
        <v>63</v>
      </c>
      <c r="B1188" t="s">
        <v>21</v>
      </c>
      <c r="C1188" t="s">
        <v>14</v>
      </c>
      <c r="D1188">
        <v>0</v>
      </c>
      <c r="E1188">
        <v>0</v>
      </c>
      <c r="F1188">
        <v>2</v>
      </c>
      <c r="J1188" s="29">
        <f>VLOOKUP(Datos[[#This Row],[Mes]],$M$2:$N$13,2,FALSE)</f>
        <v>44866</v>
      </c>
      <c r="K1188" s="29" t="str">
        <f>VLOOKUP(Datos[[#This Row],[Region]],$P$7:$S$61,4,FALSE)</f>
        <v>02 - Albacete</v>
      </c>
    </row>
    <row r="1189" spans="1:11" x14ac:dyDescent="0.25">
      <c r="A1189" t="s">
        <v>63</v>
      </c>
      <c r="B1189" t="s">
        <v>21</v>
      </c>
      <c r="C1189" t="s">
        <v>15</v>
      </c>
      <c r="D1189">
        <v>0</v>
      </c>
      <c r="E1189">
        <v>0</v>
      </c>
      <c r="F1189">
        <v>2</v>
      </c>
      <c r="J1189" s="29">
        <f>VLOOKUP(Datos[[#This Row],[Mes]],$M$2:$N$13,2,FALSE)</f>
        <v>44896</v>
      </c>
      <c r="K1189" s="29" t="str">
        <f>VLOOKUP(Datos[[#This Row],[Region]],$P$7:$S$61,4,FALSE)</f>
        <v>02 - Albacete</v>
      </c>
    </row>
    <row r="1190" spans="1:11" x14ac:dyDescent="0.25">
      <c r="A1190" t="s">
        <v>68</v>
      </c>
      <c r="B1190" t="s">
        <v>21</v>
      </c>
      <c r="C1190" t="s">
        <v>4</v>
      </c>
      <c r="D1190">
        <v>0</v>
      </c>
      <c r="E1190">
        <v>0</v>
      </c>
      <c r="F1190">
        <v>3</v>
      </c>
      <c r="J1190" s="29">
        <f>VLOOKUP(Datos[[#This Row],[Mes]],$M$2:$N$13,2,FALSE)</f>
        <v>44562</v>
      </c>
      <c r="K1190" s="29" t="str">
        <f>VLOOKUP(Datos[[#This Row],[Region]],$P$7:$S$61,4,FALSE)</f>
        <v>03 - Alicante/Alacant</v>
      </c>
    </row>
    <row r="1191" spans="1:11" x14ac:dyDescent="0.25">
      <c r="A1191" t="s">
        <v>68</v>
      </c>
      <c r="B1191" t="s">
        <v>21</v>
      </c>
      <c r="C1191" t="s">
        <v>5</v>
      </c>
      <c r="D1191">
        <v>0</v>
      </c>
      <c r="E1191">
        <v>0</v>
      </c>
      <c r="F1191">
        <v>3</v>
      </c>
      <c r="J1191" s="29">
        <f>VLOOKUP(Datos[[#This Row],[Mes]],$M$2:$N$13,2,FALSE)</f>
        <v>44593</v>
      </c>
      <c r="K1191" s="29" t="str">
        <f>VLOOKUP(Datos[[#This Row],[Region]],$P$7:$S$61,4,FALSE)</f>
        <v>03 - Alicante/Alacant</v>
      </c>
    </row>
    <row r="1192" spans="1:11" x14ac:dyDescent="0.25">
      <c r="A1192" t="s">
        <v>68</v>
      </c>
      <c r="B1192" t="s">
        <v>21</v>
      </c>
      <c r="C1192" t="s">
        <v>6</v>
      </c>
      <c r="D1192">
        <v>0</v>
      </c>
      <c r="E1192">
        <v>0</v>
      </c>
      <c r="F1192">
        <v>3</v>
      </c>
      <c r="J1192" s="29">
        <f>VLOOKUP(Datos[[#This Row],[Mes]],$M$2:$N$13,2,FALSE)</f>
        <v>44621</v>
      </c>
      <c r="K1192" s="29" t="str">
        <f>VLOOKUP(Datos[[#This Row],[Region]],$P$7:$S$61,4,FALSE)</f>
        <v>03 - Alicante/Alacant</v>
      </c>
    </row>
    <row r="1193" spans="1:11" x14ac:dyDescent="0.25">
      <c r="A1193" t="s">
        <v>68</v>
      </c>
      <c r="B1193" t="s">
        <v>21</v>
      </c>
      <c r="C1193" t="s">
        <v>7</v>
      </c>
      <c r="D1193">
        <v>0</v>
      </c>
      <c r="E1193">
        <v>0</v>
      </c>
      <c r="F1193">
        <v>3</v>
      </c>
      <c r="J1193" s="29">
        <f>VLOOKUP(Datos[[#This Row],[Mes]],$M$2:$N$13,2,FALSE)</f>
        <v>44652</v>
      </c>
      <c r="K1193" s="29" t="str">
        <f>VLOOKUP(Datos[[#This Row],[Region]],$P$7:$S$61,4,FALSE)</f>
        <v>03 - Alicante/Alacant</v>
      </c>
    </row>
    <row r="1194" spans="1:11" x14ac:dyDescent="0.25">
      <c r="A1194" t="s">
        <v>68</v>
      </c>
      <c r="B1194" t="s">
        <v>21</v>
      </c>
      <c r="C1194" t="s">
        <v>8</v>
      </c>
      <c r="D1194">
        <v>0</v>
      </c>
      <c r="E1194">
        <v>0</v>
      </c>
      <c r="F1194">
        <v>3</v>
      </c>
      <c r="J1194" s="29">
        <f>VLOOKUP(Datos[[#This Row],[Mes]],$M$2:$N$13,2,FALSE)</f>
        <v>44682</v>
      </c>
      <c r="K1194" s="29" t="str">
        <f>VLOOKUP(Datos[[#This Row],[Region]],$P$7:$S$61,4,FALSE)</f>
        <v>03 - Alicante/Alacant</v>
      </c>
    </row>
    <row r="1195" spans="1:11" x14ac:dyDescent="0.25">
      <c r="A1195" t="s">
        <v>68</v>
      </c>
      <c r="B1195" t="s">
        <v>21</v>
      </c>
      <c r="C1195" t="s">
        <v>9</v>
      </c>
      <c r="D1195">
        <v>0</v>
      </c>
      <c r="E1195">
        <v>0</v>
      </c>
      <c r="F1195">
        <v>3</v>
      </c>
      <c r="J1195" s="29">
        <f>VLOOKUP(Datos[[#This Row],[Mes]],$M$2:$N$13,2,FALSE)</f>
        <v>44713</v>
      </c>
      <c r="K1195" s="29" t="str">
        <f>VLOOKUP(Datos[[#This Row],[Region]],$P$7:$S$61,4,FALSE)</f>
        <v>03 - Alicante/Alacant</v>
      </c>
    </row>
    <row r="1196" spans="1:11" x14ac:dyDescent="0.25">
      <c r="A1196" t="s">
        <v>68</v>
      </c>
      <c r="B1196" t="s">
        <v>21</v>
      </c>
      <c r="C1196" t="s">
        <v>10</v>
      </c>
      <c r="D1196">
        <v>0</v>
      </c>
      <c r="E1196">
        <v>0</v>
      </c>
      <c r="F1196">
        <v>3</v>
      </c>
      <c r="J1196" s="29">
        <f>VLOOKUP(Datos[[#This Row],[Mes]],$M$2:$N$13,2,FALSE)</f>
        <v>44743</v>
      </c>
      <c r="K1196" s="29" t="str">
        <f>VLOOKUP(Datos[[#This Row],[Region]],$P$7:$S$61,4,FALSE)</f>
        <v>03 - Alicante/Alacant</v>
      </c>
    </row>
    <row r="1197" spans="1:11" x14ac:dyDescent="0.25">
      <c r="A1197" t="s">
        <v>68</v>
      </c>
      <c r="B1197" t="s">
        <v>21</v>
      </c>
      <c r="C1197" t="s">
        <v>11</v>
      </c>
      <c r="D1197">
        <v>0</v>
      </c>
      <c r="E1197">
        <v>0</v>
      </c>
      <c r="F1197">
        <v>3</v>
      </c>
      <c r="J1197" s="29">
        <f>VLOOKUP(Datos[[#This Row],[Mes]],$M$2:$N$13,2,FALSE)</f>
        <v>44774</v>
      </c>
      <c r="K1197" s="29" t="str">
        <f>VLOOKUP(Datos[[#This Row],[Region]],$P$7:$S$61,4,FALSE)</f>
        <v>03 - Alicante/Alacant</v>
      </c>
    </row>
    <row r="1198" spans="1:11" x14ac:dyDescent="0.25">
      <c r="A1198" t="s">
        <v>68</v>
      </c>
      <c r="B1198" t="s">
        <v>21</v>
      </c>
      <c r="C1198" t="s">
        <v>12</v>
      </c>
      <c r="D1198">
        <v>0</v>
      </c>
      <c r="E1198">
        <v>0</v>
      </c>
      <c r="F1198">
        <v>3</v>
      </c>
      <c r="J1198" s="29">
        <f>VLOOKUP(Datos[[#This Row],[Mes]],$M$2:$N$13,2,FALSE)</f>
        <v>44805</v>
      </c>
      <c r="K1198" s="29" t="str">
        <f>VLOOKUP(Datos[[#This Row],[Region]],$P$7:$S$61,4,FALSE)</f>
        <v>03 - Alicante/Alacant</v>
      </c>
    </row>
    <row r="1199" spans="1:11" x14ac:dyDescent="0.25">
      <c r="A1199" t="s">
        <v>68</v>
      </c>
      <c r="B1199" t="s">
        <v>21</v>
      </c>
      <c r="C1199" t="s">
        <v>13</v>
      </c>
      <c r="D1199">
        <v>0</v>
      </c>
      <c r="E1199">
        <v>0</v>
      </c>
      <c r="F1199">
        <v>3</v>
      </c>
      <c r="J1199" s="29">
        <f>VLOOKUP(Datos[[#This Row],[Mes]],$M$2:$N$13,2,FALSE)</f>
        <v>44835</v>
      </c>
      <c r="K1199" s="29" t="str">
        <f>VLOOKUP(Datos[[#This Row],[Region]],$P$7:$S$61,4,FALSE)</f>
        <v>03 - Alicante/Alacant</v>
      </c>
    </row>
    <row r="1200" spans="1:11" x14ac:dyDescent="0.25">
      <c r="A1200" t="s">
        <v>68</v>
      </c>
      <c r="B1200" t="s">
        <v>21</v>
      </c>
      <c r="C1200" t="s">
        <v>14</v>
      </c>
      <c r="D1200">
        <v>0</v>
      </c>
      <c r="E1200">
        <v>0</v>
      </c>
      <c r="F1200">
        <v>3</v>
      </c>
      <c r="J1200" s="29">
        <f>VLOOKUP(Datos[[#This Row],[Mes]],$M$2:$N$13,2,FALSE)</f>
        <v>44866</v>
      </c>
      <c r="K1200" s="29" t="str">
        <f>VLOOKUP(Datos[[#This Row],[Region]],$P$7:$S$61,4,FALSE)</f>
        <v>03 - Alicante/Alacant</v>
      </c>
    </row>
    <row r="1201" spans="1:11" x14ac:dyDescent="0.25">
      <c r="A1201" t="s">
        <v>68</v>
      </c>
      <c r="B1201" t="s">
        <v>21</v>
      </c>
      <c r="C1201" t="s">
        <v>15</v>
      </c>
      <c r="D1201">
        <v>0</v>
      </c>
      <c r="E1201">
        <v>0</v>
      </c>
      <c r="F1201">
        <v>3</v>
      </c>
      <c r="J1201" s="29">
        <f>VLOOKUP(Datos[[#This Row],[Mes]],$M$2:$N$13,2,FALSE)</f>
        <v>44896</v>
      </c>
      <c r="K1201" s="29" t="str">
        <f>VLOOKUP(Datos[[#This Row],[Region]],$P$7:$S$61,4,FALSE)</f>
        <v>03 - Alicante/Alacant</v>
      </c>
    </row>
    <row r="1202" spans="1:11" x14ac:dyDescent="0.25">
      <c r="A1202" t="s">
        <v>65</v>
      </c>
      <c r="B1202" t="s">
        <v>21</v>
      </c>
      <c r="C1202" t="s">
        <v>9</v>
      </c>
      <c r="D1202">
        <v>0</v>
      </c>
      <c r="E1202">
        <v>0</v>
      </c>
      <c r="F1202">
        <v>4</v>
      </c>
      <c r="J1202" s="29">
        <f>VLOOKUP(Datos[[#This Row],[Mes]],$M$2:$N$13,2,FALSE)</f>
        <v>44713</v>
      </c>
      <c r="K1202" s="29" t="str">
        <f>VLOOKUP(Datos[[#This Row],[Region]],$P$7:$S$61,4,FALSE)</f>
        <v>04 - Almería</v>
      </c>
    </row>
    <row r="1203" spans="1:11" x14ac:dyDescent="0.25">
      <c r="A1203" t="s">
        <v>65</v>
      </c>
      <c r="B1203" t="s">
        <v>21</v>
      </c>
      <c r="C1203" t="s">
        <v>10</v>
      </c>
      <c r="D1203">
        <v>0</v>
      </c>
      <c r="E1203">
        <v>0</v>
      </c>
      <c r="F1203">
        <v>4</v>
      </c>
      <c r="J1203" s="29">
        <f>VLOOKUP(Datos[[#This Row],[Mes]],$M$2:$N$13,2,FALSE)</f>
        <v>44743</v>
      </c>
      <c r="K1203" s="29" t="str">
        <f>VLOOKUP(Datos[[#This Row],[Region]],$P$7:$S$61,4,FALSE)</f>
        <v>04 - Almería</v>
      </c>
    </row>
    <row r="1204" spans="1:11" x14ac:dyDescent="0.25">
      <c r="A1204" t="s">
        <v>65</v>
      </c>
      <c r="B1204" t="s">
        <v>21</v>
      </c>
      <c r="C1204" t="s">
        <v>11</v>
      </c>
      <c r="D1204">
        <v>0</v>
      </c>
      <c r="E1204">
        <v>0</v>
      </c>
      <c r="F1204">
        <v>4</v>
      </c>
      <c r="J1204" s="29">
        <f>VLOOKUP(Datos[[#This Row],[Mes]],$M$2:$N$13,2,FALSE)</f>
        <v>44774</v>
      </c>
      <c r="K1204" s="29" t="str">
        <f>VLOOKUP(Datos[[#This Row],[Region]],$P$7:$S$61,4,FALSE)</f>
        <v>04 - Almería</v>
      </c>
    </row>
    <row r="1205" spans="1:11" x14ac:dyDescent="0.25">
      <c r="A1205" t="s">
        <v>65</v>
      </c>
      <c r="B1205" t="s">
        <v>21</v>
      </c>
      <c r="C1205" t="s">
        <v>12</v>
      </c>
      <c r="D1205">
        <v>0</v>
      </c>
      <c r="E1205">
        <v>0</v>
      </c>
      <c r="F1205">
        <v>4</v>
      </c>
      <c r="J1205" s="29">
        <f>VLOOKUP(Datos[[#This Row],[Mes]],$M$2:$N$13,2,FALSE)</f>
        <v>44805</v>
      </c>
      <c r="K1205" s="29" t="str">
        <f>VLOOKUP(Datos[[#This Row],[Region]],$P$7:$S$61,4,FALSE)</f>
        <v>04 - Almería</v>
      </c>
    </row>
    <row r="1206" spans="1:11" x14ac:dyDescent="0.25">
      <c r="A1206" t="s">
        <v>65</v>
      </c>
      <c r="B1206" t="s">
        <v>21</v>
      </c>
      <c r="C1206" t="s">
        <v>13</v>
      </c>
      <c r="D1206">
        <v>0</v>
      </c>
      <c r="E1206">
        <v>0</v>
      </c>
      <c r="F1206">
        <v>4</v>
      </c>
      <c r="J1206" s="29">
        <f>VLOOKUP(Datos[[#This Row],[Mes]],$M$2:$N$13,2,FALSE)</f>
        <v>44835</v>
      </c>
      <c r="K1206" s="29" t="str">
        <f>VLOOKUP(Datos[[#This Row],[Region]],$P$7:$S$61,4,FALSE)</f>
        <v>04 - Almería</v>
      </c>
    </row>
    <row r="1207" spans="1:11" x14ac:dyDescent="0.25">
      <c r="A1207" t="s">
        <v>65</v>
      </c>
      <c r="B1207" t="s">
        <v>21</v>
      </c>
      <c r="C1207" t="s">
        <v>14</v>
      </c>
      <c r="D1207">
        <v>0</v>
      </c>
      <c r="E1207">
        <v>0</v>
      </c>
      <c r="F1207">
        <v>4</v>
      </c>
      <c r="J1207" s="29">
        <f>VLOOKUP(Datos[[#This Row],[Mes]],$M$2:$N$13,2,FALSE)</f>
        <v>44866</v>
      </c>
      <c r="K1207" s="29" t="str">
        <f>VLOOKUP(Datos[[#This Row],[Region]],$P$7:$S$61,4,FALSE)</f>
        <v>04 - Almería</v>
      </c>
    </row>
    <row r="1208" spans="1:11" x14ac:dyDescent="0.25">
      <c r="A1208" t="s">
        <v>65</v>
      </c>
      <c r="B1208" t="s">
        <v>21</v>
      </c>
      <c r="C1208" t="s">
        <v>15</v>
      </c>
      <c r="D1208">
        <v>0</v>
      </c>
      <c r="E1208">
        <v>0</v>
      </c>
      <c r="F1208">
        <v>4</v>
      </c>
      <c r="J1208" s="29">
        <f>VLOOKUP(Datos[[#This Row],[Mes]],$M$2:$N$13,2,FALSE)</f>
        <v>44896</v>
      </c>
      <c r="K1208" s="29" t="str">
        <f>VLOOKUP(Datos[[#This Row],[Region]],$P$7:$S$61,4,FALSE)</f>
        <v>04 - Almería</v>
      </c>
    </row>
    <row r="1209" spans="1:11" x14ac:dyDescent="0.25">
      <c r="A1209" t="s">
        <v>74</v>
      </c>
      <c r="B1209" t="s">
        <v>21</v>
      </c>
      <c r="C1209" t="s">
        <v>9</v>
      </c>
      <c r="D1209">
        <v>0</v>
      </c>
      <c r="E1209">
        <v>0</v>
      </c>
      <c r="F1209">
        <v>5</v>
      </c>
      <c r="J1209" s="29">
        <f>VLOOKUP(Datos[[#This Row],[Mes]],$M$2:$N$13,2,FALSE)</f>
        <v>44713</v>
      </c>
      <c r="K1209" s="29" t="str">
        <f>VLOOKUP(Datos[[#This Row],[Region]],$P$7:$S$61,4,FALSE)</f>
        <v>05 - Ávila</v>
      </c>
    </row>
    <row r="1210" spans="1:11" x14ac:dyDescent="0.25">
      <c r="A1210" t="s">
        <v>74</v>
      </c>
      <c r="B1210" t="s">
        <v>21</v>
      </c>
      <c r="C1210" t="s">
        <v>10</v>
      </c>
      <c r="D1210">
        <v>0</v>
      </c>
      <c r="E1210">
        <v>0</v>
      </c>
      <c r="F1210">
        <v>5</v>
      </c>
      <c r="J1210" s="29">
        <f>VLOOKUP(Datos[[#This Row],[Mes]],$M$2:$N$13,2,FALSE)</f>
        <v>44743</v>
      </c>
      <c r="K1210" s="29" t="str">
        <f>VLOOKUP(Datos[[#This Row],[Region]],$P$7:$S$61,4,FALSE)</f>
        <v>05 - Ávila</v>
      </c>
    </row>
    <row r="1211" spans="1:11" x14ac:dyDescent="0.25">
      <c r="A1211" t="s">
        <v>74</v>
      </c>
      <c r="B1211" t="s">
        <v>21</v>
      </c>
      <c r="C1211" t="s">
        <v>11</v>
      </c>
      <c r="D1211">
        <v>0</v>
      </c>
      <c r="E1211">
        <v>0</v>
      </c>
      <c r="F1211">
        <v>5</v>
      </c>
      <c r="J1211" s="29">
        <f>VLOOKUP(Datos[[#This Row],[Mes]],$M$2:$N$13,2,FALSE)</f>
        <v>44774</v>
      </c>
      <c r="K1211" s="29" t="str">
        <f>VLOOKUP(Datos[[#This Row],[Region]],$P$7:$S$61,4,FALSE)</f>
        <v>05 - Ávila</v>
      </c>
    </row>
    <row r="1212" spans="1:11" x14ac:dyDescent="0.25">
      <c r="A1212" t="s">
        <v>74</v>
      </c>
      <c r="B1212" t="s">
        <v>21</v>
      </c>
      <c r="C1212" t="s">
        <v>12</v>
      </c>
      <c r="D1212">
        <v>0</v>
      </c>
      <c r="E1212">
        <v>0</v>
      </c>
      <c r="F1212">
        <v>5</v>
      </c>
      <c r="J1212" s="29">
        <f>VLOOKUP(Datos[[#This Row],[Mes]],$M$2:$N$13,2,FALSE)</f>
        <v>44805</v>
      </c>
      <c r="K1212" s="29" t="str">
        <f>VLOOKUP(Datos[[#This Row],[Region]],$P$7:$S$61,4,FALSE)</f>
        <v>05 - Ávila</v>
      </c>
    </row>
    <row r="1213" spans="1:11" x14ac:dyDescent="0.25">
      <c r="A1213" t="s">
        <v>74</v>
      </c>
      <c r="B1213" t="s">
        <v>21</v>
      </c>
      <c r="C1213" t="s">
        <v>13</v>
      </c>
      <c r="D1213">
        <v>0</v>
      </c>
      <c r="E1213">
        <v>0</v>
      </c>
      <c r="F1213">
        <v>5</v>
      </c>
      <c r="J1213" s="29">
        <f>VLOOKUP(Datos[[#This Row],[Mes]],$M$2:$N$13,2,FALSE)</f>
        <v>44835</v>
      </c>
      <c r="K1213" s="29" t="str">
        <f>VLOOKUP(Datos[[#This Row],[Region]],$P$7:$S$61,4,FALSE)</f>
        <v>05 - Ávila</v>
      </c>
    </row>
    <row r="1214" spans="1:11" x14ac:dyDescent="0.25">
      <c r="A1214" t="s">
        <v>74</v>
      </c>
      <c r="B1214" t="s">
        <v>21</v>
      </c>
      <c r="C1214" t="s">
        <v>14</v>
      </c>
      <c r="D1214">
        <v>0</v>
      </c>
      <c r="E1214">
        <v>0</v>
      </c>
      <c r="F1214">
        <v>5</v>
      </c>
      <c r="J1214" s="29">
        <f>VLOOKUP(Datos[[#This Row],[Mes]],$M$2:$N$13,2,FALSE)</f>
        <v>44866</v>
      </c>
      <c r="K1214" s="29" t="str">
        <f>VLOOKUP(Datos[[#This Row],[Region]],$P$7:$S$61,4,FALSE)</f>
        <v>05 - Ávila</v>
      </c>
    </row>
    <row r="1215" spans="1:11" x14ac:dyDescent="0.25">
      <c r="A1215" t="s">
        <v>74</v>
      </c>
      <c r="B1215" t="s">
        <v>21</v>
      </c>
      <c r="C1215" t="s">
        <v>15</v>
      </c>
      <c r="D1215">
        <v>0</v>
      </c>
      <c r="E1215">
        <v>0</v>
      </c>
      <c r="F1215">
        <v>5</v>
      </c>
      <c r="J1215" s="29">
        <f>VLOOKUP(Datos[[#This Row],[Mes]],$M$2:$N$13,2,FALSE)</f>
        <v>44896</v>
      </c>
      <c r="K1215" s="29" t="str">
        <f>VLOOKUP(Datos[[#This Row],[Region]],$P$7:$S$61,4,FALSE)</f>
        <v>05 - Ávila</v>
      </c>
    </row>
    <row r="1216" spans="1:11" x14ac:dyDescent="0.25">
      <c r="A1216" t="s">
        <v>178</v>
      </c>
      <c r="B1216" t="s">
        <v>21</v>
      </c>
      <c r="C1216" t="s">
        <v>4</v>
      </c>
      <c r="D1216">
        <v>0</v>
      </c>
      <c r="E1216">
        <v>0</v>
      </c>
      <c r="F1216">
        <v>6</v>
      </c>
      <c r="J1216" s="29">
        <f>VLOOKUP(Datos[[#This Row],[Mes]],$M$2:$N$13,2,FALSE)</f>
        <v>44562</v>
      </c>
      <c r="K1216" s="29" t="str">
        <f>VLOOKUP(Datos[[#This Row],[Region]],$P$7:$S$61,4,FALSE)</f>
        <v>06 - Badajoz</v>
      </c>
    </row>
    <row r="1217" spans="1:11" x14ac:dyDescent="0.25">
      <c r="A1217" t="s">
        <v>178</v>
      </c>
      <c r="B1217" t="s">
        <v>21</v>
      </c>
      <c r="C1217" t="s">
        <v>5</v>
      </c>
      <c r="D1217">
        <v>0</v>
      </c>
      <c r="E1217">
        <v>0</v>
      </c>
      <c r="F1217">
        <v>6</v>
      </c>
      <c r="J1217" s="29">
        <f>VLOOKUP(Datos[[#This Row],[Mes]],$M$2:$N$13,2,FALSE)</f>
        <v>44593</v>
      </c>
      <c r="K1217" s="29" t="str">
        <f>VLOOKUP(Datos[[#This Row],[Region]],$P$7:$S$61,4,FALSE)</f>
        <v>06 - Badajoz</v>
      </c>
    </row>
    <row r="1218" spans="1:11" x14ac:dyDescent="0.25">
      <c r="A1218" t="s">
        <v>178</v>
      </c>
      <c r="B1218" t="s">
        <v>21</v>
      </c>
      <c r="C1218" t="s">
        <v>6</v>
      </c>
      <c r="D1218">
        <v>0</v>
      </c>
      <c r="E1218">
        <v>0</v>
      </c>
      <c r="F1218">
        <v>6</v>
      </c>
      <c r="J1218" s="29">
        <f>VLOOKUP(Datos[[#This Row],[Mes]],$M$2:$N$13,2,FALSE)</f>
        <v>44621</v>
      </c>
      <c r="K1218" s="29" t="str">
        <f>VLOOKUP(Datos[[#This Row],[Region]],$P$7:$S$61,4,FALSE)</f>
        <v>06 - Badajoz</v>
      </c>
    </row>
    <row r="1219" spans="1:11" x14ac:dyDescent="0.25">
      <c r="A1219" t="s">
        <v>178</v>
      </c>
      <c r="B1219" t="s">
        <v>21</v>
      </c>
      <c r="C1219" t="s">
        <v>7</v>
      </c>
      <c r="D1219">
        <v>0</v>
      </c>
      <c r="E1219">
        <v>0</v>
      </c>
      <c r="F1219">
        <v>6</v>
      </c>
      <c r="J1219" s="29">
        <f>VLOOKUP(Datos[[#This Row],[Mes]],$M$2:$N$13,2,FALSE)</f>
        <v>44652</v>
      </c>
      <c r="K1219" s="29" t="str">
        <f>VLOOKUP(Datos[[#This Row],[Region]],$P$7:$S$61,4,FALSE)</f>
        <v>06 - Badajoz</v>
      </c>
    </row>
    <row r="1220" spans="1:11" x14ac:dyDescent="0.25">
      <c r="A1220" t="s">
        <v>178</v>
      </c>
      <c r="B1220" t="s">
        <v>21</v>
      </c>
      <c r="C1220" t="s">
        <v>8</v>
      </c>
      <c r="D1220">
        <v>0</v>
      </c>
      <c r="E1220">
        <v>0</v>
      </c>
      <c r="F1220">
        <v>6</v>
      </c>
      <c r="J1220" s="29">
        <f>VLOOKUP(Datos[[#This Row],[Mes]],$M$2:$N$13,2,FALSE)</f>
        <v>44682</v>
      </c>
      <c r="K1220" s="29" t="str">
        <f>VLOOKUP(Datos[[#This Row],[Region]],$P$7:$S$61,4,FALSE)</f>
        <v>06 - Badajoz</v>
      </c>
    </row>
    <row r="1221" spans="1:11" x14ac:dyDescent="0.25">
      <c r="A1221" t="s">
        <v>178</v>
      </c>
      <c r="B1221" t="s">
        <v>21</v>
      </c>
      <c r="C1221" t="s">
        <v>9</v>
      </c>
      <c r="D1221">
        <v>0</v>
      </c>
      <c r="E1221">
        <v>0</v>
      </c>
      <c r="F1221">
        <v>6</v>
      </c>
      <c r="J1221" s="29">
        <f>VLOOKUP(Datos[[#This Row],[Mes]],$M$2:$N$13,2,FALSE)</f>
        <v>44713</v>
      </c>
      <c r="K1221" s="29" t="str">
        <f>VLOOKUP(Datos[[#This Row],[Region]],$P$7:$S$61,4,FALSE)</f>
        <v>06 - Badajoz</v>
      </c>
    </row>
    <row r="1222" spans="1:11" x14ac:dyDescent="0.25">
      <c r="A1222" t="s">
        <v>178</v>
      </c>
      <c r="B1222" t="s">
        <v>21</v>
      </c>
      <c r="C1222" t="s">
        <v>10</v>
      </c>
      <c r="D1222">
        <v>0</v>
      </c>
      <c r="E1222">
        <v>0</v>
      </c>
      <c r="F1222">
        <v>6</v>
      </c>
      <c r="J1222" s="29">
        <f>VLOOKUP(Datos[[#This Row],[Mes]],$M$2:$N$13,2,FALSE)</f>
        <v>44743</v>
      </c>
      <c r="K1222" s="29" t="str">
        <f>VLOOKUP(Datos[[#This Row],[Region]],$P$7:$S$61,4,FALSE)</f>
        <v>06 - Badajoz</v>
      </c>
    </row>
    <row r="1223" spans="1:11" x14ac:dyDescent="0.25">
      <c r="A1223" t="s">
        <v>178</v>
      </c>
      <c r="B1223" t="s">
        <v>21</v>
      </c>
      <c r="C1223" t="s">
        <v>11</v>
      </c>
      <c r="D1223">
        <v>0</v>
      </c>
      <c r="E1223">
        <v>0</v>
      </c>
      <c r="F1223">
        <v>6</v>
      </c>
      <c r="J1223" s="29">
        <f>VLOOKUP(Datos[[#This Row],[Mes]],$M$2:$N$13,2,FALSE)</f>
        <v>44774</v>
      </c>
      <c r="K1223" s="29" t="str">
        <f>VLOOKUP(Datos[[#This Row],[Region]],$P$7:$S$61,4,FALSE)</f>
        <v>06 - Badajoz</v>
      </c>
    </row>
    <row r="1224" spans="1:11" x14ac:dyDescent="0.25">
      <c r="A1224" t="s">
        <v>178</v>
      </c>
      <c r="B1224" t="s">
        <v>21</v>
      </c>
      <c r="C1224" t="s">
        <v>12</v>
      </c>
      <c r="D1224">
        <v>0</v>
      </c>
      <c r="E1224">
        <v>0</v>
      </c>
      <c r="F1224">
        <v>6</v>
      </c>
      <c r="J1224" s="29">
        <f>VLOOKUP(Datos[[#This Row],[Mes]],$M$2:$N$13,2,FALSE)</f>
        <v>44805</v>
      </c>
      <c r="K1224" s="29" t="str">
        <f>VLOOKUP(Datos[[#This Row],[Region]],$P$7:$S$61,4,FALSE)</f>
        <v>06 - Badajoz</v>
      </c>
    </row>
    <row r="1225" spans="1:11" x14ac:dyDescent="0.25">
      <c r="A1225" t="s">
        <v>178</v>
      </c>
      <c r="B1225" t="s">
        <v>21</v>
      </c>
      <c r="C1225" t="s">
        <v>13</v>
      </c>
      <c r="D1225">
        <v>0</v>
      </c>
      <c r="E1225">
        <v>0</v>
      </c>
      <c r="F1225">
        <v>6</v>
      </c>
      <c r="J1225" s="29">
        <f>VLOOKUP(Datos[[#This Row],[Mes]],$M$2:$N$13,2,FALSE)</f>
        <v>44835</v>
      </c>
      <c r="K1225" s="29" t="str">
        <f>VLOOKUP(Datos[[#This Row],[Region]],$P$7:$S$61,4,FALSE)</f>
        <v>06 - Badajoz</v>
      </c>
    </row>
    <row r="1226" spans="1:11" x14ac:dyDescent="0.25">
      <c r="A1226" t="s">
        <v>178</v>
      </c>
      <c r="B1226" t="s">
        <v>21</v>
      </c>
      <c r="C1226" t="s">
        <v>14</v>
      </c>
      <c r="D1226">
        <v>0</v>
      </c>
      <c r="E1226">
        <v>0</v>
      </c>
      <c r="F1226">
        <v>6</v>
      </c>
      <c r="J1226" s="29">
        <f>VLOOKUP(Datos[[#This Row],[Mes]],$M$2:$N$13,2,FALSE)</f>
        <v>44866</v>
      </c>
      <c r="K1226" s="29" t="str">
        <f>VLOOKUP(Datos[[#This Row],[Region]],$P$7:$S$61,4,FALSE)</f>
        <v>06 - Badajoz</v>
      </c>
    </row>
    <row r="1227" spans="1:11" x14ac:dyDescent="0.25">
      <c r="A1227" t="s">
        <v>178</v>
      </c>
      <c r="B1227" t="s">
        <v>21</v>
      </c>
      <c r="C1227" t="s">
        <v>15</v>
      </c>
      <c r="D1227">
        <v>0</v>
      </c>
      <c r="E1227">
        <v>0</v>
      </c>
      <c r="F1227">
        <v>6</v>
      </c>
      <c r="J1227" s="29">
        <f>VLOOKUP(Datos[[#This Row],[Mes]],$M$2:$N$13,2,FALSE)</f>
        <v>44896</v>
      </c>
      <c r="K1227" s="29" t="str">
        <f>VLOOKUP(Datos[[#This Row],[Region]],$P$7:$S$61,4,FALSE)</f>
        <v>06 - Badajoz</v>
      </c>
    </row>
    <row r="1228" spans="1:11" x14ac:dyDescent="0.25">
      <c r="A1228" t="s">
        <v>71</v>
      </c>
      <c r="B1228" t="s">
        <v>21</v>
      </c>
      <c r="C1228" t="s">
        <v>4</v>
      </c>
      <c r="D1228">
        <v>0</v>
      </c>
      <c r="E1228">
        <v>0</v>
      </c>
      <c r="F1228">
        <v>7</v>
      </c>
      <c r="J1228" s="29">
        <f>VLOOKUP(Datos[[#This Row],[Mes]],$M$2:$N$13,2,FALSE)</f>
        <v>44562</v>
      </c>
      <c r="K1228" s="29" t="str">
        <f>VLOOKUP(Datos[[#This Row],[Region]],$P$7:$S$61,4,FALSE)</f>
        <v>07 - Balears, Illes</v>
      </c>
    </row>
    <row r="1229" spans="1:11" x14ac:dyDescent="0.25">
      <c r="A1229" t="s">
        <v>71</v>
      </c>
      <c r="B1229" t="s">
        <v>21</v>
      </c>
      <c r="C1229" t="s">
        <v>5</v>
      </c>
      <c r="D1229">
        <v>0</v>
      </c>
      <c r="E1229">
        <v>0</v>
      </c>
      <c r="F1229">
        <v>7</v>
      </c>
      <c r="J1229" s="29">
        <f>VLOOKUP(Datos[[#This Row],[Mes]],$M$2:$N$13,2,FALSE)</f>
        <v>44593</v>
      </c>
      <c r="K1229" s="29" t="str">
        <f>VLOOKUP(Datos[[#This Row],[Region]],$P$7:$S$61,4,FALSE)</f>
        <v>07 - Balears, Illes</v>
      </c>
    </row>
    <row r="1230" spans="1:11" x14ac:dyDescent="0.25">
      <c r="A1230" t="s">
        <v>71</v>
      </c>
      <c r="B1230" t="s">
        <v>21</v>
      </c>
      <c r="C1230" t="s">
        <v>6</v>
      </c>
      <c r="D1230">
        <v>0</v>
      </c>
      <c r="E1230">
        <v>0</v>
      </c>
      <c r="F1230">
        <v>7</v>
      </c>
      <c r="J1230" s="29">
        <f>VLOOKUP(Datos[[#This Row],[Mes]],$M$2:$N$13,2,FALSE)</f>
        <v>44621</v>
      </c>
      <c r="K1230" s="29" t="str">
        <f>VLOOKUP(Datos[[#This Row],[Region]],$P$7:$S$61,4,FALSE)</f>
        <v>07 - Balears, Illes</v>
      </c>
    </row>
    <row r="1231" spans="1:11" x14ac:dyDescent="0.25">
      <c r="A1231" t="s">
        <v>71</v>
      </c>
      <c r="B1231" t="s">
        <v>21</v>
      </c>
      <c r="C1231" t="s">
        <v>7</v>
      </c>
      <c r="D1231">
        <v>0</v>
      </c>
      <c r="E1231">
        <v>0</v>
      </c>
      <c r="F1231">
        <v>7</v>
      </c>
      <c r="J1231" s="29">
        <f>VLOOKUP(Datos[[#This Row],[Mes]],$M$2:$N$13,2,FALSE)</f>
        <v>44652</v>
      </c>
      <c r="K1231" s="29" t="str">
        <f>VLOOKUP(Datos[[#This Row],[Region]],$P$7:$S$61,4,FALSE)</f>
        <v>07 - Balears, Illes</v>
      </c>
    </row>
    <row r="1232" spans="1:11" x14ac:dyDescent="0.25">
      <c r="A1232" t="s">
        <v>71</v>
      </c>
      <c r="B1232" t="s">
        <v>21</v>
      </c>
      <c r="C1232" t="s">
        <v>8</v>
      </c>
      <c r="D1232">
        <v>0</v>
      </c>
      <c r="E1232">
        <v>0</v>
      </c>
      <c r="F1232">
        <v>7</v>
      </c>
      <c r="J1232" s="29">
        <f>VLOOKUP(Datos[[#This Row],[Mes]],$M$2:$N$13,2,FALSE)</f>
        <v>44682</v>
      </c>
      <c r="K1232" s="29" t="str">
        <f>VLOOKUP(Datos[[#This Row],[Region]],$P$7:$S$61,4,FALSE)</f>
        <v>07 - Balears, Illes</v>
      </c>
    </row>
    <row r="1233" spans="1:11" x14ac:dyDescent="0.25">
      <c r="A1233" t="s">
        <v>71</v>
      </c>
      <c r="B1233" t="s">
        <v>21</v>
      </c>
      <c r="C1233" t="s">
        <v>9</v>
      </c>
      <c r="D1233">
        <v>0</v>
      </c>
      <c r="E1233">
        <v>0</v>
      </c>
      <c r="F1233">
        <v>7</v>
      </c>
      <c r="J1233" s="29">
        <f>VLOOKUP(Datos[[#This Row],[Mes]],$M$2:$N$13,2,FALSE)</f>
        <v>44713</v>
      </c>
      <c r="K1233" s="29" t="str">
        <f>VLOOKUP(Datos[[#This Row],[Region]],$P$7:$S$61,4,FALSE)</f>
        <v>07 - Balears, Illes</v>
      </c>
    </row>
    <row r="1234" spans="1:11" x14ac:dyDescent="0.25">
      <c r="A1234" t="s">
        <v>71</v>
      </c>
      <c r="B1234" t="s">
        <v>21</v>
      </c>
      <c r="C1234" t="s">
        <v>10</v>
      </c>
      <c r="D1234">
        <v>0</v>
      </c>
      <c r="E1234">
        <v>0</v>
      </c>
      <c r="F1234">
        <v>7</v>
      </c>
      <c r="J1234" s="29">
        <f>VLOOKUP(Datos[[#This Row],[Mes]],$M$2:$N$13,2,FALSE)</f>
        <v>44743</v>
      </c>
      <c r="K1234" s="29" t="str">
        <f>VLOOKUP(Datos[[#This Row],[Region]],$P$7:$S$61,4,FALSE)</f>
        <v>07 - Balears, Illes</v>
      </c>
    </row>
    <row r="1235" spans="1:11" x14ac:dyDescent="0.25">
      <c r="A1235" t="s">
        <v>71</v>
      </c>
      <c r="B1235" t="s">
        <v>21</v>
      </c>
      <c r="C1235" t="s">
        <v>11</v>
      </c>
      <c r="D1235">
        <v>0</v>
      </c>
      <c r="E1235">
        <v>0</v>
      </c>
      <c r="F1235">
        <v>7</v>
      </c>
      <c r="J1235" s="29">
        <f>VLOOKUP(Datos[[#This Row],[Mes]],$M$2:$N$13,2,FALSE)</f>
        <v>44774</v>
      </c>
      <c r="K1235" s="29" t="str">
        <f>VLOOKUP(Datos[[#This Row],[Region]],$P$7:$S$61,4,FALSE)</f>
        <v>07 - Balears, Illes</v>
      </c>
    </row>
    <row r="1236" spans="1:11" x14ac:dyDescent="0.25">
      <c r="A1236" t="s">
        <v>71</v>
      </c>
      <c r="B1236" t="s">
        <v>21</v>
      </c>
      <c r="C1236" t="s">
        <v>12</v>
      </c>
      <c r="D1236">
        <v>0</v>
      </c>
      <c r="E1236">
        <v>0</v>
      </c>
      <c r="F1236">
        <v>7</v>
      </c>
      <c r="J1236" s="29">
        <f>VLOOKUP(Datos[[#This Row],[Mes]],$M$2:$N$13,2,FALSE)</f>
        <v>44805</v>
      </c>
      <c r="K1236" s="29" t="str">
        <f>VLOOKUP(Datos[[#This Row],[Region]],$P$7:$S$61,4,FALSE)</f>
        <v>07 - Balears, Illes</v>
      </c>
    </row>
    <row r="1237" spans="1:11" x14ac:dyDescent="0.25">
      <c r="A1237" t="s">
        <v>71</v>
      </c>
      <c r="B1237" t="s">
        <v>21</v>
      </c>
      <c r="C1237" t="s">
        <v>13</v>
      </c>
      <c r="D1237">
        <v>0</v>
      </c>
      <c r="E1237">
        <v>0</v>
      </c>
      <c r="F1237">
        <v>7</v>
      </c>
      <c r="J1237" s="29">
        <f>VLOOKUP(Datos[[#This Row],[Mes]],$M$2:$N$13,2,FALSE)</f>
        <v>44835</v>
      </c>
      <c r="K1237" s="29" t="str">
        <f>VLOOKUP(Datos[[#This Row],[Region]],$P$7:$S$61,4,FALSE)</f>
        <v>07 - Balears, Illes</v>
      </c>
    </row>
    <row r="1238" spans="1:11" x14ac:dyDescent="0.25">
      <c r="A1238" t="s">
        <v>71</v>
      </c>
      <c r="B1238" t="s">
        <v>21</v>
      </c>
      <c r="C1238" t="s">
        <v>14</v>
      </c>
      <c r="D1238">
        <v>0</v>
      </c>
      <c r="E1238">
        <v>0</v>
      </c>
      <c r="F1238">
        <v>7</v>
      </c>
      <c r="J1238" s="29">
        <f>VLOOKUP(Datos[[#This Row],[Mes]],$M$2:$N$13,2,FALSE)</f>
        <v>44866</v>
      </c>
      <c r="K1238" s="29" t="str">
        <f>VLOOKUP(Datos[[#This Row],[Region]],$P$7:$S$61,4,FALSE)</f>
        <v>07 - Balears, Illes</v>
      </c>
    </row>
    <row r="1239" spans="1:11" x14ac:dyDescent="0.25">
      <c r="A1239" t="s">
        <v>71</v>
      </c>
      <c r="B1239" t="s">
        <v>21</v>
      </c>
      <c r="C1239" t="s">
        <v>15</v>
      </c>
      <c r="D1239">
        <v>0</v>
      </c>
      <c r="E1239">
        <v>0</v>
      </c>
      <c r="F1239">
        <v>7</v>
      </c>
      <c r="J1239" s="29">
        <f>VLOOKUP(Datos[[#This Row],[Mes]],$M$2:$N$13,2,FALSE)</f>
        <v>44896</v>
      </c>
      <c r="K1239" s="29" t="str">
        <f>VLOOKUP(Datos[[#This Row],[Region]],$P$7:$S$61,4,FALSE)</f>
        <v>07 - Balears, Illes</v>
      </c>
    </row>
    <row r="1240" spans="1:11" x14ac:dyDescent="0.25">
      <c r="A1240" t="s">
        <v>72</v>
      </c>
      <c r="B1240" t="s">
        <v>21</v>
      </c>
      <c r="C1240" t="s">
        <v>9</v>
      </c>
      <c r="D1240">
        <v>0</v>
      </c>
      <c r="E1240">
        <v>0</v>
      </c>
      <c r="F1240">
        <v>8</v>
      </c>
      <c r="J1240" s="29">
        <f>VLOOKUP(Datos[[#This Row],[Mes]],$M$2:$N$13,2,FALSE)</f>
        <v>44713</v>
      </c>
      <c r="K1240" s="29" t="str">
        <f>VLOOKUP(Datos[[#This Row],[Region]],$P$7:$S$61,4,FALSE)</f>
        <v>08 - Barcelona</v>
      </c>
    </row>
    <row r="1241" spans="1:11" x14ac:dyDescent="0.25">
      <c r="A1241" t="s">
        <v>72</v>
      </c>
      <c r="B1241" t="s">
        <v>21</v>
      </c>
      <c r="C1241" t="s">
        <v>10</v>
      </c>
      <c r="D1241">
        <v>0</v>
      </c>
      <c r="E1241">
        <v>0</v>
      </c>
      <c r="F1241">
        <v>8</v>
      </c>
      <c r="J1241" s="29">
        <f>VLOOKUP(Datos[[#This Row],[Mes]],$M$2:$N$13,2,FALSE)</f>
        <v>44743</v>
      </c>
      <c r="K1241" s="29" t="str">
        <f>VLOOKUP(Datos[[#This Row],[Region]],$P$7:$S$61,4,FALSE)</f>
        <v>08 - Barcelona</v>
      </c>
    </row>
    <row r="1242" spans="1:11" x14ac:dyDescent="0.25">
      <c r="A1242" t="s">
        <v>72</v>
      </c>
      <c r="B1242" t="s">
        <v>21</v>
      </c>
      <c r="C1242" t="s">
        <v>11</v>
      </c>
      <c r="D1242">
        <v>0</v>
      </c>
      <c r="E1242">
        <v>0</v>
      </c>
      <c r="F1242">
        <v>8</v>
      </c>
      <c r="J1242" s="29">
        <f>VLOOKUP(Datos[[#This Row],[Mes]],$M$2:$N$13,2,FALSE)</f>
        <v>44774</v>
      </c>
      <c r="K1242" s="29" t="str">
        <f>VLOOKUP(Datos[[#This Row],[Region]],$P$7:$S$61,4,FALSE)</f>
        <v>08 - Barcelona</v>
      </c>
    </row>
    <row r="1243" spans="1:11" x14ac:dyDescent="0.25">
      <c r="A1243" t="s">
        <v>72</v>
      </c>
      <c r="B1243" t="s">
        <v>21</v>
      </c>
      <c r="C1243" t="s">
        <v>12</v>
      </c>
      <c r="D1243">
        <v>0</v>
      </c>
      <c r="E1243">
        <v>0</v>
      </c>
      <c r="F1243">
        <v>8</v>
      </c>
      <c r="J1243" s="29">
        <f>VLOOKUP(Datos[[#This Row],[Mes]],$M$2:$N$13,2,FALSE)</f>
        <v>44805</v>
      </c>
      <c r="K1243" s="29" t="str">
        <f>VLOOKUP(Datos[[#This Row],[Region]],$P$7:$S$61,4,FALSE)</f>
        <v>08 - Barcelona</v>
      </c>
    </row>
    <row r="1244" spans="1:11" x14ac:dyDescent="0.25">
      <c r="A1244" t="s">
        <v>72</v>
      </c>
      <c r="B1244" t="s">
        <v>21</v>
      </c>
      <c r="C1244" t="s">
        <v>13</v>
      </c>
      <c r="D1244">
        <v>0</v>
      </c>
      <c r="E1244">
        <v>0</v>
      </c>
      <c r="F1244">
        <v>8</v>
      </c>
      <c r="J1244" s="29">
        <f>VLOOKUP(Datos[[#This Row],[Mes]],$M$2:$N$13,2,FALSE)</f>
        <v>44835</v>
      </c>
      <c r="K1244" s="29" t="str">
        <f>VLOOKUP(Datos[[#This Row],[Region]],$P$7:$S$61,4,FALSE)</f>
        <v>08 - Barcelona</v>
      </c>
    </row>
    <row r="1245" spans="1:11" x14ac:dyDescent="0.25">
      <c r="A1245" t="s">
        <v>72</v>
      </c>
      <c r="B1245" t="s">
        <v>21</v>
      </c>
      <c r="C1245" t="s">
        <v>14</v>
      </c>
      <c r="D1245">
        <v>0</v>
      </c>
      <c r="E1245">
        <v>0</v>
      </c>
      <c r="F1245">
        <v>8</v>
      </c>
      <c r="J1245" s="29">
        <f>VLOOKUP(Datos[[#This Row],[Mes]],$M$2:$N$13,2,FALSE)</f>
        <v>44866</v>
      </c>
      <c r="K1245" s="29" t="str">
        <f>VLOOKUP(Datos[[#This Row],[Region]],$P$7:$S$61,4,FALSE)</f>
        <v>08 - Barcelona</v>
      </c>
    </row>
    <row r="1246" spans="1:11" x14ac:dyDescent="0.25">
      <c r="A1246" t="s">
        <v>72</v>
      </c>
      <c r="B1246" t="s">
        <v>21</v>
      </c>
      <c r="C1246" t="s">
        <v>15</v>
      </c>
      <c r="D1246">
        <v>0</v>
      </c>
      <c r="E1246">
        <v>0</v>
      </c>
      <c r="F1246">
        <v>8</v>
      </c>
      <c r="J1246" s="29">
        <f>VLOOKUP(Datos[[#This Row],[Mes]],$M$2:$N$13,2,FALSE)</f>
        <v>44896</v>
      </c>
      <c r="K1246" s="29" t="str">
        <f>VLOOKUP(Datos[[#This Row],[Region]],$P$7:$S$61,4,FALSE)</f>
        <v>08 - Barcelona</v>
      </c>
    </row>
    <row r="1247" spans="1:11" x14ac:dyDescent="0.25">
      <c r="A1247" t="s">
        <v>76</v>
      </c>
      <c r="B1247" t="s">
        <v>21</v>
      </c>
      <c r="C1247" t="s">
        <v>9</v>
      </c>
      <c r="D1247">
        <v>0</v>
      </c>
      <c r="E1247">
        <v>0</v>
      </c>
      <c r="F1247">
        <v>9</v>
      </c>
      <c r="J1247" s="29">
        <f>VLOOKUP(Datos[[#This Row],[Mes]],$M$2:$N$13,2,FALSE)</f>
        <v>44713</v>
      </c>
      <c r="K1247" s="29" t="str">
        <f>VLOOKUP(Datos[[#This Row],[Region]],$P$7:$S$61,4,FALSE)</f>
        <v>09 - Burgos</v>
      </c>
    </row>
    <row r="1248" spans="1:11" x14ac:dyDescent="0.25">
      <c r="A1248" t="s">
        <v>76</v>
      </c>
      <c r="B1248" t="s">
        <v>21</v>
      </c>
      <c r="C1248" t="s">
        <v>10</v>
      </c>
      <c r="D1248">
        <v>0</v>
      </c>
      <c r="E1248">
        <v>0</v>
      </c>
      <c r="F1248">
        <v>9</v>
      </c>
      <c r="J1248" s="29">
        <f>VLOOKUP(Datos[[#This Row],[Mes]],$M$2:$N$13,2,FALSE)</f>
        <v>44743</v>
      </c>
      <c r="K1248" s="29" t="str">
        <f>VLOOKUP(Datos[[#This Row],[Region]],$P$7:$S$61,4,FALSE)</f>
        <v>09 - Burgos</v>
      </c>
    </row>
    <row r="1249" spans="1:11" x14ac:dyDescent="0.25">
      <c r="A1249" t="s">
        <v>76</v>
      </c>
      <c r="B1249" t="s">
        <v>21</v>
      </c>
      <c r="C1249" t="s">
        <v>11</v>
      </c>
      <c r="D1249">
        <v>0</v>
      </c>
      <c r="E1249">
        <v>0</v>
      </c>
      <c r="F1249">
        <v>9</v>
      </c>
      <c r="J1249" s="29">
        <f>VLOOKUP(Datos[[#This Row],[Mes]],$M$2:$N$13,2,FALSE)</f>
        <v>44774</v>
      </c>
      <c r="K1249" s="29" t="str">
        <f>VLOOKUP(Datos[[#This Row],[Region]],$P$7:$S$61,4,FALSE)</f>
        <v>09 - Burgos</v>
      </c>
    </row>
    <row r="1250" spans="1:11" x14ac:dyDescent="0.25">
      <c r="A1250" t="s">
        <v>76</v>
      </c>
      <c r="B1250" t="s">
        <v>21</v>
      </c>
      <c r="C1250" t="s">
        <v>12</v>
      </c>
      <c r="D1250">
        <v>0</v>
      </c>
      <c r="E1250">
        <v>0</v>
      </c>
      <c r="F1250">
        <v>9</v>
      </c>
      <c r="J1250" s="29">
        <f>VLOOKUP(Datos[[#This Row],[Mes]],$M$2:$N$13,2,FALSE)</f>
        <v>44805</v>
      </c>
      <c r="K1250" s="29" t="str">
        <f>VLOOKUP(Datos[[#This Row],[Region]],$P$7:$S$61,4,FALSE)</f>
        <v>09 - Burgos</v>
      </c>
    </row>
    <row r="1251" spans="1:11" x14ac:dyDescent="0.25">
      <c r="A1251" t="s">
        <v>76</v>
      </c>
      <c r="B1251" t="s">
        <v>21</v>
      </c>
      <c r="C1251" t="s">
        <v>13</v>
      </c>
      <c r="D1251">
        <v>0</v>
      </c>
      <c r="E1251">
        <v>0</v>
      </c>
      <c r="F1251">
        <v>9</v>
      </c>
      <c r="J1251" s="29">
        <f>VLOOKUP(Datos[[#This Row],[Mes]],$M$2:$N$13,2,FALSE)</f>
        <v>44835</v>
      </c>
      <c r="K1251" s="29" t="str">
        <f>VLOOKUP(Datos[[#This Row],[Region]],$P$7:$S$61,4,FALSE)</f>
        <v>09 - Burgos</v>
      </c>
    </row>
    <row r="1252" spans="1:11" x14ac:dyDescent="0.25">
      <c r="A1252" t="s">
        <v>76</v>
      </c>
      <c r="B1252" t="s">
        <v>21</v>
      </c>
      <c r="C1252" t="s">
        <v>14</v>
      </c>
      <c r="D1252">
        <v>0</v>
      </c>
      <c r="E1252">
        <v>0</v>
      </c>
      <c r="F1252">
        <v>9</v>
      </c>
      <c r="J1252" s="29">
        <f>VLOOKUP(Datos[[#This Row],[Mes]],$M$2:$N$13,2,FALSE)</f>
        <v>44866</v>
      </c>
      <c r="K1252" s="29" t="str">
        <f>VLOOKUP(Datos[[#This Row],[Region]],$P$7:$S$61,4,FALSE)</f>
        <v>09 - Burgos</v>
      </c>
    </row>
    <row r="1253" spans="1:11" x14ac:dyDescent="0.25">
      <c r="A1253" t="s">
        <v>76</v>
      </c>
      <c r="B1253" t="s">
        <v>21</v>
      </c>
      <c r="C1253" t="s">
        <v>15</v>
      </c>
      <c r="D1253">
        <v>0</v>
      </c>
      <c r="E1253">
        <v>0</v>
      </c>
      <c r="F1253">
        <v>9</v>
      </c>
      <c r="J1253" s="29">
        <f>VLOOKUP(Datos[[#This Row],[Mes]],$M$2:$N$13,2,FALSE)</f>
        <v>44896</v>
      </c>
      <c r="K1253" s="29" t="str">
        <f>VLOOKUP(Datos[[#This Row],[Region]],$P$7:$S$61,4,FALSE)</f>
        <v>09 - Burgos</v>
      </c>
    </row>
    <row r="1254" spans="1:11" x14ac:dyDescent="0.25">
      <c r="A1254" t="s">
        <v>109</v>
      </c>
      <c r="B1254" t="s">
        <v>21</v>
      </c>
      <c r="C1254" t="s">
        <v>9</v>
      </c>
      <c r="D1254">
        <v>0</v>
      </c>
      <c r="E1254">
        <v>0</v>
      </c>
      <c r="F1254">
        <v>10</v>
      </c>
      <c r="J1254" s="29">
        <f>VLOOKUP(Datos[[#This Row],[Mes]],$M$2:$N$13,2,FALSE)</f>
        <v>44713</v>
      </c>
      <c r="K1254" s="29" t="str">
        <f>VLOOKUP(Datos[[#This Row],[Region]],$P$7:$S$61,4,FALSE)</f>
        <v>10 - Cáceres</v>
      </c>
    </row>
    <row r="1255" spans="1:11" x14ac:dyDescent="0.25">
      <c r="A1255" t="s">
        <v>109</v>
      </c>
      <c r="B1255" t="s">
        <v>21</v>
      </c>
      <c r="C1255" t="s">
        <v>10</v>
      </c>
      <c r="D1255">
        <v>0</v>
      </c>
      <c r="E1255">
        <v>0</v>
      </c>
      <c r="F1255">
        <v>10</v>
      </c>
      <c r="J1255" s="29">
        <f>VLOOKUP(Datos[[#This Row],[Mes]],$M$2:$N$13,2,FALSE)</f>
        <v>44743</v>
      </c>
      <c r="K1255" s="29" t="str">
        <f>VLOOKUP(Datos[[#This Row],[Region]],$P$7:$S$61,4,FALSE)</f>
        <v>10 - Cáceres</v>
      </c>
    </row>
    <row r="1256" spans="1:11" x14ac:dyDescent="0.25">
      <c r="A1256" t="s">
        <v>109</v>
      </c>
      <c r="B1256" t="s">
        <v>21</v>
      </c>
      <c r="C1256" t="s">
        <v>11</v>
      </c>
      <c r="D1256">
        <v>0</v>
      </c>
      <c r="E1256">
        <v>0</v>
      </c>
      <c r="F1256">
        <v>10</v>
      </c>
      <c r="J1256" s="29">
        <f>VLOOKUP(Datos[[#This Row],[Mes]],$M$2:$N$13,2,FALSE)</f>
        <v>44774</v>
      </c>
      <c r="K1256" s="29" t="str">
        <f>VLOOKUP(Datos[[#This Row],[Region]],$P$7:$S$61,4,FALSE)</f>
        <v>10 - Cáceres</v>
      </c>
    </row>
    <row r="1257" spans="1:11" x14ac:dyDescent="0.25">
      <c r="A1257" t="s">
        <v>109</v>
      </c>
      <c r="B1257" t="s">
        <v>21</v>
      </c>
      <c r="C1257" t="s">
        <v>12</v>
      </c>
      <c r="D1257">
        <v>0</v>
      </c>
      <c r="E1257">
        <v>0</v>
      </c>
      <c r="F1257">
        <v>10</v>
      </c>
      <c r="J1257" s="29">
        <f>VLOOKUP(Datos[[#This Row],[Mes]],$M$2:$N$13,2,FALSE)</f>
        <v>44805</v>
      </c>
      <c r="K1257" s="29" t="str">
        <f>VLOOKUP(Datos[[#This Row],[Region]],$P$7:$S$61,4,FALSE)</f>
        <v>10 - Cáceres</v>
      </c>
    </row>
    <row r="1258" spans="1:11" x14ac:dyDescent="0.25">
      <c r="A1258" t="s">
        <v>109</v>
      </c>
      <c r="B1258" t="s">
        <v>21</v>
      </c>
      <c r="C1258" t="s">
        <v>13</v>
      </c>
      <c r="D1258">
        <v>0</v>
      </c>
      <c r="E1258">
        <v>0</v>
      </c>
      <c r="F1258">
        <v>10</v>
      </c>
      <c r="J1258" s="29">
        <f>VLOOKUP(Datos[[#This Row],[Mes]],$M$2:$N$13,2,FALSE)</f>
        <v>44835</v>
      </c>
      <c r="K1258" s="29" t="str">
        <f>VLOOKUP(Datos[[#This Row],[Region]],$P$7:$S$61,4,FALSE)</f>
        <v>10 - Cáceres</v>
      </c>
    </row>
    <row r="1259" spans="1:11" x14ac:dyDescent="0.25">
      <c r="A1259" t="s">
        <v>109</v>
      </c>
      <c r="B1259" t="s">
        <v>21</v>
      </c>
      <c r="C1259" t="s">
        <v>14</v>
      </c>
      <c r="D1259">
        <v>0</v>
      </c>
      <c r="E1259">
        <v>0</v>
      </c>
      <c r="F1259">
        <v>10</v>
      </c>
      <c r="J1259" s="29">
        <f>VLOOKUP(Datos[[#This Row],[Mes]],$M$2:$N$13,2,FALSE)</f>
        <v>44866</v>
      </c>
      <c r="K1259" s="29" t="str">
        <f>VLOOKUP(Datos[[#This Row],[Region]],$P$7:$S$61,4,FALSE)</f>
        <v>10 - Cáceres</v>
      </c>
    </row>
    <row r="1260" spans="1:11" x14ac:dyDescent="0.25">
      <c r="A1260" t="s">
        <v>109</v>
      </c>
      <c r="B1260" t="s">
        <v>21</v>
      </c>
      <c r="C1260" t="s">
        <v>15</v>
      </c>
      <c r="D1260">
        <v>0</v>
      </c>
      <c r="E1260">
        <v>0</v>
      </c>
      <c r="F1260">
        <v>10</v>
      </c>
      <c r="J1260" s="29">
        <f>VLOOKUP(Datos[[#This Row],[Mes]],$M$2:$N$13,2,FALSE)</f>
        <v>44896</v>
      </c>
      <c r="K1260" s="29" t="str">
        <f>VLOOKUP(Datos[[#This Row],[Region]],$P$7:$S$61,4,FALSE)</f>
        <v>10 - Cáceres</v>
      </c>
    </row>
    <row r="1261" spans="1:11" x14ac:dyDescent="0.25">
      <c r="A1261" t="s">
        <v>77</v>
      </c>
      <c r="B1261" t="s">
        <v>21</v>
      </c>
      <c r="C1261" t="s">
        <v>9</v>
      </c>
      <c r="D1261">
        <v>0</v>
      </c>
      <c r="E1261">
        <v>0</v>
      </c>
      <c r="F1261">
        <v>11</v>
      </c>
      <c r="J1261" s="29">
        <f>VLOOKUP(Datos[[#This Row],[Mes]],$M$2:$N$13,2,FALSE)</f>
        <v>44713</v>
      </c>
      <c r="K1261" s="29" t="str">
        <f>VLOOKUP(Datos[[#This Row],[Region]],$P$7:$S$61,4,FALSE)</f>
        <v>11 - Cádiz</v>
      </c>
    </row>
    <row r="1262" spans="1:11" x14ac:dyDescent="0.25">
      <c r="A1262" t="s">
        <v>77</v>
      </c>
      <c r="B1262" t="s">
        <v>21</v>
      </c>
      <c r="C1262" t="s">
        <v>10</v>
      </c>
      <c r="D1262">
        <v>0</v>
      </c>
      <c r="E1262">
        <v>0</v>
      </c>
      <c r="F1262">
        <v>11</v>
      </c>
      <c r="J1262" s="29">
        <f>VLOOKUP(Datos[[#This Row],[Mes]],$M$2:$N$13,2,FALSE)</f>
        <v>44743</v>
      </c>
      <c r="K1262" s="29" t="str">
        <f>VLOOKUP(Datos[[#This Row],[Region]],$P$7:$S$61,4,FALSE)</f>
        <v>11 - Cádiz</v>
      </c>
    </row>
    <row r="1263" spans="1:11" x14ac:dyDescent="0.25">
      <c r="A1263" t="s">
        <v>77</v>
      </c>
      <c r="B1263" t="s">
        <v>21</v>
      </c>
      <c r="C1263" t="s">
        <v>11</v>
      </c>
      <c r="D1263">
        <v>0</v>
      </c>
      <c r="E1263">
        <v>0</v>
      </c>
      <c r="F1263">
        <v>11</v>
      </c>
      <c r="J1263" s="29">
        <f>VLOOKUP(Datos[[#This Row],[Mes]],$M$2:$N$13,2,FALSE)</f>
        <v>44774</v>
      </c>
      <c r="K1263" s="29" t="str">
        <f>VLOOKUP(Datos[[#This Row],[Region]],$P$7:$S$61,4,FALSE)</f>
        <v>11 - Cádiz</v>
      </c>
    </row>
    <row r="1264" spans="1:11" x14ac:dyDescent="0.25">
      <c r="A1264" t="s">
        <v>77</v>
      </c>
      <c r="B1264" t="s">
        <v>21</v>
      </c>
      <c r="C1264" t="s">
        <v>12</v>
      </c>
      <c r="D1264">
        <v>0</v>
      </c>
      <c r="E1264">
        <v>0</v>
      </c>
      <c r="F1264">
        <v>11</v>
      </c>
      <c r="J1264" s="29">
        <f>VLOOKUP(Datos[[#This Row],[Mes]],$M$2:$N$13,2,FALSE)</f>
        <v>44805</v>
      </c>
      <c r="K1264" s="29" t="str">
        <f>VLOOKUP(Datos[[#This Row],[Region]],$P$7:$S$61,4,FALSE)</f>
        <v>11 - Cádiz</v>
      </c>
    </row>
    <row r="1265" spans="1:11" x14ac:dyDescent="0.25">
      <c r="A1265" t="s">
        <v>77</v>
      </c>
      <c r="B1265" t="s">
        <v>21</v>
      </c>
      <c r="C1265" t="s">
        <v>13</v>
      </c>
      <c r="D1265">
        <v>0</v>
      </c>
      <c r="E1265">
        <v>0</v>
      </c>
      <c r="F1265">
        <v>11</v>
      </c>
      <c r="J1265" s="29">
        <f>VLOOKUP(Datos[[#This Row],[Mes]],$M$2:$N$13,2,FALSE)</f>
        <v>44835</v>
      </c>
      <c r="K1265" s="29" t="str">
        <f>VLOOKUP(Datos[[#This Row],[Region]],$P$7:$S$61,4,FALSE)</f>
        <v>11 - Cádiz</v>
      </c>
    </row>
    <row r="1266" spans="1:11" x14ac:dyDescent="0.25">
      <c r="A1266" t="s">
        <v>77</v>
      </c>
      <c r="B1266" t="s">
        <v>21</v>
      </c>
      <c r="C1266" t="s">
        <v>14</v>
      </c>
      <c r="D1266">
        <v>0</v>
      </c>
      <c r="E1266">
        <v>0</v>
      </c>
      <c r="F1266">
        <v>11</v>
      </c>
      <c r="J1266" s="29">
        <f>VLOOKUP(Datos[[#This Row],[Mes]],$M$2:$N$13,2,FALSE)</f>
        <v>44866</v>
      </c>
      <c r="K1266" s="29" t="str">
        <f>VLOOKUP(Datos[[#This Row],[Region]],$P$7:$S$61,4,FALSE)</f>
        <v>11 - Cádiz</v>
      </c>
    </row>
    <row r="1267" spans="1:11" x14ac:dyDescent="0.25">
      <c r="A1267" t="s">
        <v>77</v>
      </c>
      <c r="B1267" t="s">
        <v>21</v>
      </c>
      <c r="C1267" t="s">
        <v>15</v>
      </c>
      <c r="D1267">
        <v>0</v>
      </c>
      <c r="E1267">
        <v>0</v>
      </c>
      <c r="F1267">
        <v>11</v>
      </c>
      <c r="J1267" s="29">
        <f>VLOOKUP(Datos[[#This Row],[Mes]],$M$2:$N$13,2,FALSE)</f>
        <v>44896</v>
      </c>
      <c r="K1267" s="29" t="str">
        <f>VLOOKUP(Datos[[#This Row],[Region]],$P$7:$S$61,4,FALSE)</f>
        <v>11 - Cádiz</v>
      </c>
    </row>
    <row r="1268" spans="1:11" x14ac:dyDescent="0.25">
      <c r="A1268" t="s">
        <v>79</v>
      </c>
      <c r="B1268" t="s">
        <v>21</v>
      </c>
      <c r="C1268" t="s">
        <v>9</v>
      </c>
      <c r="D1268">
        <v>0</v>
      </c>
      <c r="E1268">
        <v>0</v>
      </c>
      <c r="F1268">
        <v>12</v>
      </c>
      <c r="J1268" s="29">
        <f>VLOOKUP(Datos[[#This Row],[Mes]],$M$2:$N$13,2,FALSE)</f>
        <v>44713</v>
      </c>
      <c r="K1268" s="29" t="str">
        <f>VLOOKUP(Datos[[#This Row],[Region]],$P$7:$S$61,4,FALSE)</f>
        <v>12 - Castellón/Castelló</v>
      </c>
    </row>
    <row r="1269" spans="1:11" x14ac:dyDescent="0.25">
      <c r="A1269" t="s">
        <v>79</v>
      </c>
      <c r="B1269" t="s">
        <v>21</v>
      </c>
      <c r="C1269" t="s">
        <v>10</v>
      </c>
      <c r="D1269">
        <v>0</v>
      </c>
      <c r="E1269">
        <v>0</v>
      </c>
      <c r="F1269">
        <v>12</v>
      </c>
      <c r="J1269" s="29">
        <f>VLOOKUP(Datos[[#This Row],[Mes]],$M$2:$N$13,2,FALSE)</f>
        <v>44743</v>
      </c>
      <c r="K1269" s="29" t="str">
        <f>VLOOKUP(Datos[[#This Row],[Region]],$P$7:$S$61,4,FALSE)</f>
        <v>12 - Castellón/Castelló</v>
      </c>
    </row>
    <row r="1270" spans="1:11" x14ac:dyDescent="0.25">
      <c r="A1270" t="s">
        <v>79</v>
      </c>
      <c r="B1270" t="s">
        <v>21</v>
      </c>
      <c r="C1270" t="s">
        <v>11</v>
      </c>
      <c r="D1270">
        <v>0</v>
      </c>
      <c r="E1270">
        <v>0</v>
      </c>
      <c r="F1270">
        <v>12</v>
      </c>
      <c r="J1270" s="29">
        <f>VLOOKUP(Datos[[#This Row],[Mes]],$M$2:$N$13,2,FALSE)</f>
        <v>44774</v>
      </c>
      <c r="K1270" s="29" t="str">
        <f>VLOOKUP(Datos[[#This Row],[Region]],$P$7:$S$61,4,FALSE)</f>
        <v>12 - Castellón/Castelló</v>
      </c>
    </row>
    <row r="1271" spans="1:11" x14ac:dyDescent="0.25">
      <c r="A1271" t="s">
        <v>79</v>
      </c>
      <c r="B1271" t="s">
        <v>21</v>
      </c>
      <c r="C1271" t="s">
        <v>12</v>
      </c>
      <c r="D1271">
        <v>0</v>
      </c>
      <c r="E1271">
        <v>0</v>
      </c>
      <c r="F1271">
        <v>12</v>
      </c>
      <c r="J1271" s="29">
        <f>VLOOKUP(Datos[[#This Row],[Mes]],$M$2:$N$13,2,FALSE)</f>
        <v>44805</v>
      </c>
      <c r="K1271" s="29" t="str">
        <f>VLOOKUP(Datos[[#This Row],[Region]],$P$7:$S$61,4,FALSE)</f>
        <v>12 - Castellón/Castelló</v>
      </c>
    </row>
    <row r="1272" spans="1:11" x14ac:dyDescent="0.25">
      <c r="A1272" t="s">
        <v>79</v>
      </c>
      <c r="B1272" t="s">
        <v>21</v>
      </c>
      <c r="C1272" t="s">
        <v>13</v>
      </c>
      <c r="D1272">
        <v>0</v>
      </c>
      <c r="E1272">
        <v>0</v>
      </c>
      <c r="F1272">
        <v>12</v>
      </c>
      <c r="J1272" s="29">
        <f>VLOOKUP(Datos[[#This Row],[Mes]],$M$2:$N$13,2,FALSE)</f>
        <v>44835</v>
      </c>
      <c r="K1272" s="29" t="str">
        <f>VLOOKUP(Datos[[#This Row],[Region]],$P$7:$S$61,4,FALSE)</f>
        <v>12 - Castellón/Castelló</v>
      </c>
    </row>
    <row r="1273" spans="1:11" x14ac:dyDescent="0.25">
      <c r="A1273" t="s">
        <v>79</v>
      </c>
      <c r="B1273" t="s">
        <v>21</v>
      </c>
      <c r="C1273" t="s">
        <v>14</v>
      </c>
      <c r="D1273">
        <v>0</v>
      </c>
      <c r="E1273">
        <v>0</v>
      </c>
      <c r="F1273">
        <v>12</v>
      </c>
      <c r="J1273" s="29">
        <f>VLOOKUP(Datos[[#This Row],[Mes]],$M$2:$N$13,2,FALSE)</f>
        <v>44866</v>
      </c>
      <c r="K1273" s="29" t="str">
        <f>VLOOKUP(Datos[[#This Row],[Region]],$P$7:$S$61,4,FALSE)</f>
        <v>12 - Castellón/Castelló</v>
      </c>
    </row>
    <row r="1274" spans="1:11" x14ac:dyDescent="0.25">
      <c r="A1274" t="s">
        <v>79</v>
      </c>
      <c r="B1274" t="s">
        <v>21</v>
      </c>
      <c r="C1274" t="s">
        <v>15</v>
      </c>
      <c r="D1274">
        <v>0</v>
      </c>
      <c r="E1274">
        <v>0</v>
      </c>
      <c r="F1274">
        <v>12</v>
      </c>
      <c r="J1274" s="29">
        <f>VLOOKUP(Datos[[#This Row],[Mes]],$M$2:$N$13,2,FALSE)</f>
        <v>44896</v>
      </c>
      <c r="K1274" s="29" t="str">
        <f>VLOOKUP(Datos[[#This Row],[Region]],$P$7:$S$61,4,FALSE)</f>
        <v>12 - Castellón/Castelló</v>
      </c>
    </row>
    <row r="1275" spans="1:11" x14ac:dyDescent="0.25">
      <c r="A1275" t="s">
        <v>67</v>
      </c>
      <c r="B1275" t="s">
        <v>21</v>
      </c>
      <c r="C1275" t="s">
        <v>9</v>
      </c>
      <c r="D1275">
        <v>0</v>
      </c>
      <c r="E1275">
        <v>0</v>
      </c>
      <c r="F1275">
        <v>13</v>
      </c>
      <c r="J1275" s="29">
        <f>VLOOKUP(Datos[[#This Row],[Mes]],$M$2:$N$13,2,FALSE)</f>
        <v>44713</v>
      </c>
      <c r="K1275" s="29" t="str">
        <f>VLOOKUP(Datos[[#This Row],[Region]],$P$7:$S$61,4,FALSE)</f>
        <v>13 - Ciudad Real</v>
      </c>
    </row>
    <row r="1276" spans="1:11" x14ac:dyDescent="0.25">
      <c r="A1276" t="s">
        <v>67</v>
      </c>
      <c r="B1276" t="s">
        <v>21</v>
      </c>
      <c r="C1276" t="s">
        <v>10</v>
      </c>
      <c r="D1276">
        <v>0</v>
      </c>
      <c r="E1276">
        <v>0</v>
      </c>
      <c r="F1276">
        <v>13</v>
      </c>
      <c r="J1276" s="29">
        <f>VLOOKUP(Datos[[#This Row],[Mes]],$M$2:$N$13,2,FALSE)</f>
        <v>44743</v>
      </c>
      <c r="K1276" s="29" t="str">
        <f>VLOOKUP(Datos[[#This Row],[Region]],$P$7:$S$61,4,FALSE)</f>
        <v>13 - Ciudad Real</v>
      </c>
    </row>
    <row r="1277" spans="1:11" x14ac:dyDescent="0.25">
      <c r="A1277" t="s">
        <v>67</v>
      </c>
      <c r="B1277" t="s">
        <v>21</v>
      </c>
      <c r="C1277" t="s">
        <v>11</v>
      </c>
      <c r="D1277">
        <v>0</v>
      </c>
      <c r="E1277">
        <v>0</v>
      </c>
      <c r="F1277">
        <v>13</v>
      </c>
      <c r="J1277" s="29">
        <f>VLOOKUP(Datos[[#This Row],[Mes]],$M$2:$N$13,2,FALSE)</f>
        <v>44774</v>
      </c>
      <c r="K1277" s="29" t="str">
        <f>VLOOKUP(Datos[[#This Row],[Region]],$P$7:$S$61,4,FALSE)</f>
        <v>13 - Ciudad Real</v>
      </c>
    </row>
    <row r="1278" spans="1:11" x14ac:dyDescent="0.25">
      <c r="A1278" t="s">
        <v>67</v>
      </c>
      <c r="B1278" t="s">
        <v>21</v>
      </c>
      <c r="C1278" t="s">
        <v>12</v>
      </c>
      <c r="D1278">
        <v>0</v>
      </c>
      <c r="E1278">
        <v>0</v>
      </c>
      <c r="F1278">
        <v>13</v>
      </c>
      <c r="J1278" s="29">
        <f>VLOOKUP(Datos[[#This Row],[Mes]],$M$2:$N$13,2,FALSE)</f>
        <v>44805</v>
      </c>
      <c r="K1278" s="29" t="str">
        <f>VLOOKUP(Datos[[#This Row],[Region]],$P$7:$S$61,4,FALSE)</f>
        <v>13 - Ciudad Real</v>
      </c>
    </row>
    <row r="1279" spans="1:11" x14ac:dyDescent="0.25">
      <c r="A1279" t="s">
        <v>67</v>
      </c>
      <c r="B1279" t="s">
        <v>21</v>
      </c>
      <c r="C1279" t="s">
        <v>13</v>
      </c>
      <c r="D1279">
        <v>0</v>
      </c>
      <c r="E1279">
        <v>0</v>
      </c>
      <c r="F1279">
        <v>13</v>
      </c>
      <c r="J1279" s="29">
        <f>VLOOKUP(Datos[[#This Row],[Mes]],$M$2:$N$13,2,FALSE)</f>
        <v>44835</v>
      </c>
      <c r="K1279" s="29" t="str">
        <f>VLOOKUP(Datos[[#This Row],[Region]],$P$7:$S$61,4,FALSE)</f>
        <v>13 - Ciudad Real</v>
      </c>
    </row>
    <row r="1280" spans="1:11" x14ac:dyDescent="0.25">
      <c r="A1280" t="s">
        <v>67</v>
      </c>
      <c r="B1280" t="s">
        <v>21</v>
      </c>
      <c r="C1280" t="s">
        <v>14</v>
      </c>
      <c r="D1280">
        <v>0</v>
      </c>
      <c r="E1280">
        <v>0</v>
      </c>
      <c r="F1280">
        <v>13</v>
      </c>
      <c r="J1280" s="29">
        <f>VLOOKUP(Datos[[#This Row],[Mes]],$M$2:$N$13,2,FALSE)</f>
        <v>44866</v>
      </c>
      <c r="K1280" s="29" t="str">
        <f>VLOOKUP(Datos[[#This Row],[Region]],$P$7:$S$61,4,FALSE)</f>
        <v>13 - Ciudad Real</v>
      </c>
    </row>
    <row r="1281" spans="1:11" x14ac:dyDescent="0.25">
      <c r="A1281" t="s">
        <v>67</v>
      </c>
      <c r="B1281" t="s">
        <v>21</v>
      </c>
      <c r="C1281" t="s">
        <v>15</v>
      </c>
      <c r="D1281">
        <v>0</v>
      </c>
      <c r="E1281">
        <v>0</v>
      </c>
      <c r="F1281">
        <v>13</v>
      </c>
      <c r="J1281" s="29">
        <f>VLOOKUP(Datos[[#This Row],[Mes]],$M$2:$N$13,2,FALSE)</f>
        <v>44896</v>
      </c>
      <c r="K1281" s="29" t="str">
        <f>VLOOKUP(Datos[[#This Row],[Region]],$P$7:$S$61,4,FALSE)</f>
        <v>13 - Ciudad Real</v>
      </c>
    </row>
    <row r="1282" spans="1:11" x14ac:dyDescent="0.25">
      <c r="A1282" t="s">
        <v>80</v>
      </c>
      <c r="B1282" t="s">
        <v>21</v>
      </c>
      <c r="C1282" t="s">
        <v>4</v>
      </c>
      <c r="D1282">
        <v>0</v>
      </c>
      <c r="E1282">
        <v>0</v>
      </c>
      <c r="F1282">
        <v>14</v>
      </c>
      <c r="J1282" s="29">
        <f>VLOOKUP(Datos[[#This Row],[Mes]],$M$2:$N$13,2,FALSE)</f>
        <v>44562</v>
      </c>
      <c r="K1282" s="29" t="str">
        <f>VLOOKUP(Datos[[#This Row],[Region]],$P$7:$S$61,4,FALSE)</f>
        <v>14 - Córdoba</v>
      </c>
    </row>
    <row r="1283" spans="1:11" x14ac:dyDescent="0.25">
      <c r="A1283" t="s">
        <v>80</v>
      </c>
      <c r="B1283" t="s">
        <v>21</v>
      </c>
      <c r="C1283" t="s">
        <v>5</v>
      </c>
      <c r="D1283">
        <v>0</v>
      </c>
      <c r="E1283">
        <v>0</v>
      </c>
      <c r="F1283">
        <v>14</v>
      </c>
      <c r="J1283" s="29">
        <f>VLOOKUP(Datos[[#This Row],[Mes]],$M$2:$N$13,2,FALSE)</f>
        <v>44593</v>
      </c>
      <c r="K1283" s="29" t="str">
        <f>VLOOKUP(Datos[[#This Row],[Region]],$P$7:$S$61,4,FALSE)</f>
        <v>14 - Córdoba</v>
      </c>
    </row>
    <row r="1284" spans="1:11" x14ac:dyDescent="0.25">
      <c r="A1284" t="s">
        <v>80</v>
      </c>
      <c r="B1284" t="s">
        <v>21</v>
      </c>
      <c r="C1284" t="s">
        <v>6</v>
      </c>
      <c r="D1284">
        <v>0</v>
      </c>
      <c r="E1284">
        <v>0</v>
      </c>
      <c r="F1284">
        <v>14</v>
      </c>
      <c r="J1284" s="29">
        <f>VLOOKUP(Datos[[#This Row],[Mes]],$M$2:$N$13,2,FALSE)</f>
        <v>44621</v>
      </c>
      <c r="K1284" s="29" t="str">
        <f>VLOOKUP(Datos[[#This Row],[Region]],$P$7:$S$61,4,FALSE)</f>
        <v>14 - Córdoba</v>
      </c>
    </row>
    <row r="1285" spans="1:11" x14ac:dyDescent="0.25">
      <c r="A1285" t="s">
        <v>80</v>
      </c>
      <c r="B1285" t="s">
        <v>21</v>
      </c>
      <c r="C1285" t="s">
        <v>7</v>
      </c>
      <c r="D1285">
        <v>0</v>
      </c>
      <c r="E1285">
        <v>0</v>
      </c>
      <c r="F1285">
        <v>14</v>
      </c>
      <c r="J1285" s="29">
        <f>VLOOKUP(Datos[[#This Row],[Mes]],$M$2:$N$13,2,FALSE)</f>
        <v>44652</v>
      </c>
      <c r="K1285" s="29" t="str">
        <f>VLOOKUP(Datos[[#This Row],[Region]],$P$7:$S$61,4,FALSE)</f>
        <v>14 - Córdoba</v>
      </c>
    </row>
    <row r="1286" spans="1:11" x14ac:dyDescent="0.25">
      <c r="A1286" t="s">
        <v>80</v>
      </c>
      <c r="B1286" t="s">
        <v>21</v>
      </c>
      <c r="C1286" t="s">
        <v>8</v>
      </c>
      <c r="D1286">
        <v>0</v>
      </c>
      <c r="E1286">
        <v>0</v>
      </c>
      <c r="F1286">
        <v>14</v>
      </c>
      <c r="J1286" s="29">
        <f>VLOOKUP(Datos[[#This Row],[Mes]],$M$2:$N$13,2,FALSE)</f>
        <v>44682</v>
      </c>
      <c r="K1286" s="29" t="str">
        <f>VLOOKUP(Datos[[#This Row],[Region]],$P$7:$S$61,4,FALSE)</f>
        <v>14 - Córdoba</v>
      </c>
    </row>
    <row r="1287" spans="1:11" x14ac:dyDescent="0.25">
      <c r="A1287" t="s">
        <v>80</v>
      </c>
      <c r="B1287" t="s">
        <v>21</v>
      </c>
      <c r="C1287" t="s">
        <v>9</v>
      </c>
      <c r="D1287">
        <v>0</v>
      </c>
      <c r="E1287">
        <v>0</v>
      </c>
      <c r="F1287">
        <v>14</v>
      </c>
      <c r="J1287" s="29">
        <f>VLOOKUP(Datos[[#This Row],[Mes]],$M$2:$N$13,2,FALSE)</f>
        <v>44713</v>
      </c>
      <c r="K1287" s="29" t="str">
        <f>VLOOKUP(Datos[[#This Row],[Region]],$P$7:$S$61,4,FALSE)</f>
        <v>14 - Córdoba</v>
      </c>
    </row>
    <row r="1288" spans="1:11" x14ac:dyDescent="0.25">
      <c r="A1288" t="s">
        <v>80</v>
      </c>
      <c r="B1288" t="s">
        <v>21</v>
      </c>
      <c r="C1288" t="s">
        <v>10</v>
      </c>
      <c r="D1288">
        <v>0</v>
      </c>
      <c r="E1288">
        <v>0</v>
      </c>
      <c r="F1288">
        <v>14</v>
      </c>
      <c r="J1288" s="29">
        <f>VLOOKUP(Datos[[#This Row],[Mes]],$M$2:$N$13,2,FALSE)</f>
        <v>44743</v>
      </c>
      <c r="K1288" s="29" t="str">
        <f>VLOOKUP(Datos[[#This Row],[Region]],$P$7:$S$61,4,FALSE)</f>
        <v>14 - Córdoba</v>
      </c>
    </row>
    <row r="1289" spans="1:11" x14ac:dyDescent="0.25">
      <c r="A1289" t="s">
        <v>80</v>
      </c>
      <c r="B1289" t="s">
        <v>21</v>
      </c>
      <c r="C1289" t="s">
        <v>11</v>
      </c>
      <c r="D1289">
        <v>0</v>
      </c>
      <c r="E1289">
        <v>0</v>
      </c>
      <c r="F1289">
        <v>14</v>
      </c>
      <c r="J1289" s="29">
        <f>VLOOKUP(Datos[[#This Row],[Mes]],$M$2:$N$13,2,FALSE)</f>
        <v>44774</v>
      </c>
      <c r="K1289" s="29" t="str">
        <f>VLOOKUP(Datos[[#This Row],[Region]],$P$7:$S$61,4,FALSE)</f>
        <v>14 - Córdoba</v>
      </c>
    </row>
    <row r="1290" spans="1:11" x14ac:dyDescent="0.25">
      <c r="A1290" t="s">
        <v>80</v>
      </c>
      <c r="B1290" t="s">
        <v>21</v>
      </c>
      <c r="C1290" t="s">
        <v>12</v>
      </c>
      <c r="D1290">
        <v>0</v>
      </c>
      <c r="E1290">
        <v>0</v>
      </c>
      <c r="F1290">
        <v>14</v>
      </c>
      <c r="J1290" s="29">
        <f>VLOOKUP(Datos[[#This Row],[Mes]],$M$2:$N$13,2,FALSE)</f>
        <v>44805</v>
      </c>
      <c r="K1290" s="29" t="str">
        <f>VLOOKUP(Datos[[#This Row],[Region]],$P$7:$S$61,4,FALSE)</f>
        <v>14 - Córdoba</v>
      </c>
    </row>
    <row r="1291" spans="1:11" x14ac:dyDescent="0.25">
      <c r="A1291" t="s">
        <v>80</v>
      </c>
      <c r="B1291" t="s">
        <v>21</v>
      </c>
      <c r="C1291" t="s">
        <v>13</v>
      </c>
      <c r="D1291">
        <v>0</v>
      </c>
      <c r="E1291">
        <v>0</v>
      </c>
      <c r="F1291">
        <v>14</v>
      </c>
      <c r="J1291" s="29">
        <f>VLOOKUP(Datos[[#This Row],[Mes]],$M$2:$N$13,2,FALSE)</f>
        <v>44835</v>
      </c>
      <c r="K1291" s="29" t="str">
        <f>VLOOKUP(Datos[[#This Row],[Region]],$P$7:$S$61,4,FALSE)</f>
        <v>14 - Córdoba</v>
      </c>
    </row>
    <row r="1292" spans="1:11" x14ac:dyDescent="0.25">
      <c r="A1292" t="s">
        <v>80</v>
      </c>
      <c r="B1292" t="s">
        <v>21</v>
      </c>
      <c r="C1292" t="s">
        <v>14</v>
      </c>
      <c r="D1292">
        <v>0</v>
      </c>
      <c r="E1292">
        <v>0</v>
      </c>
      <c r="F1292">
        <v>14</v>
      </c>
      <c r="J1292" s="29">
        <f>VLOOKUP(Datos[[#This Row],[Mes]],$M$2:$N$13,2,FALSE)</f>
        <v>44866</v>
      </c>
      <c r="K1292" s="29" t="str">
        <f>VLOOKUP(Datos[[#This Row],[Region]],$P$7:$S$61,4,FALSE)</f>
        <v>14 - Córdoba</v>
      </c>
    </row>
    <row r="1293" spans="1:11" x14ac:dyDescent="0.25">
      <c r="A1293" t="s">
        <v>80</v>
      </c>
      <c r="B1293" t="s">
        <v>21</v>
      </c>
      <c r="C1293" t="s">
        <v>15</v>
      </c>
      <c r="D1293">
        <v>0</v>
      </c>
      <c r="E1293">
        <v>0</v>
      </c>
      <c r="F1293">
        <v>14</v>
      </c>
      <c r="J1293" s="29">
        <f>VLOOKUP(Datos[[#This Row],[Mes]],$M$2:$N$13,2,FALSE)</f>
        <v>44896</v>
      </c>
      <c r="K1293" s="29" t="str">
        <f>VLOOKUP(Datos[[#This Row],[Region]],$P$7:$S$61,4,FALSE)</f>
        <v>14 - Córdoba</v>
      </c>
    </row>
    <row r="1294" spans="1:11" x14ac:dyDescent="0.25">
      <c r="A1294" t="s">
        <v>81</v>
      </c>
      <c r="B1294" t="s">
        <v>21</v>
      </c>
      <c r="C1294" t="s">
        <v>9</v>
      </c>
      <c r="D1294">
        <v>0</v>
      </c>
      <c r="E1294">
        <v>0</v>
      </c>
      <c r="F1294">
        <v>15</v>
      </c>
      <c r="J1294" s="29">
        <f>VLOOKUP(Datos[[#This Row],[Mes]],$M$2:$N$13,2,FALSE)</f>
        <v>44713</v>
      </c>
      <c r="K1294" s="29" t="str">
        <f>VLOOKUP(Datos[[#This Row],[Region]],$P$7:$S$61,4,FALSE)</f>
        <v>15 - Coruña, A</v>
      </c>
    </row>
    <row r="1295" spans="1:11" x14ac:dyDescent="0.25">
      <c r="A1295" t="s">
        <v>81</v>
      </c>
      <c r="B1295" t="s">
        <v>21</v>
      </c>
      <c r="C1295" t="s">
        <v>10</v>
      </c>
      <c r="D1295">
        <v>0</v>
      </c>
      <c r="E1295">
        <v>0</v>
      </c>
      <c r="F1295">
        <v>15</v>
      </c>
      <c r="J1295" s="29">
        <f>VLOOKUP(Datos[[#This Row],[Mes]],$M$2:$N$13,2,FALSE)</f>
        <v>44743</v>
      </c>
      <c r="K1295" s="29" t="str">
        <f>VLOOKUP(Datos[[#This Row],[Region]],$P$7:$S$61,4,FALSE)</f>
        <v>15 - Coruña, A</v>
      </c>
    </row>
    <row r="1296" spans="1:11" x14ac:dyDescent="0.25">
      <c r="A1296" t="s">
        <v>81</v>
      </c>
      <c r="B1296" t="s">
        <v>21</v>
      </c>
      <c r="C1296" t="s">
        <v>11</v>
      </c>
      <c r="D1296">
        <v>0</v>
      </c>
      <c r="E1296">
        <v>0</v>
      </c>
      <c r="F1296">
        <v>15</v>
      </c>
      <c r="J1296" s="29">
        <f>VLOOKUP(Datos[[#This Row],[Mes]],$M$2:$N$13,2,FALSE)</f>
        <v>44774</v>
      </c>
      <c r="K1296" s="29" t="str">
        <f>VLOOKUP(Datos[[#This Row],[Region]],$P$7:$S$61,4,FALSE)</f>
        <v>15 - Coruña, A</v>
      </c>
    </row>
    <row r="1297" spans="1:11" x14ac:dyDescent="0.25">
      <c r="A1297" t="s">
        <v>81</v>
      </c>
      <c r="B1297" t="s">
        <v>21</v>
      </c>
      <c r="C1297" t="s">
        <v>12</v>
      </c>
      <c r="D1297">
        <v>0</v>
      </c>
      <c r="E1297">
        <v>0</v>
      </c>
      <c r="F1297">
        <v>15</v>
      </c>
      <c r="J1297" s="29">
        <f>VLOOKUP(Datos[[#This Row],[Mes]],$M$2:$N$13,2,FALSE)</f>
        <v>44805</v>
      </c>
      <c r="K1297" s="29" t="str">
        <f>VLOOKUP(Datos[[#This Row],[Region]],$P$7:$S$61,4,FALSE)</f>
        <v>15 - Coruña, A</v>
      </c>
    </row>
    <row r="1298" spans="1:11" x14ac:dyDescent="0.25">
      <c r="A1298" t="s">
        <v>81</v>
      </c>
      <c r="B1298" t="s">
        <v>21</v>
      </c>
      <c r="C1298" t="s">
        <v>13</v>
      </c>
      <c r="D1298">
        <v>0</v>
      </c>
      <c r="E1298">
        <v>0</v>
      </c>
      <c r="F1298">
        <v>15</v>
      </c>
      <c r="J1298" s="29">
        <f>VLOOKUP(Datos[[#This Row],[Mes]],$M$2:$N$13,2,FALSE)</f>
        <v>44835</v>
      </c>
      <c r="K1298" s="29" t="str">
        <f>VLOOKUP(Datos[[#This Row],[Region]],$P$7:$S$61,4,FALSE)</f>
        <v>15 - Coruña, A</v>
      </c>
    </row>
    <row r="1299" spans="1:11" x14ac:dyDescent="0.25">
      <c r="A1299" t="s">
        <v>81</v>
      </c>
      <c r="B1299" t="s">
        <v>21</v>
      </c>
      <c r="C1299" t="s">
        <v>14</v>
      </c>
      <c r="D1299">
        <v>0</v>
      </c>
      <c r="E1299">
        <v>0</v>
      </c>
      <c r="F1299">
        <v>15</v>
      </c>
      <c r="J1299" s="29">
        <f>VLOOKUP(Datos[[#This Row],[Mes]],$M$2:$N$13,2,FALSE)</f>
        <v>44866</v>
      </c>
      <c r="K1299" s="29" t="str">
        <f>VLOOKUP(Datos[[#This Row],[Region]],$P$7:$S$61,4,FALSE)</f>
        <v>15 - Coruña, A</v>
      </c>
    </row>
    <row r="1300" spans="1:11" x14ac:dyDescent="0.25">
      <c r="A1300" t="s">
        <v>81</v>
      </c>
      <c r="B1300" t="s">
        <v>21</v>
      </c>
      <c r="C1300" t="s">
        <v>15</v>
      </c>
      <c r="D1300">
        <v>0</v>
      </c>
      <c r="E1300">
        <v>0</v>
      </c>
      <c r="F1300">
        <v>15</v>
      </c>
      <c r="J1300" s="29">
        <f>VLOOKUP(Datos[[#This Row],[Mes]],$M$2:$N$13,2,FALSE)</f>
        <v>44896</v>
      </c>
      <c r="K1300" s="29" t="str">
        <f>VLOOKUP(Datos[[#This Row],[Region]],$P$7:$S$61,4,FALSE)</f>
        <v>15 - Coruña, A</v>
      </c>
    </row>
    <row r="1301" spans="1:11" x14ac:dyDescent="0.25">
      <c r="A1301" t="s">
        <v>82</v>
      </c>
      <c r="B1301" t="s">
        <v>21</v>
      </c>
      <c r="C1301" t="s">
        <v>9</v>
      </c>
      <c r="D1301">
        <v>0</v>
      </c>
      <c r="E1301">
        <v>0</v>
      </c>
      <c r="F1301">
        <v>16</v>
      </c>
      <c r="J1301" s="29">
        <f>VLOOKUP(Datos[[#This Row],[Mes]],$M$2:$N$13,2,FALSE)</f>
        <v>44713</v>
      </c>
      <c r="K1301" s="29" t="str">
        <f>VLOOKUP(Datos[[#This Row],[Region]],$P$7:$S$61,4,FALSE)</f>
        <v>16 - Cuenca</v>
      </c>
    </row>
    <row r="1302" spans="1:11" x14ac:dyDescent="0.25">
      <c r="A1302" t="s">
        <v>82</v>
      </c>
      <c r="B1302" t="s">
        <v>21</v>
      </c>
      <c r="C1302" t="s">
        <v>10</v>
      </c>
      <c r="D1302">
        <v>0</v>
      </c>
      <c r="E1302">
        <v>0</v>
      </c>
      <c r="F1302">
        <v>16</v>
      </c>
      <c r="J1302" s="29">
        <f>VLOOKUP(Datos[[#This Row],[Mes]],$M$2:$N$13,2,FALSE)</f>
        <v>44743</v>
      </c>
      <c r="K1302" s="29" t="str">
        <f>VLOOKUP(Datos[[#This Row],[Region]],$P$7:$S$61,4,FALSE)</f>
        <v>16 - Cuenca</v>
      </c>
    </row>
    <row r="1303" spans="1:11" x14ac:dyDescent="0.25">
      <c r="A1303" t="s">
        <v>82</v>
      </c>
      <c r="B1303" t="s">
        <v>21</v>
      </c>
      <c r="C1303" t="s">
        <v>11</v>
      </c>
      <c r="D1303">
        <v>0</v>
      </c>
      <c r="E1303">
        <v>0</v>
      </c>
      <c r="F1303">
        <v>16</v>
      </c>
      <c r="J1303" s="29">
        <f>VLOOKUP(Datos[[#This Row],[Mes]],$M$2:$N$13,2,FALSE)</f>
        <v>44774</v>
      </c>
      <c r="K1303" s="29" t="str">
        <f>VLOOKUP(Datos[[#This Row],[Region]],$P$7:$S$61,4,FALSE)</f>
        <v>16 - Cuenca</v>
      </c>
    </row>
    <row r="1304" spans="1:11" x14ac:dyDescent="0.25">
      <c r="A1304" t="s">
        <v>82</v>
      </c>
      <c r="B1304" t="s">
        <v>21</v>
      </c>
      <c r="C1304" t="s">
        <v>12</v>
      </c>
      <c r="D1304">
        <v>0</v>
      </c>
      <c r="E1304">
        <v>0</v>
      </c>
      <c r="F1304">
        <v>16</v>
      </c>
      <c r="J1304" s="29">
        <f>VLOOKUP(Datos[[#This Row],[Mes]],$M$2:$N$13,2,FALSE)</f>
        <v>44805</v>
      </c>
      <c r="K1304" s="29" t="str">
        <f>VLOOKUP(Datos[[#This Row],[Region]],$P$7:$S$61,4,FALSE)</f>
        <v>16 - Cuenca</v>
      </c>
    </row>
    <row r="1305" spans="1:11" x14ac:dyDescent="0.25">
      <c r="A1305" t="s">
        <v>82</v>
      </c>
      <c r="B1305" t="s">
        <v>21</v>
      </c>
      <c r="C1305" t="s">
        <v>13</v>
      </c>
      <c r="D1305">
        <v>0</v>
      </c>
      <c r="E1305">
        <v>0</v>
      </c>
      <c r="F1305">
        <v>16</v>
      </c>
      <c r="J1305" s="29">
        <f>VLOOKUP(Datos[[#This Row],[Mes]],$M$2:$N$13,2,FALSE)</f>
        <v>44835</v>
      </c>
      <c r="K1305" s="29" t="str">
        <f>VLOOKUP(Datos[[#This Row],[Region]],$P$7:$S$61,4,FALSE)</f>
        <v>16 - Cuenca</v>
      </c>
    </row>
    <row r="1306" spans="1:11" x14ac:dyDescent="0.25">
      <c r="A1306" t="s">
        <v>82</v>
      </c>
      <c r="B1306" t="s">
        <v>21</v>
      </c>
      <c r="C1306" t="s">
        <v>14</v>
      </c>
      <c r="D1306">
        <v>0</v>
      </c>
      <c r="E1306">
        <v>0</v>
      </c>
      <c r="F1306">
        <v>16</v>
      </c>
      <c r="J1306" s="29">
        <f>VLOOKUP(Datos[[#This Row],[Mes]],$M$2:$N$13,2,FALSE)</f>
        <v>44866</v>
      </c>
      <c r="K1306" s="29" t="str">
        <f>VLOOKUP(Datos[[#This Row],[Region]],$P$7:$S$61,4,FALSE)</f>
        <v>16 - Cuenca</v>
      </c>
    </row>
    <row r="1307" spans="1:11" x14ac:dyDescent="0.25">
      <c r="A1307" t="s">
        <v>82</v>
      </c>
      <c r="B1307" t="s">
        <v>21</v>
      </c>
      <c r="C1307" t="s">
        <v>15</v>
      </c>
      <c r="D1307">
        <v>0</v>
      </c>
      <c r="E1307">
        <v>0</v>
      </c>
      <c r="F1307">
        <v>16</v>
      </c>
      <c r="J1307" s="29">
        <f>VLOOKUP(Datos[[#This Row],[Mes]],$M$2:$N$13,2,FALSE)</f>
        <v>44896</v>
      </c>
      <c r="K1307" s="29" t="str">
        <f>VLOOKUP(Datos[[#This Row],[Region]],$P$7:$S$61,4,FALSE)</f>
        <v>16 - Cuenca</v>
      </c>
    </row>
    <row r="1308" spans="1:11" x14ac:dyDescent="0.25">
      <c r="A1308" t="s">
        <v>105</v>
      </c>
      <c r="B1308" t="s">
        <v>21</v>
      </c>
      <c r="C1308" t="s">
        <v>4</v>
      </c>
      <c r="D1308">
        <v>0</v>
      </c>
      <c r="E1308">
        <v>0</v>
      </c>
      <c r="F1308">
        <v>17</v>
      </c>
      <c r="J1308" s="29">
        <f>VLOOKUP(Datos[[#This Row],[Mes]],$M$2:$N$13,2,FALSE)</f>
        <v>44562</v>
      </c>
      <c r="K1308" s="29" t="str">
        <f>VLOOKUP(Datos[[#This Row],[Region]],$P$7:$S$61,4,FALSE)</f>
        <v>17 - Girona</v>
      </c>
    </row>
    <row r="1309" spans="1:11" x14ac:dyDescent="0.25">
      <c r="A1309" t="s">
        <v>105</v>
      </c>
      <c r="B1309" t="s">
        <v>21</v>
      </c>
      <c r="C1309" t="s">
        <v>5</v>
      </c>
      <c r="D1309">
        <v>0</v>
      </c>
      <c r="E1309">
        <v>0</v>
      </c>
      <c r="F1309">
        <v>17</v>
      </c>
      <c r="J1309" s="29">
        <f>VLOOKUP(Datos[[#This Row],[Mes]],$M$2:$N$13,2,FALSE)</f>
        <v>44593</v>
      </c>
      <c r="K1309" s="29" t="str">
        <f>VLOOKUP(Datos[[#This Row],[Region]],$P$7:$S$61,4,FALSE)</f>
        <v>17 - Girona</v>
      </c>
    </row>
    <row r="1310" spans="1:11" x14ac:dyDescent="0.25">
      <c r="A1310" t="s">
        <v>105</v>
      </c>
      <c r="B1310" t="s">
        <v>21</v>
      </c>
      <c r="C1310" t="s">
        <v>6</v>
      </c>
      <c r="D1310">
        <v>0</v>
      </c>
      <c r="E1310">
        <v>0</v>
      </c>
      <c r="F1310">
        <v>17</v>
      </c>
      <c r="J1310" s="29">
        <f>VLOOKUP(Datos[[#This Row],[Mes]],$M$2:$N$13,2,FALSE)</f>
        <v>44621</v>
      </c>
      <c r="K1310" s="29" t="str">
        <f>VLOOKUP(Datos[[#This Row],[Region]],$P$7:$S$61,4,FALSE)</f>
        <v>17 - Girona</v>
      </c>
    </row>
    <row r="1311" spans="1:11" x14ac:dyDescent="0.25">
      <c r="A1311" t="s">
        <v>105</v>
      </c>
      <c r="B1311" t="s">
        <v>21</v>
      </c>
      <c r="C1311" t="s">
        <v>7</v>
      </c>
      <c r="D1311">
        <v>0</v>
      </c>
      <c r="E1311">
        <v>0</v>
      </c>
      <c r="F1311">
        <v>17</v>
      </c>
      <c r="J1311" s="29">
        <f>VLOOKUP(Datos[[#This Row],[Mes]],$M$2:$N$13,2,FALSE)</f>
        <v>44652</v>
      </c>
      <c r="K1311" s="29" t="str">
        <f>VLOOKUP(Datos[[#This Row],[Region]],$P$7:$S$61,4,FALSE)</f>
        <v>17 - Girona</v>
      </c>
    </row>
    <row r="1312" spans="1:11" x14ac:dyDescent="0.25">
      <c r="A1312" t="s">
        <v>105</v>
      </c>
      <c r="B1312" t="s">
        <v>21</v>
      </c>
      <c r="C1312" t="s">
        <v>8</v>
      </c>
      <c r="D1312">
        <v>0</v>
      </c>
      <c r="E1312">
        <v>0</v>
      </c>
      <c r="F1312">
        <v>17</v>
      </c>
      <c r="J1312" s="29">
        <f>VLOOKUP(Datos[[#This Row],[Mes]],$M$2:$N$13,2,FALSE)</f>
        <v>44682</v>
      </c>
      <c r="K1312" s="29" t="str">
        <f>VLOOKUP(Datos[[#This Row],[Region]],$P$7:$S$61,4,FALSE)</f>
        <v>17 - Girona</v>
      </c>
    </row>
    <row r="1313" spans="1:11" x14ac:dyDescent="0.25">
      <c r="A1313" t="s">
        <v>105</v>
      </c>
      <c r="B1313" t="s">
        <v>21</v>
      </c>
      <c r="C1313" t="s">
        <v>9</v>
      </c>
      <c r="D1313">
        <v>0</v>
      </c>
      <c r="E1313">
        <v>0</v>
      </c>
      <c r="F1313">
        <v>17</v>
      </c>
      <c r="J1313" s="29">
        <f>VLOOKUP(Datos[[#This Row],[Mes]],$M$2:$N$13,2,FALSE)</f>
        <v>44713</v>
      </c>
      <c r="K1313" s="29" t="str">
        <f>VLOOKUP(Datos[[#This Row],[Region]],$P$7:$S$61,4,FALSE)</f>
        <v>17 - Girona</v>
      </c>
    </row>
    <row r="1314" spans="1:11" x14ac:dyDescent="0.25">
      <c r="A1314" t="s">
        <v>105</v>
      </c>
      <c r="B1314" t="s">
        <v>21</v>
      </c>
      <c r="C1314" t="s">
        <v>10</v>
      </c>
      <c r="D1314">
        <v>0</v>
      </c>
      <c r="E1314">
        <v>0</v>
      </c>
      <c r="F1314">
        <v>17</v>
      </c>
      <c r="J1314" s="29">
        <f>VLOOKUP(Datos[[#This Row],[Mes]],$M$2:$N$13,2,FALSE)</f>
        <v>44743</v>
      </c>
      <c r="K1314" s="29" t="str">
        <f>VLOOKUP(Datos[[#This Row],[Region]],$P$7:$S$61,4,FALSE)</f>
        <v>17 - Girona</v>
      </c>
    </row>
    <row r="1315" spans="1:11" x14ac:dyDescent="0.25">
      <c r="A1315" t="s">
        <v>105</v>
      </c>
      <c r="B1315" t="s">
        <v>21</v>
      </c>
      <c r="C1315" t="s">
        <v>11</v>
      </c>
      <c r="D1315">
        <v>0</v>
      </c>
      <c r="E1315">
        <v>0</v>
      </c>
      <c r="F1315">
        <v>17</v>
      </c>
      <c r="J1315" s="29">
        <f>VLOOKUP(Datos[[#This Row],[Mes]],$M$2:$N$13,2,FALSE)</f>
        <v>44774</v>
      </c>
      <c r="K1315" s="29" t="str">
        <f>VLOOKUP(Datos[[#This Row],[Region]],$P$7:$S$61,4,FALSE)</f>
        <v>17 - Girona</v>
      </c>
    </row>
    <row r="1316" spans="1:11" x14ac:dyDescent="0.25">
      <c r="A1316" t="s">
        <v>105</v>
      </c>
      <c r="B1316" t="s">
        <v>21</v>
      </c>
      <c r="C1316" t="s">
        <v>12</v>
      </c>
      <c r="D1316">
        <v>0</v>
      </c>
      <c r="E1316">
        <v>0</v>
      </c>
      <c r="F1316">
        <v>17</v>
      </c>
      <c r="J1316" s="29">
        <f>VLOOKUP(Datos[[#This Row],[Mes]],$M$2:$N$13,2,FALSE)</f>
        <v>44805</v>
      </c>
      <c r="K1316" s="29" t="str">
        <f>VLOOKUP(Datos[[#This Row],[Region]],$P$7:$S$61,4,FALSE)</f>
        <v>17 - Girona</v>
      </c>
    </row>
    <row r="1317" spans="1:11" x14ac:dyDescent="0.25">
      <c r="A1317" t="s">
        <v>105</v>
      </c>
      <c r="B1317" t="s">
        <v>21</v>
      </c>
      <c r="C1317" t="s">
        <v>13</v>
      </c>
      <c r="D1317">
        <v>0</v>
      </c>
      <c r="E1317">
        <v>0</v>
      </c>
      <c r="F1317">
        <v>17</v>
      </c>
      <c r="J1317" s="29">
        <f>VLOOKUP(Datos[[#This Row],[Mes]],$M$2:$N$13,2,FALSE)</f>
        <v>44835</v>
      </c>
      <c r="K1317" s="29" t="str">
        <f>VLOOKUP(Datos[[#This Row],[Region]],$P$7:$S$61,4,FALSE)</f>
        <v>17 - Girona</v>
      </c>
    </row>
    <row r="1318" spans="1:11" x14ac:dyDescent="0.25">
      <c r="A1318" t="s">
        <v>105</v>
      </c>
      <c r="B1318" t="s">
        <v>21</v>
      </c>
      <c r="C1318" t="s">
        <v>14</v>
      </c>
      <c r="D1318">
        <v>0</v>
      </c>
      <c r="E1318">
        <v>0</v>
      </c>
      <c r="F1318">
        <v>17</v>
      </c>
      <c r="J1318" s="29">
        <f>VLOOKUP(Datos[[#This Row],[Mes]],$M$2:$N$13,2,FALSE)</f>
        <v>44866</v>
      </c>
      <c r="K1318" s="29" t="str">
        <f>VLOOKUP(Datos[[#This Row],[Region]],$P$7:$S$61,4,FALSE)</f>
        <v>17 - Girona</v>
      </c>
    </row>
    <row r="1319" spans="1:11" x14ac:dyDescent="0.25">
      <c r="A1319" t="s">
        <v>105</v>
      </c>
      <c r="B1319" t="s">
        <v>21</v>
      </c>
      <c r="C1319" t="s">
        <v>15</v>
      </c>
      <c r="D1319">
        <v>0</v>
      </c>
      <c r="E1319">
        <v>0</v>
      </c>
      <c r="F1319">
        <v>17</v>
      </c>
      <c r="J1319" s="29">
        <f>VLOOKUP(Datos[[#This Row],[Mes]],$M$2:$N$13,2,FALSE)</f>
        <v>44896</v>
      </c>
      <c r="K1319" s="29" t="str">
        <f>VLOOKUP(Datos[[#This Row],[Region]],$P$7:$S$61,4,FALSE)</f>
        <v>17 - Girona</v>
      </c>
    </row>
    <row r="1320" spans="1:11" x14ac:dyDescent="0.25">
      <c r="A1320" t="s">
        <v>103</v>
      </c>
      <c r="B1320" t="s">
        <v>21</v>
      </c>
      <c r="C1320" t="s">
        <v>9</v>
      </c>
      <c r="D1320">
        <v>0</v>
      </c>
      <c r="E1320">
        <v>0</v>
      </c>
      <c r="F1320">
        <v>18</v>
      </c>
      <c r="J1320" s="29">
        <f>VLOOKUP(Datos[[#This Row],[Mes]],$M$2:$N$13,2,FALSE)</f>
        <v>44713</v>
      </c>
      <c r="K1320" s="29" t="str">
        <f>VLOOKUP(Datos[[#This Row],[Region]],$P$7:$S$61,4,FALSE)</f>
        <v>18 - Granada</v>
      </c>
    </row>
    <row r="1321" spans="1:11" x14ac:dyDescent="0.25">
      <c r="A1321" t="s">
        <v>103</v>
      </c>
      <c r="B1321" t="s">
        <v>21</v>
      </c>
      <c r="C1321" t="s">
        <v>10</v>
      </c>
      <c r="D1321">
        <v>0</v>
      </c>
      <c r="E1321">
        <v>0</v>
      </c>
      <c r="F1321">
        <v>18</v>
      </c>
      <c r="J1321" s="29">
        <f>VLOOKUP(Datos[[#This Row],[Mes]],$M$2:$N$13,2,FALSE)</f>
        <v>44743</v>
      </c>
      <c r="K1321" s="29" t="str">
        <f>VLOOKUP(Datos[[#This Row],[Region]],$P$7:$S$61,4,FALSE)</f>
        <v>18 - Granada</v>
      </c>
    </row>
    <row r="1322" spans="1:11" x14ac:dyDescent="0.25">
      <c r="A1322" t="s">
        <v>103</v>
      </c>
      <c r="B1322" t="s">
        <v>21</v>
      </c>
      <c r="C1322" t="s">
        <v>11</v>
      </c>
      <c r="D1322">
        <v>0</v>
      </c>
      <c r="E1322">
        <v>0</v>
      </c>
      <c r="F1322">
        <v>18</v>
      </c>
      <c r="J1322" s="29">
        <f>VLOOKUP(Datos[[#This Row],[Mes]],$M$2:$N$13,2,FALSE)</f>
        <v>44774</v>
      </c>
      <c r="K1322" s="29" t="str">
        <f>VLOOKUP(Datos[[#This Row],[Region]],$P$7:$S$61,4,FALSE)</f>
        <v>18 - Granada</v>
      </c>
    </row>
    <row r="1323" spans="1:11" x14ac:dyDescent="0.25">
      <c r="A1323" t="s">
        <v>103</v>
      </c>
      <c r="B1323" t="s">
        <v>21</v>
      </c>
      <c r="C1323" t="s">
        <v>12</v>
      </c>
      <c r="D1323">
        <v>0</v>
      </c>
      <c r="E1323">
        <v>0</v>
      </c>
      <c r="F1323">
        <v>18</v>
      </c>
      <c r="J1323" s="29">
        <f>VLOOKUP(Datos[[#This Row],[Mes]],$M$2:$N$13,2,FALSE)</f>
        <v>44805</v>
      </c>
      <c r="K1323" s="29" t="str">
        <f>VLOOKUP(Datos[[#This Row],[Region]],$P$7:$S$61,4,FALSE)</f>
        <v>18 - Granada</v>
      </c>
    </row>
    <row r="1324" spans="1:11" x14ac:dyDescent="0.25">
      <c r="A1324" t="s">
        <v>103</v>
      </c>
      <c r="B1324" t="s">
        <v>21</v>
      </c>
      <c r="C1324" t="s">
        <v>13</v>
      </c>
      <c r="D1324">
        <v>0</v>
      </c>
      <c r="E1324">
        <v>0</v>
      </c>
      <c r="F1324">
        <v>18</v>
      </c>
      <c r="J1324" s="29">
        <f>VLOOKUP(Datos[[#This Row],[Mes]],$M$2:$N$13,2,FALSE)</f>
        <v>44835</v>
      </c>
      <c r="K1324" s="29" t="str">
        <f>VLOOKUP(Datos[[#This Row],[Region]],$P$7:$S$61,4,FALSE)</f>
        <v>18 - Granada</v>
      </c>
    </row>
    <row r="1325" spans="1:11" x14ac:dyDescent="0.25">
      <c r="A1325" t="s">
        <v>103</v>
      </c>
      <c r="B1325" t="s">
        <v>21</v>
      </c>
      <c r="C1325" t="s">
        <v>14</v>
      </c>
      <c r="D1325">
        <v>0</v>
      </c>
      <c r="E1325">
        <v>0</v>
      </c>
      <c r="F1325">
        <v>18</v>
      </c>
      <c r="J1325" s="29">
        <f>VLOOKUP(Datos[[#This Row],[Mes]],$M$2:$N$13,2,FALSE)</f>
        <v>44866</v>
      </c>
      <c r="K1325" s="29" t="str">
        <f>VLOOKUP(Datos[[#This Row],[Region]],$P$7:$S$61,4,FALSE)</f>
        <v>18 - Granada</v>
      </c>
    </row>
    <row r="1326" spans="1:11" x14ac:dyDescent="0.25">
      <c r="A1326" t="s">
        <v>103</v>
      </c>
      <c r="B1326" t="s">
        <v>21</v>
      </c>
      <c r="C1326" t="s">
        <v>15</v>
      </c>
      <c r="D1326">
        <v>0</v>
      </c>
      <c r="E1326">
        <v>0</v>
      </c>
      <c r="F1326">
        <v>18</v>
      </c>
      <c r="J1326" s="29">
        <f>VLOOKUP(Datos[[#This Row],[Mes]],$M$2:$N$13,2,FALSE)</f>
        <v>44896</v>
      </c>
      <c r="K1326" s="29" t="str">
        <f>VLOOKUP(Datos[[#This Row],[Region]],$P$7:$S$61,4,FALSE)</f>
        <v>18 - Granada</v>
      </c>
    </row>
    <row r="1327" spans="1:11" x14ac:dyDescent="0.25">
      <c r="A1327" t="s">
        <v>107</v>
      </c>
      <c r="B1327" t="s">
        <v>21</v>
      </c>
      <c r="C1327" t="s">
        <v>9</v>
      </c>
      <c r="D1327">
        <v>0</v>
      </c>
      <c r="E1327">
        <v>0</v>
      </c>
      <c r="F1327">
        <v>19</v>
      </c>
      <c r="J1327" s="29">
        <f>VLOOKUP(Datos[[#This Row],[Mes]],$M$2:$N$13,2,FALSE)</f>
        <v>44713</v>
      </c>
      <c r="K1327" s="29" t="str">
        <f>VLOOKUP(Datos[[#This Row],[Region]],$P$7:$S$61,4,FALSE)</f>
        <v>19 - Guadalajara</v>
      </c>
    </row>
    <row r="1328" spans="1:11" x14ac:dyDescent="0.25">
      <c r="A1328" t="s">
        <v>107</v>
      </c>
      <c r="B1328" t="s">
        <v>21</v>
      </c>
      <c r="C1328" t="s">
        <v>10</v>
      </c>
      <c r="D1328">
        <v>0</v>
      </c>
      <c r="E1328">
        <v>0</v>
      </c>
      <c r="F1328">
        <v>19</v>
      </c>
      <c r="J1328" s="29">
        <f>VLOOKUP(Datos[[#This Row],[Mes]],$M$2:$N$13,2,FALSE)</f>
        <v>44743</v>
      </c>
      <c r="K1328" s="29" t="str">
        <f>VLOOKUP(Datos[[#This Row],[Region]],$P$7:$S$61,4,FALSE)</f>
        <v>19 - Guadalajara</v>
      </c>
    </row>
    <row r="1329" spans="1:11" x14ac:dyDescent="0.25">
      <c r="A1329" t="s">
        <v>107</v>
      </c>
      <c r="B1329" t="s">
        <v>21</v>
      </c>
      <c r="C1329" t="s">
        <v>11</v>
      </c>
      <c r="D1329">
        <v>0</v>
      </c>
      <c r="E1329">
        <v>0</v>
      </c>
      <c r="F1329">
        <v>19</v>
      </c>
      <c r="J1329" s="29">
        <f>VLOOKUP(Datos[[#This Row],[Mes]],$M$2:$N$13,2,FALSE)</f>
        <v>44774</v>
      </c>
      <c r="K1329" s="29" t="str">
        <f>VLOOKUP(Datos[[#This Row],[Region]],$P$7:$S$61,4,FALSE)</f>
        <v>19 - Guadalajara</v>
      </c>
    </row>
    <row r="1330" spans="1:11" x14ac:dyDescent="0.25">
      <c r="A1330" t="s">
        <v>107</v>
      </c>
      <c r="B1330" t="s">
        <v>21</v>
      </c>
      <c r="C1330" t="s">
        <v>12</v>
      </c>
      <c r="D1330">
        <v>0</v>
      </c>
      <c r="E1330">
        <v>0</v>
      </c>
      <c r="F1330">
        <v>19</v>
      </c>
      <c r="J1330" s="29">
        <f>VLOOKUP(Datos[[#This Row],[Mes]],$M$2:$N$13,2,FALSE)</f>
        <v>44805</v>
      </c>
      <c r="K1330" s="29" t="str">
        <f>VLOOKUP(Datos[[#This Row],[Region]],$P$7:$S$61,4,FALSE)</f>
        <v>19 - Guadalajara</v>
      </c>
    </row>
    <row r="1331" spans="1:11" x14ac:dyDescent="0.25">
      <c r="A1331" t="s">
        <v>107</v>
      </c>
      <c r="B1331" t="s">
        <v>21</v>
      </c>
      <c r="C1331" t="s">
        <v>13</v>
      </c>
      <c r="D1331">
        <v>0</v>
      </c>
      <c r="E1331">
        <v>0</v>
      </c>
      <c r="F1331">
        <v>19</v>
      </c>
      <c r="J1331" s="29">
        <f>VLOOKUP(Datos[[#This Row],[Mes]],$M$2:$N$13,2,FALSE)</f>
        <v>44835</v>
      </c>
      <c r="K1331" s="29" t="str">
        <f>VLOOKUP(Datos[[#This Row],[Region]],$P$7:$S$61,4,FALSE)</f>
        <v>19 - Guadalajara</v>
      </c>
    </row>
    <row r="1332" spans="1:11" x14ac:dyDescent="0.25">
      <c r="A1332" t="s">
        <v>107</v>
      </c>
      <c r="B1332" t="s">
        <v>21</v>
      </c>
      <c r="C1332" t="s">
        <v>14</v>
      </c>
      <c r="D1332">
        <v>0</v>
      </c>
      <c r="E1332">
        <v>0</v>
      </c>
      <c r="F1332">
        <v>19</v>
      </c>
      <c r="J1332" s="29">
        <f>VLOOKUP(Datos[[#This Row],[Mes]],$M$2:$N$13,2,FALSE)</f>
        <v>44866</v>
      </c>
      <c r="K1332" s="29" t="str">
        <f>VLOOKUP(Datos[[#This Row],[Region]],$P$7:$S$61,4,FALSE)</f>
        <v>19 - Guadalajara</v>
      </c>
    </row>
    <row r="1333" spans="1:11" x14ac:dyDescent="0.25">
      <c r="A1333" t="s">
        <v>107</v>
      </c>
      <c r="B1333" t="s">
        <v>21</v>
      </c>
      <c r="C1333" t="s">
        <v>15</v>
      </c>
      <c r="D1333">
        <v>0</v>
      </c>
      <c r="E1333">
        <v>0</v>
      </c>
      <c r="F1333">
        <v>19</v>
      </c>
      <c r="J1333" s="29">
        <f>VLOOKUP(Datos[[#This Row],[Mes]],$M$2:$N$13,2,FALSE)</f>
        <v>44896</v>
      </c>
      <c r="K1333" s="29" t="str">
        <f>VLOOKUP(Datos[[#This Row],[Region]],$P$7:$S$61,4,FALSE)</f>
        <v>19 - Guadalajara</v>
      </c>
    </row>
    <row r="1334" spans="1:11" x14ac:dyDescent="0.25">
      <c r="A1334" t="s">
        <v>104</v>
      </c>
      <c r="B1334" t="s">
        <v>21</v>
      </c>
      <c r="C1334" t="s">
        <v>4</v>
      </c>
      <c r="D1334">
        <v>0</v>
      </c>
      <c r="E1334">
        <v>0</v>
      </c>
      <c r="F1334">
        <v>20</v>
      </c>
      <c r="J1334" s="29">
        <f>VLOOKUP(Datos[[#This Row],[Mes]],$M$2:$N$13,2,FALSE)</f>
        <v>44562</v>
      </c>
      <c r="K1334" s="29" t="str">
        <f>VLOOKUP(Datos[[#This Row],[Region]],$P$7:$S$61,4,FALSE)</f>
        <v>20 - Gipuzkoa</v>
      </c>
    </row>
    <row r="1335" spans="1:11" x14ac:dyDescent="0.25">
      <c r="A1335" t="s">
        <v>104</v>
      </c>
      <c r="B1335" t="s">
        <v>21</v>
      </c>
      <c r="C1335" t="s">
        <v>5</v>
      </c>
      <c r="D1335">
        <v>0</v>
      </c>
      <c r="E1335">
        <v>0</v>
      </c>
      <c r="F1335">
        <v>20</v>
      </c>
      <c r="J1335" s="29">
        <f>VLOOKUP(Datos[[#This Row],[Mes]],$M$2:$N$13,2,FALSE)</f>
        <v>44593</v>
      </c>
      <c r="K1335" s="29" t="str">
        <f>VLOOKUP(Datos[[#This Row],[Region]],$P$7:$S$61,4,FALSE)</f>
        <v>20 - Gipuzkoa</v>
      </c>
    </row>
    <row r="1336" spans="1:11" x14ac:dyDescent="0.25">
      <c r="A1336" t="s">
        <v>104</v>
      </c>
      <c r="B1336" t="s">
        <v>21</v>
      </c>
      <c r="C1336" t="s">
        <v>6</v>
      </c>
      <c r="D1336">
        <v>0</v>
      </c>
      <c r="E1336">
        <v>0</v>
      </c>
      <c r="F1336">
        <v>20</v>
      </c>
      <c r="J1336" s="29">
        <f>VLOOKUP(Datos[[#This Row],[Mes]],$M$2:$N$13,2,FALSE)</f>
        <v>44621</v>
      </c>
      <c r="K1336" s="29" t="str">
        <f>VLOOKUP(Datos[[#This Row],[Region]],$P$7:$S$61,4,FALSE)</f>
        <v>20 - Gipuzkoa</v>
      </c>
    </row>
    <row r="1337" spans="1:11" x14ac:dyDescent="0.25">
      <c r="A1337" t="s">
        <v>104</v>
      </c>
      <c r="B1337" t="s">
        <v>21</v>
      </c>
      <c r="C1337" t="s">
        <v>7</v>
      </c>
      <c r="D1337">
        <v>0</v>
      </c>
      <c r="E1337">
        <v>0</v>
      </c>
      <c r="F1337">
        <v>20</v>
      </c>
      <c r="J1337" s="29">
        <f>VLOOKUP(Datos[[#This Row],[Mes]],$M$2:$N$13,2,FALSE)</f>
        <v>44652</v>
      </c>
      <c r="K1337" s="29" t="str">
        <f>VLOOKUP(Datos[[#This Row],[Region]],$P$7:$S$61,4,FALSE)</f>
        <v>20 - Gipuzkoa</v>
      </c>
    </row>
    <row r="1338" spans="1:11" x14ac:dyDescent="0.25">
      <c r="A1338" t="s">
        <v>104</v>
      </c>
      <c r="B1338" t="s">
        <v>21</v>
      </c>
      <c r="C1338" t="s">
        <v>8</v>
      </c>
      <c r="D1338">
        <v>0</v>
      </c>
      <c r="E1338">
        <v>0</v>
      </c>
      <c r="F1338">
        <v>20</v>
      </c>
      <c r="J1338" s="29">
        <f>VLOOKUP(Datos[[#This Row],[Mes]],$M$2:$N$13,2,FALSE)</f>
        <v>44682</v>
      </c>
      <c r="K1338" s="29" t="str">
        <f>VLOOKUP(Datos[[#This Row],[Region]],$P$7:$S$61,4,FALSE)</f>
        <v>20 - Gipuzkoa</v>
      </c>
    </row>
    <row r="1339" spans="1:11" x14ac:dyDescent="0.25">
      <c r="A1339" t="s">
        <v>104</v>
      </c>
      <c r="B1339" t="s">
        <v>21</v>
      </c>
      <c r="C1339" t="s">
        <v>9</v>
      </c>
      <c r="D1339">
        <v>0</v>
      </c>
      <c r="E1339">
        <v>0</v>
      </c>
      <c r="F1339">
        <v>20</v>
      </c>
      <c r="J1339" s="29">
        <f>VLOOKUP(Datos[[#This Row],[Mes]],$M$2:$N$13,2,FALSE)</f>
        <v>44713</v>
      </c>
      <c r="K1339" s="29" t="str">
        <f>VLOOKUP(Datos[[#This Row],[Region]],$P$7:$S$61,4,FALSE)</f>
        <v>20 - Gipuzkoa</v>
      </c>
    </row>
    <row r="1340" spans="1:11" x14ac:dyDescent="0.25">
      <c r="A1340" t="s">
        <v>104</v>
      </c>
      <c r="B1340" t="s">
        <v>21</v>
      </c>
      <c r="C1340" t="s">
        <v>10</v>
      </c>
      <c r="D1340">
        <v>0</v>
      </c>
      <c r="E1340">
        <v>0</v>
      </c>
      <c r="F1340">
        <v>20</v>
      </c>
      <c r="J1340" s="29">
        <f>VLOOKUP(Datos[[#This Row],[Mes]],$M$2:$N$13,2,FALSE)</f>
        <v>44743</v>
      </c>
      <c r="K1340" s="29" t="str">
        <f>VLOOKUP(Datos[[#This Row],[Region]],$P$7:$S$61,4,FALSE)</f>
        <v>20 - Gipuzkoa</v>
      </c>
    </row>
    <row r="1341" spans="1:11" x14ac:dyDescent="0.25">
      <c r="A1341" t="s">
        <v>104</v>
      </c>
      <c r="B1341" t="s">
        <v>21</v>
      </c>
      <c r="C1341" t="s">
        <v>11</v>
      </c>
      <c r="D1341">
        <v>0</v>
      </c>
      <c r="E1341">
        <v>0</v>
      </c>
      <c r="F1341">
        <v>20</v>
      </c>
      <c r="J1341" s="29">
        <f>VLOOKUP(Datos[[#This Row],[Mes]],$M$2:$N$13,2,FALSE)</f>
        <v>44774</v>
      </c>
      <c r="K1341" s="29" t="str">
        <f>VLOOKUP(Datos[[#This Row],[Region]],$P$7:$S$61,4,FALSE)</f>
        <v>20 - Gipuzkoa</v>
      </c>
    </row>
    <row r="1342" spans="1:11" x14ac:dyDescent="0.25">
      <c r="A1342" t="s">
        <v>104</v>
      </c>
      <c r="B1342" t="s">
        <v>21</v>
      </c>
      <c r="C1342" t="s">
        <v>12</v>
      </c>
      <c r="D1342">
        <v>0</v>
      </c>
      <c r="E1342">
        <v>0</v>
      </c>
      <c r="F1342">
        <v>20</v>
      </c>
      <c r="J1342" s="29">
        <f>VLOOKUP(Datos[[#This Row],[Mes]],$M$2:$N$13,2,FALSE)</f>
        <v>44805</v>
      </c>
      <c r="K1342" s="29" t="str">
        <f>VLOOKUP(Datos[[#This Row],[Region]],$P$7:$S$61,4,FALSE)</f>
        <v>20 - Gipuzkoa</v>
      </c>
    </row>
    <row r="1343" spans="1:11" x14ac:dyDescent="0.25">
      <c r="A1343" t="s">
        <v>104</v>
      </c>
      <c r="B1343" t="s">
        <v>21</v>
      </c>
      <c r="C1343" t="s">
        <v>13</v>
      </c>
      <c r="D1343">
        <v>0</v>
      </c>
      <c r="E1343">
        <v>0</v>
      </c>
      <c r="F1343">
        <v>20</v>
      </c>
      <c r="J1343" s="29">
        <f>VLOOKUP(Datos[[#This Row],[Mes]],$M$2:$N$13,2,FALSE)</f>
        <v>44835</v>
      </c>
      <c r="K1343" s="29" t="str">
        <f>VLOOKUP(Datos[[#This Row],[Region]],$P$7:$S$61,4,FALSE)</f>
        <v>20 - Gipuzkoa</v>
      </c>
    </row>
    <row r="1344" spans="1:11" x14ac:dyDescent="0.25">
      <c r="A1344" t="s">
        <v>104</v>
      </c>
      <c r="B1344" t="s">
        <v>21</v>
      </c>
      <c r="C1344" t="s">
        <v>14</v>
      </c>
      <c r="D1344">
        <v>0</v>
      </c>
      <c r="E1344">
        <v>0</v>
      </c>
      <c r="F1344">
        <v>20</v>
      </c>
      <c r="J1344" s="29">
        <f>VLOOKUP(Datos[[#This Row],[Mes]],$M$2:$N$13,2,FALSE)</f>
        <v>44866</v>
      </c>
      <c r="K1344" s="29" t="str">
        <f>VLOOKUP(Datos[[#This Row],[Region]],$P$7:$S$61,4,FALSE)</f>
        <v>20 - Gipuzkoa</v>
      </c>
    </row>
    <row r="1345" spans="1:11" x14ac:dyDescent="0.25">
      <c r="A1345" t="s">
        <v>104</v>
      </c>
      <c r="B1345" t="s">
        <v>21</v>
      </c>
      <c r="C1345" t="s">
        <v>15</v>
      </c>
      <c r="D1345">
        <v>0</v>
      </c>
      <c r="E1345">
        <v>0</v>
      </c>
      <c r="F1345">
        <v>20</v>
      </c>
      <c r="J1345" s="29">
        <f>VLOOKUP(Datos[[#This Row],[Mes]],$M$2:$N$13,2,FALSE)</f>
        <v>44896</v>
      </c>
      <c r="K1345" s="29" t="str">
        <f>VLOOKUP(Datos[[#This Row],[Region]],$P$7:$S$61,4,FALSE)</f>
        <v>20 - Gipuzkoa</v>
      </c>
    </row>
    <row r="1346" spans="1:11" x14ac:dyDescent="0.25">
      <c r="A1346" t="s">
        <v>102</v>
      </c>
      <c r="B1346" t="s">
        <v>21</v>
      </c>
      <c r="C1346" t="s">
        <v>9</v>
      </c>
      <c r="D1346">
        <v>0</v>
      </c>
      <c r="E1346">
        <v>0</v>
      </c>
      <c r="F1346">
        <v>21</v>
      </c>
      <c r="J1346" s="29">
        <f>VLOOKUP(Datos[[#This Row],[Mes]],$M$2:$N$13,2,FALSE)</f>
        <v>44713</v>
      </c>
      <c r="K1346" s="29" t="str">
        <f>VLOOKUP(Datos[[#This Row],[Region]],$P$7:$S$61,4,FALSE)</f>
        <v>21 - Huelva</v>
      </c>
    </row>
    <row r="1347" spans="1:11" x14ac:dyDescent="0.25">
      <c r="A1347" t="s">
        <v>102</v>
      </c>
      <c r="B1347" t="s">
        <v>21</v>
      </c>
      <c r="C1347" t="s">
        <v>10</v>
      </c>
      <c r="D1347">
        <v>0</v>
      </c>
      <c r="E1347">
        <v>0</v>
      </c>
      <c r="F1347">
        <v>21</v>
      </c>
      <c r="J1347" s="29">
        <f>VLOOKUP(Datos[[#This Row],[Mes]],$M$2:$N$13,2,FALSE)</f>
        <v>44743</v>
      </c>
      <c r="K1347" s="29" t="str">
        <f>VLOOKUP(Datos[[#This Row],[Region]],$P$7:$S$61,4,FALSE)</f>
        <v>21 - Huelva</v>
      </c>
    </row>
    <row r="1348" spans="1:11" x14ac:dyDescent="0.25">
      <c r="A1348" t="s">
        <v>102</v>
      </c>
      <c r="B1348" t="s">
        <v>21</v>
      </c>
      <c r="C1348" t="s">
        <v>11</v>
      </c>
      <c r="D1348">
        <v>0</v>
      </c>
      <c r="E1348">
        <v>0</v>
      </c>
      <c r="F1348">
        <v>21</v>
      </c>
      <c r="J1348" s="29">
        <f>VLOOKUP(Datos[[#This Row],[Mes]],$M$2:$N$13,2,FALSE)</f>
        <v>44774</v>
      </c>
      <c r="K1348" s="29" t="str">
        <f>VLOOKUP(Datos[[#This Row],[Region]],$P$7:$S$61,4,FALSE)</f>
        <v>21 - Huelva</v>
      </c>
    </row>
    <row r="1349" spans="1:11" x14ac:dyDescent="0.25">
      <c r="A1349" t="s">
        <v>102</v>
      </c>
      <c r="B1349" t="s">
        <v>21</v>
      </c>
      <c r="C1349" t="s">
        <v>12</v>
      </c>
      <c r="D1349">
        <v>0</v>
      </c>
      <c r="E1349">
        <v>0</v>
      </c>
      <c r="F1349">
        <v>21</v>
      </c>
      <c r="J1349" s="29">
        <f>VLOOKUP(Datos[[#This Row],[Mes]],$M$2:$N$13,2,FALSE)</f>
        <v>44805</v>
      </c>
      <c r="K1349" s="29" t="str">
        <f>VLOOKUP(Datos[[#This Row],[Region]],$P$7:$S$61,4,FALSE)</f>
        <v>21 - Huelva</v>
      </c>
    </row>
    <row r="1350" spans="1:11" x14ac:dyDescent="0.25">
      <c r="A1350" t="s">
        <v>102</v>
      </c>
      <c r="B1350" t="s">
        <v>21</v>
      </c>
      <c r="C1350" t="s">
        <v>13</v>
      </c>
      <c r="D1350">
        <v>0</v>
      </c>
      <c r="E1350">
        <v>0</v>
      </c>
      <c r="F1350">
        <v>21</v>
      </c>
      <c r="J1350" s="29">
        <f>VLOOKUP(Datos[[#This Row],[Mes]],$M$2:$N$13,2,FALSE)</f>
        <v>44835</v>
      </c>
      <c r="K1350" s="29" t="str">
        <f>VLOOKUP(Datos[[#This Row],[Region]],$P$7:$S$61,4,FALSE)</f>
        <v>21 - Huelva</v>
      </c>
    </row>
    <row r="1351" spans="1:11" x14ac:dyDescent="0.25">
      <c r="A1351" t="s">
        <v>102</v>
      </c>
      <c r="B1351" t="s">
        <v>21</v>
      </c>
      <c r="C1351" t="s">
        <v>14</v>
      </c>
      <c r="D1351">
        <v>0</v>
      </c>
      <c r="E1351">
        <v>0</v>
      </c>
      <c r="F1351">
        <v>21</v>
      </c>
      <c r="J1351" s="29">
        <f>VLOOKUP(Datos[[#This Row],[Mes]],$M$2:$N$13,2,FALSE)</f>
        <v>44866</v>
      </c>
      <c r="K1351" s="29" t="str">
        <f>VLOOKUP(Datos[[#This Row],[Region]],$P$7:$S$61,4,FALSE)</f>
        <v>21 - Huelva</v>
      </c>
    </row>
    <row r="1352" spans="1:11" x14ac:dyDescent="0.25">
      <c r="A1352" t="s">
        <v>102</v>
      </c>
      <c r="B1352" t="s">
        <v>21</v>
      </c>
      <c r="C1352" t="s">
        <v>15</v>
      </c>
      <c r="D1352">
        <v>0</v>
      </c>
      <c r="E1352">
        <v>0</v>
      </c>
      <c r="F1352">
        <v>21</v>
      </c>
      <c r="J1352" s="29">
        <f>VLOOKUP(Datos[[#This Row],[Mes]],$M$2:$N$13,2,FALSE)</f>
        <v>44896</v>
      </c>
      <c r="K1352" s="29" t="str">
        <f>VLOOKUP(Datos[[#This Row],[Region]],$P$7:$S$61,4,FALSE)</f>
        <v>21 - Huelva</v>
      </c>
    </row>
    <row r="1353" spans="1:11" x14ac:dyDescent="0.25">
      <c r="A1353" t="s">
        <v>101</v>
      </c>
      <c r="B1353" t="s">
        <v>21</v>
      </c>
      <c r="C1353" t="s">
        <v>9</v>
      </c>
      <c r="D1353">
        <v>0</v>
      </c>
      <c r="E1353">
        <v>0</v>
      </c>
      <c r="F1353">
        <v>22</v>
      </c>
      <c r="J1353" s="29">
        <f>VLOOKUP(Datos[[#This Row],[Mes]],$M$2:$N$13,2,FALSE)</f>
        <v>44713</v>
      </c>
      <c r="K1353" s="29" t="str">
        <f>VLOOKUP(Datos[[#This Row],[Region]],$P$7:$S$61,4,FALSE)</f>
        <v>22 - Huesca</v>
      </c>
    </row>
    <row r="1354" spans="1:11" x14ac:dyDescent="0.25">
      <c r="A1354" t="s">
        <v>101</v>
      </c>
      <c r="B1354" t="s">
        <v>21</v>
      </c>
      <c r="C1354" t="s">
        <v>10</v>
      </c>
      <c r="D1354">
        <v>0</v>
      </c>
      <c r="E1354">
        <v>0</v>
      </c>
      <c r="F1354">
        <v>22</v>
      </c>
      <c r="J1354" s="29">
        <f>VLOOKUP(Datos[[#This Row],[Mes]],$M$2:$N$13,2,FALSE)</f>
        <v>44743</v>
      </c>
      <c r="K1354" s="29" t="str">
        <f>VLOOKUP(Datos[[#This Row],[Region]],$P$7:$S$61,4,FALSE)</f>
        <v>22 - Huesca</v>
      </c>
    </row>
    <row r="1355" spans="1:11" x14ac:dyDescent="0.25">
      <c r="A1355" t="s">
        <v>101</v>
      </c>
      <c r="B1355" t="s">
        <v>21</v>
      </c>
      <c r="C1355" t="s">
        <v>11</v>
      </c>
      <c r="D1355">
        <v>0</v>
      </c>
      <c r="E1355">
        <v>0</v>
      </c>
      <c r="F1355">
        <v>22</v>
      </c>
      <c r="J1355" s="29">
        <f>VLOOKUP(Datos[[#This Row],[Mes]],$M$2:$N$13,2,FALSE)</f>
        <v>44774</v>
      </c>
      <c r="K1355" s="29" t="str">
        <f>VLOOKUP(Datos[[#This Row],[Region]],$P$7:$S$61,4,FALSE)</f>
        <v>22 - Huesca</v>
      </c>
    </row>
    <row r="1356" spans="1:11" x14ac:dyDescent="0.25">
      <c r="A1356" t="s">
        <v>101</v>
      </c>
      <c r="B1356" t="s">
        <v>21</v>
      </c>
      <c r="C1356" t="s">
        <v>12</v>
      </c>
      <c r="D1356">
        <v>0</v>
      </c>
      <c r="E1356">
        <v>0</v>
      </c>
      <c r="F1356">
        <v>22</v>
      </c>
      <c r="J1356" s="29">
        <f>VLOOKUP(Datos[[#This Row],[Mes]],$M$2:$N$13,2,FALSE)</f>
        <v>44805</v>
      </c>
      <c r="K1356" s="29" t="str">
        <f>VLOOKUP(Datos[[#This Row],[Region]],$P$7:$S$61,4,FALSE)</f>
        <v>22 - Huesca</v>
      </c>
    </row>
    <row r="1357" spans="1:11" x14ac:dyDescent="0.25">
      <c r="A1357" t="s">
        <v>101</v>
      </c>
      <c r="B1357" t="s">
        <v>21</v>
      </c>
      <c r="C1357" t="s">
        <v>13</v>
      </c>
      <c r="D1357">
        <v>0</v>
      </c>
      <c r="E1357">
        <v>0</v>
      </c>
      <c r="F1357">
        <v>22</v>
      </c>
      <c r="J1357" s="29">
        <f>VLOOKUP(Datos[[#This Row],[Mes]],$M$2:$N$13,2,FALSE)</f>
        <v>44835</v>
      </c>
      <c r="K1357" s="29" t="str">
        <f>VLOOKUP(Datos[[#This Row],[Region]],$P$7:$S$61,4,FALSE)</f>
        <v>22 - Huesca</v>
      </c>
    </row>
    <row r="1358" spans="1:11" x14ac:dyDescent="0.25">
      <c r="A1358" t="s">
        <v>101</v>
      </c>
      <c r="B1358" t="s">
        <v>21</v>
      </c>
      <c r="C1358" t="s">
        <v>14</v>
      </c>
      <c r="D1358">
        <v>0</v>
      </c>
      <c r="E1358">
        <v>0</v>
      </c>
      <c r="F1358">
        <v>22</v>
      </c>
      <c r="J1358" s="29">
        <f>VLOOKUP(Datos[[#This Row],[Mes]],$M$2:$N$13,2,FALSE)</f>
        <v>44866</v>
      </c>
      <c r="K1358" s="29" t="str">
        <f>VLOOKUP(Datos[[#This Row],[Region]],$P$7:$S$61,4,FALSE)</f>
        <v>22 - Huesca</v>
      </c>
    </row>
    <row r="1359" spans="1:11" x14ac:dyDescent="0.25">
      <c r="A1359" t="s">
        <v>101</v>
      </c>
      <c r="B1359" t="s">
        <v>21</v>
      </c>
      <c r="C1359" t="s">
        <v>15</v>
      </c>
      <c r="D1359">
        <v>0</v>
      </c>
      <c r="E1359">
        <v>0</v>
      </c>
      <c r="F1359">
        <v>22</v>
      </c>
      <c r="J1359" s="29">
        <f>VLOOKUP(Datos[[#This Row],[Mes]],$M$2:$N$13,2,FALSE)</f>
        <v>44896</v>
      </c>
      <c r="K1359" s="29" t="str">
        <f>VLOOKUP(Datos[[#This Row],[Region]],$P$7:$S$61,4,FALSE)</f>
        <v>22 - Huesca</v>
      </c>
    </row>
    <row r="1360" spans="1:11" x14ac:dyDescent="0.25">
      <c r="A1360" t="s">
        <v>56</v>
      </c>
      <c r="B1360" t="s">
        <v>21</v>
      </c>
      <c r="C1360" t="s">
        <v>9</v>
      </c>
      <c r="D1360">
        <v>0</v>
      </c>
      <c r="E1360">
        <v>0</v>
      </c>
      <c r="F1360">
        <v>23</v>
      </c>
      <c r="J1360" s="29">
        <f>VLOOKUP(Datos[[#This Row],[Mes]],$M$2:$N$13,2,FALSE)</f>
        <v>44713</v>
      </c>
      <c r="K1360" s="29" t="str">
        <f>VLOOKUP(Datos[[#This Row],[Region]],$P$7:$S$61,4,FALSE)</f>
        <v>23 - Jaén</v>
      </c>
    </row>
    <row r="1361" spans="1:11" x14ac:dyDescent="0.25">
      <c r="A1361" t="s">
        <v>56</v>
      </c>
      <c r="B1361" t="s">
        <v>21</v>
      </c>
      <c r="C1361" t="s">
        <v>10</v>
      </c>
      <c r="D1361">
        <v>0</v>
      </c>
      <c r="E1361">
        <v>0</v>
      </c>
      <c r="F1361">
        <v>23</v>
      </c>
      <c r="J1361" s="29">
        <f>VLOOKUP(Datos[[#This Row],[Mes]],$M$2:$N$13,2,FALSE)</f>
        <v>44743</v>
      </c>
      <c r="K1361" s="29" t="str">
        <f>VLOOKUP(Datos[[#This Row],[Region]],$P$7:$S$61,4,FALSE)</f>
        <v>23 - Jaén</v>
      </c>
    </row>
    <row r="1362" spans="1:11" x14ac:dyDescent="0.25">
      <c r="A1362" t="s">
        <v>56</v>
      </c>
      <c r="B1362" t="s">
        <v>21</v>
      </c>
      <c r="C1362" t="s">
        <v>11</v>
      </c>
      <c r="D1362">
        <v>0</v>
      </c>
      <c r="E1362">
        <v>0</v>
      </c>
      <c r="F1362">
        <v>23</v>
      </c>
      <c r="J1362" s="29">
        <f>VLOOKUP(Datos[[#This Row],[Mes]],$M$2:$N$13,2,FALSE)</f>
        <v>44774</v>
      </c>
      <c r="K1362" s="29" t="str">
        <f>VLOOKUP(Datos[[#This Row],[Region]],$P$7:$S$61,4,FALSE)</f>
        <v>23 - Jaén</v>
      </c>
    </row>
    <row r="1363" spans="1:11" x14ac:dyDescent="0.25">
      <c r="A1363" t="s">
        <v>56</v>
      </c>
      <c r="B1363" t="s">
        <v>21</v>
      </c>
      <c r="C1363" t="s">
        <v>12</v>
      </c>
      <c r="D1363">
        <v>0</v>
      </c>
      <c r="E1363">
        <v>0</v>
      </c>
      <c r="F1363">
        <v>23</v>
      </c>
      <c r="J1363" s="29">
        <f>VLOOKUP(Datos[[#This Row],[Mes]],$M$2:$N$13,2,FALSE)</f>
        <v>44805</v>
      </c>
      <c r="K1363" s="29" t="str">
        <f>VLOOKUP(Datos[[#This Row],[Region]],$P$7:$S$61,4,FALSE)</f>
        <v>23 - Jaén</v>
      </c>
    </row>
    <row r="1364" spans="1:11" x14ac:dyDescent="0.25">
      <c r="A1364" t="s">
        <v>56</v>
      </c>
      <c r="B1364" t="s">
        <v>21</v>
      </c>
      <c r="C1364" t="s">
        <v>13</v>
      </c>
      <c r="D1364">
        <v>0</v>
      </c>
      <c r="E1364">
        <v>0</v>
      </c>
      <c r="F1364">
        <v>23</v>
      </c>
      <c r="J1364" s="29">
        <f>VLOOKUP(Datos[[#This Row],[Mes]],$M$2:$N$13,2,FALSE)</f>
        <v>44835</v>
      </c>
      <c r="K1364" s="29" t="str">
        <f>VLOOKUP(Datos[[#This Row],[Region]],$P$7:$S$61,4,FALSE)</f>
        <v>23 - Jaén</v>
      </c>
    </row>
    <row r="1365" spans="1:11" x14ac:dyDescent="0.25">
      <c r="A1365" t="s">
        <v>56</v>
      </c>
      <c r="B1365" t="s">
        <v>21</v>
      </c>
      <c r="C1365" t="s">
        <v>14</v>
      </c>
      <c r="D1365">
        <v>0</v>
      </c>
      <c r="E1365">
        <v>0</v>
      </c>
      <c r="F1365">
        <v>23</v>
      </c>
      <c r="J1365" s="29">
        <f>VLOOKUP(Datos[[#This Row],[Mes]],$M$2:$N$13,2,FALSE)</f>
        <v>44866</v>
      </c>
      <c r="K1365" s="29" t="str">
        <f>VLOOKUP(Datos[[#This Row],[Region]],$P$7:$S$61,4,FALSE)</f>
        <v>23 - Jaén</v>
      </c>
    </row>
    <row r="1366" spans="1:11" x14ac:dyDescent="0.25">
      <c r="A1366" t="s">
        <v>56</v>
      </c>
      <c r="B1366" t="s">
        <v>21</v>
      </c>
      <c r="C1366" t="s">
        <v>15</v>
      </c>
      <c r="D1366">
        <v>0</v>
      </c>
      <c r="E1366">
        <v>0</v>
      </c>
      <c r="F1366">
        <v>23</v>
      </c>
      <c r="J1366" s="29">
        <f>VLOOKUP(Datos[[#This Row],[Mes]],$M$2:$N$13,2,FALSE)</f>
        <v>44896</v>
      </c>
      <c r="K1366" s="29" t="str">
        <f>VLOOKUP(Datos[[#This Row],[Region]],$P$7:$S$61,4,FALSE)</f>
        <v>23 - Jaén</v>
      </c>
    </row>
    <row r="1367" spans="1:11" x14ac:dyDescent="0.25">
      <c r="A1367" t="s">
        <v>100</v>
      </c>
      <c r="B1367" t="s">
        <v>21</v>
      </c>
      <c r="C1367" t="s">
        <v>9</v>
      </c>
      <c r="D1367">
        <v>0</v>
      </c>
      <c r="E1367">
        <v>0</v>
      </c>
      <c r="F1367">
        <v>24</v>
      </c>
      <c r="J1367" s="29">
        <f>VLOOKUP(Datos[[#This Row],[Mes]],$M$2:$N$13,2,FALSE)</f>
        <v>44713</v>
      </c>
      <c r="K1367" s="29" t="str">
        <f>VLOOKUP(Datos[[#This Row],[Region]],$P$7:$S$61,4,FALSE)</f>
        <v>24 - León</v>
      </c>
    </row>
    <row r="1368" spans="1:11" x14ac:dyDescent="0.25">
      <c r="A1368" t="s">
        <v>100</v>
      </c>
      <c r="B1368" t="s">
        <v>21</v>
      </c>
      <c r="C1368" t="s">
        <v>10</v>
      </c>
      <c r="D1368">
        <v>0</v>
      </c>
      <c r="E1368">
        <v>0</v>
      </c>
      <c r="F1368">
        <v>24</v>
      </c>
      <c r="J1368" s="29">
        <f>VLOOKUP(Datos[[#This Row],[Mes]],$M$2:$N$13,2,FALSE)</f>
        <v>44743</v>
      </c>
      <c r="K1368" s="29" t="str">
        <f>VLOOKUP(Datos[[#This Row],[Region]],$P$7:$S$61,4,FALSE)</f>
        <v>24 - León</v>
      </c>
    </row>
    <row r="1369" spans="1:11" x14ac:dyDescent="0.25">
      <c r="A1369" t="s">
        <v>100</v>
      </c>
      <c r="B1369" t="s">
        <v>21</v>
      </c>
      <c r="C1369" t="s">
        <v>11</v>
      </c>
      <c r="D1369">
        <v>0</v>
      </c>
      <c r="E1369">
        <v>0</v>
      </c>
      <c r="F1369">
        <v>24</v>
      </c>
      <c r="J1369" s="29">
        <f>VLOOKUP(Datos[[#This Row],[Mes]],$M$2:$N$13,2,FALSE)</f>
        <v>44774</v>
      </c>
      <c r="K1369" s="29" t="str">
        <f>VLOOKUP(Datos[[#This Row],[Region]],$P$7:$S$61,4,FALSE)</f>
        <v>24 - León</v>
      </c>
    </row>
    <row r="1370" spans="1:11" x14ac:dyDescent="0.25">
      <c r="A1370" t="s">
        <v>100</v>
      </c>
      <c r="B1370" t="s">
        <v>21</v>
      </c>
      <c r="C1370" t="s">
        <v>12</v>
      </c>
      <c r="D1370">
        <v>0</v>
      </c>
      <c r="E1370">
        <v>0</v>
      </c>
      <c r="F1370">
        <v>24</v>
      </c>
      <c r="J1370" s="29">
        <f>VLOOKUP(Datos[[#This Row],[Mes]],$M$2:$N$13,2,FALSE)</f>
        <v>44805</v>
      </c>
      <c r="K1370" s="29" t="str">
        <f>VLOOKUP(Datos[[#This Row],[Region]],$P$7:$S$61,4,FALSE)</f>
        <v>24 - León</v>
      </c>
    </row>
    <row r="1371" spans="1:11" x14ac:dyDescent="0.25">
      <c r="A1371" t="s">
        <v>100</v>
      </c>
      <c r="B1371" t="s">
        <v>21</v>
      </c>
      <c r="C1371" t="s">
        <v>13</v>
      </c>
      <c r="D1371">
        <v>0</v>
      </c>
      <c r="E1371">
        <v>0</v>
      </c>
      <c r="F1371">
        <v>24</v>
      </c>
      <c r="J1371" s="29">
        <f>VLOOKUP(Datos[[#This Row],[Mes]],$M$2:$N$13,2,FALSE)</f>
        <v>44835</v>
      </c>
      <c r="K1371" s="29" t="str">
        <f>VLOOKUP(Datos[[#This Row],[Region]],$P$7:$S$61,4,FALSE)</f>
        <v>24 - León</v>
      </c>
    </row>
    <row r="1372" spans="1:11" x14ac:dyDescent="0.25">
      <c r="A1372" t="s">
        <v>100</v>
      </c>
      <c r="B1372" t="s">
        <v>21</v>
      </c>
      <c r="C1372" t="s">
        <v>14</v>
      </c>
      <c r="D1372">
        <v>0</v>
      </c>
      <c r="E1372">
        <v>0</v>
      </c>
      <c r="F1372">
        <v>24</v>
      </c>
      <c r="J1372" s="29">
        <f>VLOOKUP(Datos[[#This Row],[Mes]],$M$2:$N$13,2,FALSE)</f>
        <v>44866</v>
      </c>
      <c r="K1372" s="29" t="str">
        <f>VLOOKUP(Datos[[#This Row],[Region]],$P$7:$S$61,4,FALSE)</f>
        <v>24 - León</v>
      </c>
    </row>
    <row r="1373" spans="1:11" x14ac:dyDescent="0.25">
      <c r="A1373" t="s">
        <v>100</v>
      </c>
      <c r="B1373" t="s">
        <v>21</v>
      </c>
      <c r="C1373" t="s">
        <v>15</v>
      </c>
      <c r="D1373">
        <v>0</v>
      </c>
      <c r="E1373">
        <v>0</v>
      </c>
      <c r="F1373">
        <v>24</v>
      </c>
      <c r="J1373" s="29">
        <f>VLOOKUP(Datos[[#This Row],[Mes]],$M$2:$N$13,2,FALSE)</f>
        <v>44896</v>
      </c>
      <c r="K1373" s="29" t="str">
        <f>VLOOKUP(Datos[[#This Row],[Region]],$P$7:$S$61,4,FALSE)</f>
        <v>24 - León</v>
      </c>
    </row>
    <row r="1374" spans="1:11" x14ac:dyDescent="0.25">
      <c r="A1374" t="s">
        <v>99</v>
      </c>
      <c r="B1374" t="s">
        <v>21</v>
      </c>
      <c r="C1374" t="s">
        <v>9</v>
      </c>
      <c r="D1374">
        <v>0</v>
      </c>
      <c r="E1374">
        <v>0</v>
      </c>
      <c r="F1374">
        <v>25</v>
      </c>
      <c r="J1374" s="29">
        <f>VLOOKUP(Datos[[#This Row],[Mes]],$M$2:$N$13,2,FALSE)</f>
        <v>44713</v>
      </c>
      <c r="K1374" s="29" t="str">
        <f>VLOOKUP(Datos[[#This Row],[Region]],$P$7:$S$61,4,FALSE)</f>
        <v>25 - Lleida</v>
      </c>
    </row>
    <row r="1375" spans="1:11" x14ac:dyDescent="0.25">
      <c r="A1375" t="s">
        <v>99</v>
      </c>
      <c r="B1375" t="s">
        <v>21</v>
      </c>
      <c r="C1375" t="s">
        <v>10</v>
      </c>
      <c r="D1375">
        <v>0</v>
      </c>
      <c r="E1375">
        <v>0</v>
      </c>
      <c r="F1375">
        <v>25</v>
      </c>
      <c r="J1375" s="29">
        <f>VLOOKUP(Datos[[#This Row],[Mes]],$M$2:$N$13,2,FALSE)</f>
        <v>44743</v>
      </c>
      <c r="K1375" s="29" t="str">
        <f>VLOOKUP(Datos[[#This Row],[Region]],$P$7:$S$61,4,FALSE)</f>
        <v>25 - Lleida</v>
      </c>
    </row>
    <row r="1376" spans="1:11" x14ac:dyDescent="0.25">
      <c r="A1376" t="s">
        <v>99</v>
      </c>
      <c r="B1376" t="s">
        <v>21</v>
      </c>
      <c r="C1376" t="s">
        <v>11</v>
      </c>
      <c r="D1376">
        <v>0</v>
      </c>
      <c r="E1376">
        <v>0</v>
      </c>
      <c r="F1376">
        <v>25</v>
      </c>
      <c r="J1376" s="29">
        <f>VLOOKUP(Datos[[#This Row],[Mes]],$M$2:$N$13,2,FALSE)</f>
        <v>44774</v>
      </c>
      <c r="K1376" s="29" t="str">
        <f>VLOOKUP(Datos[[#This Row],[Region]],$P$7:$S$61,4,FALSE)</f>
        <v>25 - Lleida</v>
      </c>
    </row>
    <row r="1377" spans="1:11" x14ac:dyDescent="0.25">
      <c r="A1377" t="s">
        <v>99</v>
      </c>
      <c r="B1377" t="s">
        <v>21</v>
      </c>
      <c r="C1377" t="s">
        <v>12</v>
      </c>
      <c r="D1377">
        <v>0</v>
      </c>
      <c r="E1377">
        <v>0</v>
      </c>
      <c r="F1377">
        <v>25</v>
      </c>
      <c r="J1377" s="29">
        <f>VLOOKUP(Datos[[#This Row],[Mes]],$M$2:$N$13,2,FALSE)</f>
        <v>44805</v>
      </c>
      <c r="K1377" s="29" t="str">
        <f>VLOOKUP(Datos[[#This Row],[Region]],$P$7:$S$61,4,FALSE)</f>
        <v>25 - Lleida</v>
      </c>
    </row>
    <row r="1378" spans="1:11" x14ac:dyDescent="0.25">
      <c r="A1378" t="s">
        <v>99</v>
      </c>
      <c r="B1378" t="s">
        <v>21</v>
      </c>
      <c r="C1378" t="s">
        <v>13</v>
      </c>
      <c r="D1378">
        <v>0</v>
      </c>
      <c r="E1378">
        <v>0</v>
      </c>
      <c r="F1378">
        <v>25</v>
      </c>
      <c r="J1378" s="29">
        <f>VLOOKUP(Datos[[#This Row],[Mes]],$M$2:$N$13,2,FALSE)</f>
        <v>44835</v>
      </c>
      <c r="K1378" s="29" t="str">
        <f>VLOOKUP(Datos[[#This Row],[Region]],$P$7:$S$61,4,FALSE)</f>
        <v>25 - Lleida</v>
      </c>
    </row>
    <row r="1379" spans="1:11" x14ac:dyDescent="0.25">
      <c r="A1379" t="s">
        <v>99</v>
      </c>
      <c r="B1379" t="s">
        <v>21</v>
      </c>
      <c r="C1379" t="s">
        <v>14</v>
      </c>
      <c r="D1379">
        <v>0</v>
      </c>
      <c r="E1379">
        <v>0</v>
      </c>
      <c r="F1379">
        <v>25</v>
      </c>
      <c r="J1379" s="29">
        <f>VLOOKUP(Datos[[#This Row],[Mes]],$M$2:$N$13,2,FALSE)</f>
        <v>44866</v>
      </c>
      <c r="K1379" s="29" t="str">
        <f>VLOOKUP(Datos[[#This Row],[Region]],$P$7:$S$61,4,FALSE)</f>
        <v>25 - Lleida</v>
      </c>
    </row>
    <row r="1380" spans="1:11" x14ac:dyDescent="0.25">
      <c r="A1380" t="s">
        <v>99</v>
      </c>
      <c r="B1380" t="s">
        <v>21</v>
      </c>
      <c r="C1380" t="s">
        <v>15</v>
      </c>
      <c r="D1380">
        <v>0</v>
      </c>
      <c r="E1380">
        <v>0</v>
      </c>
      <c r="F1380">
        <v>25</v>
      </c>
      <c r="J1380" s="29">
        <f>VLOOKUP(Datos[[#This Row],[Mes]],$M$2:$N$13,2,FALSE)</f>
        <v>44896</v>
      </c>
      <c r="K1380" s="29" t="str">
        <f>VLOOKUP(Datos[[#This Row],[Region]],$P$7:$S$61,4,FALSE)</f>
        <v>25 - Lleida</v>
      </c>
    </row>
    <row r="1381" spans="1:11" x14ac:dyDescent="0.25">
      <c r="A1381" t="s">
        <v>91</v>
      </c>
      <c r="B1381" t="s">
        <v>21</v>
      </c>
      <c r="C1381" t="s">
        <v>9</v>
      </c>
      <c r="D1381">
        <v>0</v>
      </c>
      <c r="E1381">
        <v>0</v>
      </c>
      <c r="F1381">
        <v>26</v>
      </c>
      <c r="J1381" s="29">
        <f>VLOOKUP(Datos[[#This Row],[Mes]],$M$2:$N$13,2,FALSE)</f>
        <v>44713</v>
      </c>
      <c r="K1381" s="29" t="str">
        <f>VLOOKUP(Datos[[#This Row],[Region]],$P$7:$S$61,4,FALSE)</f>
        <v>26 - Rioja, La</v>
      </c>
    </row>
    <row r="1382" spans="1:11" x14ac:dyDescent="0.25">
      <c r="A1382" t="s">
        <v>91</v>
      </c>
      <c r="B1382" t="s">
        <v>21</v>
      </c>
      <c r="C1382" t="s">
        <v>10</v>
      </c>
      <c r="D1382">
        <v>0</v>
      </c>
      <c r="E1382">
        <v>0</v>
      </c>
      <c r="F1382">
        <v>26</v>
      </c>
      <c r="J1382" s="29">
        <f>VLOOKUP(Datos[[#This Row],[Mes]],$M$2:$N$13,2,FALSE)</f>
        <v>44743</v>
      </c>
      <c r="K1382" s="29" t="str">
        <f>VLOOKUP(Datos[[#This Row],[Region]],$P$7:$S$61,4,FALSE)</f>
        <v>26 - Rioja, La</v>
      </c>
    </row>
    <row r="1383" spans="1:11" x14ac:dyDescent="0.25">
      <c r="A1383" t="s">
        <v>91</v>
      </c>
      <c r="B1383" t="s">
        <v>21</v>
      </c>
      <c r="C1383" t="s">
        <v>11</v>
      </c>
      <c r="D1383">
        <v>0</v>
      </c>
      <c r="E1383">
        <v>0</v>
      </c>
      <c r="F1383">
        <v>26</v>
      </c>
      <c r="J1383" s="29">
        <f>VLOOKUP(Datos[[#This Row],[Mes]],$M$2:$N$13,2,FALSE)</f>
        <v>44774</v>
      </c>
      <c r="K1383" s="29" t="str">
        <f>VLOOKUP(Datos[[#This Row],[Region]],$P$7:$S$61,4,FALSE)</f>
        <v>26 - Rioja, La</v>
      </c>
    </row>
    <row r="1384" spans="1:11" x14ac:dyDescent="0.25">
      <c r="A1384" t="s">
        <v>91</v>
      </c>
      <c r="B1384" t="s">
        <v>21</v>
      </c>
      <c r="C1384" t="s">
        <v>12</v>
      </c>
      <c r="D1384">
        <v>0</v>
      </c>
      <c r="E1384">
        <v>0</v>
      </c>
      <c r="F1384">
        <v>26</v>
      </c>
      <c r="J1384" s="29">
        <f>VLOOKUP(Datos[[#This Row],[Mes]],$M$2:$N$13,2,FALSE)</f>
        <v>44805</v>
      </c>
      <c r="K1384" s="29" t="str">
        <f>VLOOKUP(Datos[[#This Row],[Region]],$P$7:$S$61,4,FALSE)</f>
        <v>26 - Rioja, La</v>
      </c>
    </row>
    <row r="1385" spans="1:11" x14ac:dyDescent="0.25">
      <c r="A1385" t="s">
        <v>91</v>
      </c>
      <c r="B1385" t="s">
        <v>21</v>
      </c>
      <c r="C1385" t="s">
        <v>13</v>
      </c>
      <c r="D1385">
        <v>0</v>
      </c>
      <c r="E1385">
        <v>0</v>
      </c>
      <c r="F1385">
        <v>26</v>
      </c>
      <c r="J1385" s="29">
        <f>VLOOKUP(Datos[[#This Row],[Mes]],$M$2:$N$13,2,FALSE)</f>
        <v>44835</v>
      </c>
      <c r="K1385" s="29" t="str">
        <f>VLOOKUP(Datos[[#This Row],[Region]],$P$7:$S$61,4,FALSE)</f>
        <v>26 - Rioja, La</v>
      </c>
    </row>
    <row r="1386" spans="1:11" x14ac:dyDescent="0.25">
      <c r="A1386" t="s">
        <v>91</v>
      </c>
      <c r="B1386" t="s">
        <v>21</v>
      </c>
      <c r="C1386" t="s">
        <v>14</v>
      </c>
      <c r="D1386">
        <v>0</v>
      </c>
      <c r="E1386">
        <v>0</v>
      </c>
      <c r="F1386">
        <v>26</v>
      </c>
      <c r="J1386" s="29">
        <f>VLOOKUP(Datos[[#This Row],[Mes]],$M$2:$N$13,2,FALSE)</f>
        <v>44866</v>
      </c>
      <c r="K1386" s="29" t="str">
        <f>VLOOKUP(Datos[[#This Row],[Region]],$P$7:$S$61,4,FALSE)</f>
        <v>26 - Rioja, La</v>
      </c>
    </row>
    <row r="1387" spans="1:11" x14ac:dyDescent="0.25">
      <c r="A1387" t="s">
        <v>91</v>
      </c>
      <c r="B1387" t="s">
        <v>21</v>
      </c>
      <c r="C1387" t="s">
        <v>15</v>
      </c>
      <c r="D1387">
        <v>0</v>
      </c>
      <c r="E1387">
        <v>0</v>
      </c>
      <c r="F1387">
        <v>26</v>
      </c>
      <c r="J1387" s="29">
        <f>VLOOKUP(Datos[[#This Row],[Mes]],$M$2:$N$13,2,FALSE)</f>
        <v>44896</v>
      </c>
      <c r="K1387" s="29" t="str">
        <f>VLOOKUP(Datos[[#This Row],[Region]],$P$7:$S$61,4,FALSE)</f>
        <v>26 - Rioja, La</v>
      </c>
    </row>
    <row r="1388" spans="1:11" x14ac:dyDescent="0.25">
      <c r="A1388" t="s">
        <v>57</v>
      </c>
      <c r="B1388" t="s">
        <v>21</v>
      </c>
      <c r="C1388" t="s">
        <v>9</v>
      </c>
      <c r="D1388">
        <v>0</v>
      </c>
      <c r="E1388">
        <v>0</v>
      </c>
      <c r="F1388">
        <v>27</v>
      </c>
      <c r="J1388" s="29">
        <f>VLOOKUP(Datos[[#This Row],[Mes]],$M$2:$N$13,2,FALSE)</f>
        <v>44713</v>
      </c>
      <c r="K1388" s="29" t="str">
        <f>VLOOKUP(Datos[[#This Row],[Region]],$P$7:$S$61,4,FALSE)</f>
        <v>27 - Lugo</v>
      </c>
    </row>
    <row r="1389" spans="1:11" x14ac:dyDescent="0.25">
      <c r="A1389" t="s">
        <v>57</v>
      </c>
      <c r="B1389" t="s">
        <v>21</v>
      </c>
      <c r="C1389" t="s">
        <v>10</v>
      </c>
      <c r="D1389">
        <v>0</v>
      </c>
      <c r="E1389">
        <v>0</v>
      </c>
      <c r="F1389">
        <v>27</v>
      </c>
      <c r="J1389" s="29">
        <f>VLOOKUP(Datos[[#This Row],[Mes]],$M$2:$N$13,2,FALSE)</f>
        <v>44743</v>
      </c>
      <c r="K1389" s="29" t="str">
        <f>VLOOKUP(Datos[[#This Row],[Region]],$P$7:$S$61,4,FALSE)</f>
        <v>27 - Lugo</v>
      </c>
    </row>
    <row r="1390" spans="1:11" x14ac:dyDescent="0.25">
      <c r="A1390" t="s">
        <v>57</v>
      </c>
      <c r="B1390" t="s">
        <v>21</v>
      </c>
      <c r="C1390" t="s">
        <v>11</v>
      </c>
      <c r="D1390">
        <v>0</v>
      </c>
      <c r="E1390">
        <v>0</v>
      </c>
      <c r="F1390">
        <v>27</v>
      </c>
      <c r="J1390" s="29">
        <f>VLOOKUP(Datos[[#This Row],[Mes]],$M$2:$N$13,2,FALSE)</f>
        <v>44774</v>
      </c>
      <c r="K1390" s="29" t="str">
        <f>VLOOKUP(Datos[[#This Row],[Region]],$P$7:$S$61,4,FALSE)</f>
        <v>27 - Lugo</v>
      </c>
    </row>
    <row r="1391" spans="1:11" x14ac:dyDescent="0.25">
      <c r="A1391" t="s">
        <v>57</v>
      </c>
      <c r="B1391" t="s">
        <v>21</v>
      </c>
      <c r="C1391" t="s">
        <v>12</v>
      </c>
      <c r="D1391">
        <v>0</v>
      </c>
      <c r="E1391">
        <v>0</v>
      </c>
      <c r="F1391">
        <v>27</v>
      </c>
      <c r="J1391" s="29">
        <f>VLOOKUP(Datos[[#This Row],[Mes]],$M$2:$N$13,2,FALSE)</f>
        <v>44805</v>
      </c>
      <c r="K1391" s="29" t="str">
        <f>VLOOKUP(Datos[[#This Row],[Region]],$P$7:$S$61,4,FALSE)</f>
        <v>27 - Lugo</v>
      </c>
    </row>
    <row r="1392" spans="1:11" x14ac:dyDescent="0.25">
      <c r="A1392" t="s">
        <v>57</v>
      </c>
      <c r="B1392" t="s">
        <v>21</v>
      </c>
      <c r="C1392" t="s">
        <v>13</v>
      </c>
      <c r="D1392">
        <v>0</v>
      </c>
      <c r="E1392">
        <v>0</v>
      </c>
      <c r="F1392">
        <v>27</v>
      </c>
      <c r="J1392" s="29">
        <f>VLOOKUP(Datos[[#This Row],[Mes]],$M$2:$N$13,2,FALSE)</f>
        <v>44835</v>
      </c>
      <c r="K1392" s="29" t="str">
        <f>VLOOKUP(Datos[[#This Row],[Region]],$P$7:$S$61,4,FALSE)</f>
        <v>27 - Lugo</v>
      </c>
    </row>
    <row r="1393" spans="1:11" x14ac:dyDescent="0.25">
      <c r="A1393" t="s">
        <v>57</v>
      </c>
      <c r="B1393" t="s">
        <v>21</v>
      </c>
      <c r="C1393" t="s">
        <v>14</v>
      </c>
      <c r="D1393">
        <v>0</v>
      </c>
      <c r="E1393">
        <v>0</v>
      </c>
      <c r="F1393">
        <v>27</v>
      </c>
      <c r="J1393" s="29">
        <f>VLOOKUP(Datos[[#This Row],[Mes]],$M$2:$N$13,2,FALSE)</f>
        <v>44866</v>
      </c>
      <c r="K1393" s="29" t="str">
        <f>VLOOKUP(Datos[[#This Row],[Region]],$P$7:$S$61,4,FALSE)</f>
        <v>27 - Lugo</v>
      </c>
    </row>
    <row r="1394" spans="1:11" x14ac:dyDescent="0.25">
      <c r="A1394" t="s">
        <v>57</v>
      </c>
      <c r="B1394" t="s">
        <v>21</v>
      </c>
      <c r="C1394" t="s">
        <v>15</v>
      </c>
      <c r="D1394">
        <v>0</v>
      </c>
      <c r="E1394">
        <v>0</v>
      </c>
      <c r="F1394">
        <v>27</v>
      </c>
      <c r="J1394" s="29">
        <f>VLOOKUP(Datos[[#This Row],[Mes]],$M$2:$N$13,2,FALSE)</f>
        <v>44896</v>
      </c>
      <c r="K1394" s="29" t="str">
        <f>VLOOKUP(Datos[[#This Row],[Region]],$P$7:$S$61,4,FALSE)</f>
        <v>27 - Lugo</v>
      </c>
    </row>
    <row r="1395" spans="1:11" x14ac:dyDescent="0.25">
      <c r="A1395" t="s">
        <v>98</v>
      </c>
      <c r="B1395" t="s">
        <v>21</v>
      </c>
      <c r="C1395" t="s">
        <v>9</v>
      </c>
      <c r="D1395">
        <v>0</v>
      </c>
      <c r="E1395">
        <v>0</v>
      </c>
      <c r="F1395">
        <v>28</v>
      </c>
      <c r="J1395" s="29">
        <f>VLOOKUP(Datos[[#This Row],[Mes]],$M$2:$N$13,2,FALSE)</f>
        <v>44713</v>
      </c>
      <c r="K1395" s="29" t="str">
        <f>VLOOKUP(Datos[[#This Row],[Region]],$P$7:$S$61,4,FALSE)</f>
        <v>28 - Madrid</v>
      </c>
    </row>
    <row r="1396" spans="1:11" x14ac:dyDescent="0.25">
      <c r="A1396" t="s">
        <v>98</v>
      </c>
      <c r="B1396" t="s">
        <v>21</v>
      </c>
      <c r="C1396" t="s">
        <v>10</v>
      </c>
      <c r="D1396">
        <v>0</v>
      </c>
      <c r="E1396">
        <v>0</v>
      </c>
      <c r="F1396">
        <v>28</v>
      </c>
      <c r="J1396" s="29">
        <f>VLOOKUP(Datos[[#This Row],[Mes]],$M$2:$N$13,2,FALSE)</f>
        <v>44743</v>
      </c>
      <c r="K1396" s="29" t="str">
        <f>VLOOKUP(Datos[[#This Row],[Region]],$P$7:$S$61,4,FALSE)</f>
        <v>28 - Madrid</v>
      </c>
    </row>
    <row r="1397" spans="1:11" x14ac:dyDescent="0.25">
      <c r="A1397" t="s">
        <v>98</v>
      </c>
      <c r="B1397" t="s">
        <v>21</v>
      </c>
      <c r="C1397" t="s">
        <v>11</v>
      </c>
      <c r="D1397">
        <v>0</v>
      </c>
      <c r="E1397">
        <v>0</v>
      </c>
      <c r="F1397">
        <v>28</v>
      </c>
      <c r="J1397" s="29">
        <f>VLOOKUP(Datos[[#This Row],[Mes]],$M$2:$N$13,2,FALSE)</f>
        <v>44774</v>
      </c>
      <c r="K1397" s="29" t="str">
        <f>VLOOKUP(Datos[[#This Row],[Region]],$P$7:$S$61,4,FALSE)</f>
        <v>28 - Madrid</v>
      </c>
    </row>
    <row r="1398" spans="1:11" x14ac:dyDescent="0.25">
      <c r="A1398" t="s">
        <v>98</v>
      </c>
      <c r="B1398" t="s">
        <v>21</v>
      </c>
      <c r="C1398" t="s">
        <v>12</v>
      </c>
      <c r="D1398">
        <v>0</v>
      </c>
      <c r="E1398">
        <v>0</v>
      </c>
      <c r="F1398">
        <v>28</v>
      </c>
      <c r="J1398" s="29">
        <f>VLOOKUP(Datos[[#This Row],[Mes]],$M$2:$N$13,2,FALSE)</f>
        <v>44805</v>
      </c>
      <c r="K1398" s="29" t="str">
        <f>VLOOKUP(Datos[[#This Row],[Region]],$P$7:$S$61,4,FALSE)</f>
        <v>28 - Madrid</v>
      </c>
    </row>
    <row r="1399" spans="1:11" x14ac:dyDescent="0.25">
      <c r="A1399" t="s">
        <v>98</v>
      </c>
      <c r="B1399" t="s">
        <v>21</v>
      </c>
      <c r="C1399" t="s">
        <v>13</v>
      </c>
      <c r="D1399">
        <v>0</v>
      </c>
      <c r="E1399">
        <v>0</v>
      </c>
      <c r="F1399">
        <v>28</v>
      </c>
      <c r="J1399" s="29">
        <f>VLOOKUP(Datos[[#This Row],[Mes]],$M$2:$N$13,2,FALSE)</f>
        <v>44835</v>
      </c>
      <c r="K1399" s="29" t="str">
        <f>VLOOKUP(Datos[[#This Row],[Region]],$P$7:$S$61,4,FALSE)</f>
        <v>28 - Madrid</v>
      </c>
    </row>
    <row r="1400" spans="1:11" x14ac:dyDescent="0.25">
      <c r="A1400" t="s">
        <v>98</v>
      </c>
      <c r="B1400" t="s">
        <v>21</v>
      </c>
      <c r="C1400" t="s">
        <v>14</v>
      </c>
      <c r="D1400">
        <v>0</v>
      </c>
      <c r="E1400">
        <v>0</v>
      </c>
      <c r="F1400">
        <v>28</v>
      </c>
      <c r="J1400" s="29">
        <f>VLOOKUP(Datos[[#This Row],[Mes]],$M$2:$N$13,2,FALSE)</f>
        <v>44866</v>
      </c>
      <c r="K1400" s="29" t="str">
        <f>VLOOKUP(Datos[[#This Row],[Region]],$P$7:$S$61,4,FALSE)</f>
        <v>28 - Madrid</v>
      </c>
    </row>
    <row r="1401" spans="1:11" x14ac:dyDescent="0.25">
      <c r="A1401" t="s">
        <v>98</v>
      </c>
      <c r="B1401" t="s">
        <v>21</v>
      </c>
      <c r="C1401" t="s">
        <v>15</v>
      </c>
      <c r="D1401">
        <v>0</v>
      </c>
      <c r="E1401">
        <v>0</v>
      </c>
      <c r="F1401">
        <v>28</v>
      </c>
      <c r="J1401" s="29">
        <f>VLOOKUP(Datos[[#This Row],[Mes]],$M$2:$N$13,2,FALSE)</f>
        <v>44896</v>
      </c>
      <c r="K1401" s="29" t="str">
        <f>VLOOKUP(Datos[[#This Row],[Region]],$P$7:$S$61,4,FALSE)</f>
        <v>28 - Madrid</v>
      </c>
    </row>
    <row r="1402" spans="1:11" x14ac:dyDescent="0.25">
      <c r="A1402" t="s">
        <v>97</v>
      </c>
      <c r="B1402" t="s">
        <v>21</v>
      </c>
      <c r="C1402" t="s">
        <v>9</v>
      </c>
      <c r="D1402">
        <v>0</v>
      </c>
      <c r="E1402">
        <v>0</v>
      </c>
      <c r="F1402">
        <v>29</v>
      </c>
      <c r="J1402" s="29">
        <f>VLOOKUP(Datos[[#This Row],[Mes]],$M$2:$N$13,2,FALSE)</f>
        <v>44713</v>
      </c>
      <c r="K1402" s="29" t="str">
        <f>VLOOKUP(Datos[[#This Row],[Region]],$P$7:$S$61,4,FALSE)</f>
        <v>29 - Málaga</v>
      </c>
    </row>
    <row r="1403" spans="1:11" x14ac:dyDescent="0.25">
      <c r="A1403" t="s">
        <v>97</v>
      </c>
      <c r="B1403" t="s">
        <v>21</v>
      </c>
      <c r="C1403" t="s">
        <v>10</v>
      </c>
      <c r="D1403">
        <v>0</v>
      </c>
      <c r="E1403">
        <v>0</v>
      </c>
      <c r="F1403">
        <v>29</v>
      </c>
      <c r="J1403" s="29">
        <f>VLOOKUP(Datos[[#This Row],[Mes]],$M$2:$N$13,2,FALSE)</f>
        <v>44743</v>
      </c>
      <c r="K1403" s="29" t="str">
        <f>VLOOKUP(Datos[[#This Row],[Region]],$P$7:$S$61,4,FALSE)</f>
        <v>29 - Málaga</v>
      </c>
    </row>
    <row r="1404" spans="1:11" x14ac:dyDescent="0.25">
      <c r="A1404" t="s">
        <v>97</v>
      </c>
      <c r="B1404" t="s">
        <v>21</v>
      </c>
      <c r="C1404" t="s">
        <v>11</v>
      </c>
      <c r="D1404">
        <v>0</v>
      </c>
      <c r="E1404">
        <v>0</v>
      </c>
      <c r="F1404">
        <v>29</v>
      </c>
      <c r="J1404" s="29">
        <f>VLOOKUP(Datos[[#This Row],[Mes]],$M$2:$N$13,2,FALSE)</f>
        <v>44774</v>
      </c>
      <c r="K1404" s="29" t="str">
        <f>VLOOKUP(Datos[[#This Row],[Region]],$P$7:$S$61,4,FALSE)</f>
        <v>29 - Málaga</v>
      </c>
    </row>
    <row r="1405" spans="1:11" x14ac:dyDescent="0.25">
      <c r="A1405" t="s">
        <v>97</v>
      </c>
      <c r="B1405" t="s">
        <v>21</v>
      </c>
      <c r="C1405" t="s">
        <v>12</v>
      </c>
      <c r="D1405">
        <v>0</v>
      </c>
      <c r="E1405">
        <v>0</v>
      </c>
      <c r="F1405">
        <v>29</v>
      </c>
      <c r="J1405" s="29">
        <f>VLOOKUP(Datos[[#This Row],[Mes]],$M$2:$N$13,2,FALSE)</f>
        <v>44805</v>
      </c>
      <c r="K1405" s="29" t="str">
        <f>VLOOKUP(Datos[[#This Row],[Region]],$P$7:$S$61,4,FALSE)</f>
        <v>29 - Málaga</v>
      </c>
    </row>
    <row r="1406" spans="1:11" x14ac:dyDescent="0.25">
      <c r="A1406" t="s">
        <v>97</v>
      </c>
      <c r="B1406" t="s">
        <v>21</v>
      </c>
      <c r="C1406" t="s">
        <v>13</v>
      </c>
      <c r="D1406">
        <v>0</v>
      </c>
      <c r="E1406">
        <v>0</v>
      </c>
      <c r="F1406">
        <v>29</v>
      </c>
      <c r="J1406" s="29">
        <f>VLOOKUP(Datos[[#This Row],[Mes]],$M$2:$N$13,2,FALSE)</f>
        <v>44835</v>
      </c>
      <c r="K1406" s="29" t="str">
        <f>VLOOKUP(Datos[[#This Row],[Region]],$P$7:$S$61,4,FALSE)</f>
        <v>29 - Málaga</v>
      </c>
    </row>
    <row r="1407" spans="1:11" x14ac:dyDescent="0.25">
      <c r="A1407" t="s">
        <v>97</v>
      </c>
      <c r="B1407" t="s">
        <v>21</v>
      </c>
      <c r="C1407" t="s">
        <v>14</v>
      </c>
      <c r="D1407">
        <v>0</v>
      </c>
      <c r="E1407">
        <v>0</v>
      </c>
      <c r="F1407">
        <v>29</v>
      </c>
      <c r="J1407" s="29">
        <f>VLOOKUP(Datos[[#This Row],[Mes]],$M$2:$N$13,2,FALSE)</f>
        <v>44866</v>
      </c>
      <c r="K1407" s="29" t="str">
        <f>VLOOKUP(Datos[[#This Row],[Region]],$P$7:$S$61,4,FALSE)</f>
        <v>29 - Málaga</v>
      </c>
    </row>
    <row r="1408" spans="1:11" x14ac:dyDescent="0.25">
      <c r="A1408" t="s">
        <v>97</v>
      </c>
      <c r="B1408" t="s">
        <v>21</v>
      </c>
      <c r="C1408" t="s">
        <v>15</v>
      </c>
      <c r="D1408">
        <v>0</v>
      </c>
      <c r="E1408">
        <v>0</v>
      </c>
      <c r="F1408">
        <v>29</v>
      </c>
      <c r="J1408" s="29">
        <f>VLOOKUP(Datos[[#This Row],[Mes]],$M$2:$N$13,2,FALSE)</f>
        <v>44896</v>
      </c>
      <c r="K1408" s="29" t="str">
        <f>VLOOKUP(Datos[[#This Row],[Region]],$P$7:$S$61,4,FALSE)</f>
        <v>29 - Málaga</v>
      </c>
    </row>
    <row r="1409" spans="1:11" x14ac:dyDescent="0.25">
      <c r="A1409" t="s">
        <v>59</v>
      </c>
      <c r="B1409" t="s">
        <v>21</v>
      </c>
      <c r="C1409" t="s">
        <v>9</v>
      </c>
      <c r="D1409">
        <v>0</v>
      </c>
      <c r="E1409">
        <v>0</v>
      </c>
      <c r="F1409">
        <v>30</v>
      </c>
      <c r="J1409" s="29">
        <f>VLOOKUP(Datos[[#This Row],[Mes]],$M$2:$N$13,2,FALSE)</f>
        <v>44713</v>
      </c>
      <c r="K1409" s="29" t="str">
        <f>VLOOKUP(Datos[[#This Row],[Region]],$P$7:$S$61,4,FALSE)</f>
        <v>30 - Murcia</v>
      </c>
    </row>
    <row r="1410" spans="1:11" x14ac:dyDescent="0.25">
      <c r="A1410" t="s">
        <v>59</v>
      </c>
      <c r="B1410" t="s">
        <v>21</v>
      </c>
      <c r="C1410" t="s">
        <v>10</v>
      </c>
      <c r="D1410">
        <v>0</v>
      </c>
      <c r="E1410">
        <v>0</v>
      </c>
      <c r="F1410">
        <v>30</v>
      </c>
      <c r="J1410" s="29">
        <f>VLOOKUP(Datos[[#This Row],[Mes]],$M$2:$N$13,2,FALSE)</f>
        <v>44743</v>
      </c>
      <c r="K1410" s="29" t="str">
        <f>VLOOKUP(Datos[[#This Row],[Region]],$P$7:$S$61,4,FALSE)</f>
        <v>30 - Murcia</v>
      </c>
    </row>
    <row r="1411" spans="1:11" x14ac:dyDescent="0.25">
      <c r="A1411" t="s">
        <v>59</v>
      </c>
      <c r="B1411" t="s">
        <v>21</v>
      </c>
      <c r="C1411" t="s">
        <v>11</v>
      </c>
      <c r="D1411">
        <v>0</v>
      </c>
      <c r="E1411">
        <v>0</v>
      </c>
      <c r="F1411">
        <v>30</v>
      </c>
      <c r="J1411" s="29">
        <f>VLOOKUP(Datos[[#This Row],[Mes]],$M$2:$N$13,2,FALSE)</f>
        <v>44774</v>
      </c>
      <c r="K1411" s="29" t="str">
        <f>VLOOKUP(Datos[[#This Row],[Region]],$P$7:$S$61,4,FALSE)</f>
        <v>30 - Murcia</v>
      </c>
    </row>
    <row r="1412" spans="1:11" x14ac:dyDescent="0.25">
      <c r="A1412" t="s">
        <v>59</v>
      </c>
      <c r="B1412" t="s">
        <v>21</v>
      </c>
      <c r="C1412" t="s">
        <v>12</v>
      </c>
      <c r="D1412">
        <v>0</v>
      </c>
      <c r="E1412">
        <v>0</v>
      </c>
      <c r="F1412">
        <v>30</v>
      </c>
      <c r="J1412" s="29">
        <f>VLOOKUP(Datos[[#This Row],[Mes]],$M$2:$N$13,2,FALSE)</f>
        <v>44805</v>
      </c>
      <c r="K1412" s="29" t="str">
        <f>VLOOKUP(Datos[[#This Row],[Region]],$P$7:$S$61,4,FALSE)</f>
        <v>30 - Murcia</v>
      </c>
    </row>
    <row r="1413" spans="1:11" x14ac:dyDescent="0.25">
      <c r="A1413" t="s">
        <v>59</v>
      </c>
      <c r="B1413" t="s">
        <v>21</v>
      </c>
      <c r="C1413" t="s">
        <v>13</v>
      </c>
      <c r="D1413">
        <v>0</v>
      </c>
      <c r="E1413">
        <v>0</v>
      </c>
      <c r="F1413">
        <v>30</v>
      </c>
      <c r="J1413" s="29">
        <f>VLOOKUP(Datos[[#This Row],[Mes]],$M$2:$N$13,2,FALSE)</f>
        <v>44835</v>
      </c>
      <c r="K1413" s="29" t="str">
        <f>VLOOKUP(Datos[[#This Row],[Region]],$P$7:$S$61,4,FALSE)</f>
        <v>30 - Murcia</v>
      </c>
    </row>
    <row r="1414" spans="1:11" x14ac:dyDescent="0.25">
      <c r="A1414" t="s">
        <v>59</v>
      </c>
      <c r="B1414" t="s">
        <v>21</v>
      </c>
      <c r="C1414" t="s">
        <v>14</v>
      </c>
      <c r="D1414">
        <v>0</v>
      </c>
      <c r="E1414">
        <v>0</v>
      </c>
      <c r="F1414">
        <v>30</v>
      </c>
      <c r="J1414" s="29">
        <f>VLOOKUP(Datos[[#This Row],[Mes]],$M$2:$N$13,2,FALSE)</f>
        <v>44866</v>
      </c>
      <c r="K1414" s="29" t="str">
        <f>VLOOKUP(Datos[[#This Row],[Region]],$P$7:$S$61,4,FALSE)</f>
        <v>30 - Murcia</v>
      </c>
    </row>
    <row r="1415" spans="1:11" x14ac:dyDescent="0.25">
      <c r="A1415" t="s">
        <v>59</v>
      </c>
      <c r="B1415" t="s">
        <v>21</v>
      </c>
      <c r="C1415" t="s">
        <v>15</v>
      </c>
      <c r="D1415">
        <v>0</v>
      </c>
      <c r="E1415">
        <v>0</v>
      </c>
      <c r="F1415">
        <v>30</v>
      </c>
      <c r="J1415" s="29">
        <f>VLOOKUP(Datos[[#This Row],[Mes]],$M$2:$N$13,2,FALSE)</f>
        <v>44896</v>
      </c>
      <c r="K1415" s="29" t="str">
        <f>VLOOKUP(Datos[[#This Row],[Region]],$P$7:$S$61,4,FALSE)</f>
        <v>30 - Murcia</v>
      </c>
    </row>
    <row r="1416" spans="1:11" x14ac:dyDescent="0.25">
      <c r="A1416" t="s">
        <v>95</v>
      </c>
      <c r="B1416" t="s">
        <v>21</v>
      </c>
      <c r="C1416" t="s">
        <v>9</v>
      </c>
      <c r="D1416">
        <v>0</v>
      </c>
      <c r="E1416">
        <v>0</v>
      </c>
      <c r="F1416">
        <v>31</v>
      </c>
      <c r="J1416" s="29">
        <f>VLOOKUP(Datos[[#This Row],[Mes]],$M$2:$N$13,2,FALSE)</f>
        <v>44713</v>
      </c>
      <c r="K1416" s="29" t="str">
        <f>VLOOKUP(Datos[[#This Row],[Region]],$P$7:$S$61,4,FALSE)</f>
        <v>31 - Navarra</v>
      </c>
    </row>
    <row r="1417" spans="1:11" x14ac:dyDescent="0.25">
      <c r="A1417" t="s">
        <v>95</v>
      </c>
      <c r="B1417" t="s">
        <v>21</v>
      </c>
      <c r="C1417" t="s">
        <v>10</v>
      </c>
      <c r="D1417">
        <v>0</v>
      </c>
      <c r="E1417">
        <v>0</v>
      </c>
      <c r="F1417">
        <v>31</v>
      </c>
      <c r="J1417" s="29">
        <f>VLOOKUP(Datos[[#This Row],[Mes]],$M$2:$N$13,2,FALSE)</f>
        <v>44743</v>
      </c>
      <c r="K1417" s="29" t="str">
        <f>VLOOKUP(Datos[[#This Row],[Region]],$P$7:$S$61,4,FALSE)</f>
        <v>31 - Navarra</v>
      </c>
    </row>
    <row r="1418" spans="1:11" x14ac:dyDescent="0.25">
      <c r="A1418" t="s">
        <v>95</v>
      </c>
      <c r="B1418" t="s">
        <v>21</v>
      </c>
      <c r="C1418" t="s">
        <v>11</v>
      </c>
      <c r="D1418">
        <v>0</v>
      </c>
      <c r="E1418">
        <v>0</v>
      </c>
      <c r="F1418">
        <v>31</v>
      </c>
      <c r="J1418" s="29">
        <f>VLOOKUP(Datos[[#This Row],[Mes]],$M$2:$N$13,2,FALSE)</f>
        <v>44774</v>
      </c>
      <c r="K1418" s="29" t="str">
        <f>VLOOKUP(Datos[[#This Row],[Region]],$P$7:$S$61,4,FALSE)</f>
        <v>31 - Navarra</v>
      </c>
    </row>
    <row r="1419" spans="1:11" x14ac:dyDescent="0.25">
      <c r="A1419" t="s">
        <v>95</v>
      </c>
      <c r="B1419" t="s">
        <v>21</v>
      </c>
      <c r="C1419" t="s">
        <v>12</v>
      </c>
      <c r="D1419">
        <v>0</v>
      </c>
      <c r="E1419">
        <v>0</v>
      </c>
      <c r="F1419">
        <v>31</v>
      </c>
      <c r="J1419" s="29">
        <f>VLOOKUP(Datos[[#This Row],[Mes]],$M$2:$N$13,2,FALSE)</f>
        <v>44805</v>
      </c>
      <c r="K1419" s="29" t="str">
        <f>VLOOKUP(Datos[[#This Row],[Region]],$P$7:$S$61,4,FALSE)</f>
        <v>31 - Navarra</v>
      </c>
    </row>
    <row r="1420" spans="1:11" x14ac:dyDescent="0.25">
      <c r="A1420" t="s">
        <v>95</v>
      </c>
      <c r="B1420" t="s">
        <v>21</v>
      </c>
      <c r="C1420" t="s">
        <v>13</v>
      </c>
      <c r="D1420">
        <v>0</v>
      </c>
      <c r="E1420">
        <v>0</v>
      </c>
      <c r="F1420">
        <v>31</v>
      </c>
      <c r="J1420" s="29">
        <f>VLOOKUP(Datos[[#This Row],[Mes]],$M$2:$N$13,2,FALSE)</f>
        <v>44835</v>
      </c>
      <c r="K1420" s="29" t="str">
        <f>VLOOKUP(Datos[[#This Row],[Region]],$P$7:$S$61,4,FALSE)</f>
        <v>31 - Navarra</v>
      </c>
    </row>
    <row r="1421" spans="1:11" x14ac:dyDescent="0.25">
      <c r="A1421" t="s">
        <v>95</v>
      </c>
      <c r="B1421" t="s">
        <v>21</v>
      </c>
      <c r="C1421" t="s">
        <v>14</v>
      </c>
      <c r="D1421">
        <v>0</v>
      </c>
      <c r="E1421">
        <v>0</v>
      </c>
      <c r="F1421">
        <v>31</v>
      </c>
      <c r="J1421" s="29">
        <f>VLOOKUP(Datos[[#This Row],[Mes]],$M$2:$N$13,2,FALSE)</f>
        <v>44866</v>
      </c>
      <c r="K1421" s="29" t="str">
        <f>VLOOKUP(Datos[[#This Row],[Region]],$P$7:$S$61,4,FALSE)</f>
        <v>31 - Navarra</v>
      </c>
    </row>
    <row r="1422" spans="1:11" x14ac:dyDescent="0.25">
      <c r="A1422" t="s">
        <v>95</v>
      </c>
      <c r="B1422" t="s">
        <v>21</v>
      </c>
      <c r="C1422" t="s">
        <v>15</v>
      </c>
      <c r="D1422">
        <v>0</v>
      </c>
      <c r="E1422">
        <v>0</v>
      </c>
      <c r="F1422">
        <v>31</v>
      </c>
      <c r="J1422" s="29">
        <f>VLOOKUP(Datos[[#This Row],[Mes]],$M$2:$N$13,2,FALSE)</f>
        <v>44896</v>
      </c>
      <c r="K1422" s="29" t="str">
        <f>VLOOKUP(Datos[[#This Row],[Region]],$P$7:$S$61,4,FALSE)</f>
        <v>31 - Navarra</v>
      </c>
    </row>
    <row r="1423" spans="1:11" x14ac:dyDescent="0.25">
      <c r="A1423" t="s">
        <v>94</v>
      </c>
      <c r="B1423" t="s">
        <v>21</v>
      </c>
      <c r="C1423" t="s">
        <v>9</v>
      </c>
      <c r="D1423">
        <v>0</v>
      </c>
      <c r="E1423">
        <v>0</v>
      </c>
      <c r="F1423">
        <v>32</v>
      </c>
      <c r="J1423" s="29">
        <f>VLOOKUP(Datos[[#This Row],[Mes]],$M$2:$N$13,2,FALSE)</f>
        <v>44713</v>
      </c>
      <c r="K1423" s="29" t="str">
        <f>VLOOKUP(Datos[[#This Row],[Region]],$P$7:$S$61,4,FALSE)</f>
        <v>32 - Ourense</v>
      </c>
    </row>
    <row r="1424" spans="1:11" x14ac:dyDescent="0.25">
      <c r="A1424" t="s">
        <v>94</v>
      </c>
      <c r="B1424" t="s">
        <v>21</v>
      </c>
      <c r="C1424" t="s">
        <v>10</v>
      </c>
      <c r="D1424">
        <v>0</v>
      </c>
      <c r="E1424">
        <v>0</v>
      </c>
      <c r="F1424">
        <v>32</v>
      </c>
      <c r="J1424" s="29">
        <f>VLOOKUP(Datos[[#This Row],[Mes]],$M$2:$N$13,2,FALSE)</f>
        <v>44743</v>
      </c>
      <c r="K1424" s="29" t="str">
        <f>VLOOKUP(Datos[[#This Row],[Region]],$P$7:$S$61,4,FALSE)</f>
        <v>32 - Ourense</v>
      </c>
    </row>
    <row r="1425" spans="1:11" x14ac:dyDescent="0.25">
      <c r="A1425" t="s">
        <v>94</v>
      </c>
      <c r="B1425" t="s">
        <v>21</v>
      </c>
      <c r="C1425" t="s">
        <v>11</v>
      </c>
      <c r="D1425">
        <v>0</v>
      </c>
      <c r="E1425">
        <v>0</v>
      </c>
      <c r="F1425">
        <v>32</v>
      </c>
      <c r="J1425" s="29">
        <f>VLOOKUP(Datos[[#This Row],[Mes]],$M$2:$N$13,2,FALSE)</f>
        <v>44774</v>
      </c>
      <c r="K1425" s="29" t="str">
        <f>VLOOKUP(Datos[[#This Row],[Region]],$P$7:$S$61,4,FALSE)</f>
        <v>32 - Ourense</v>
      </c>
    </row>
    <row r="1426" spans="1:11" x14ac:dyDescent="0.25">
      <c r="A1426" t="s">
        <v>94</v>
      </c>
      <c r="B1426" t="s">
        <v>21</v>
      </c>
      <c r="C1426" t="s">
        <v>12</v>
      </c>
      <c r="D1426">
        <v>0</v>
      </c>
      <c r="E1426">
        <v>0</v>
      </c>
      <c r="F1426">
        <v>32</v>
      </c>
      <c r="J1426" s="29">
        <f>VLOOKUP(Datos[[#This Row],[Mes]],$M$2:$N$13,2,FALSE)</f>
        <v>44805</v>
      </c>
      <c r="K1426" s="29" t="str">
        <f>VLOOKUP(Datos[[#This Row],[Region]],$P$7:$S$61,4,FALSE)</f>
        <v>32 - Ourense</v>
      </c>
    </row>
    <row r="1427" spans="1:11" x14ac:dyDescent="0.25">
      <c r="A1427" t="s">
        <v>94</v>
      </c>
      <c r="B1427" t="s">
        <v>21</v>
      </c>
      <c r="C1427" t="s">
        <v>13</v>
      </c>
      <c r="D1427">
        <v>0</v>
      </c>
      <c r="E1427">
        <v>0</v>
      </c>
      <c r="F1427">
        <v>32</v>
      </c>
      <c r="J1427" s="29">
        <f>VLOOKUP(Datos[[#This Row],[Mes]],$M$2:$N$13,2,FALSE)</f>
        <v>44835</v>
      </c>
      <c r="K1427" s="29" t="str">
        <f>VLOOKUP(Datos[[#This Row],[Region]],$P$7:$S$61,4,FALSE)</f>
        <v>32 - Ourense</v>
      </c>
    </row>
    <row r="1428" spans="1:11" x14ac:dyDescent="0.25">
      <c r="A1428" t="s">
        <v>94</v>
      </c>
      <c r="B1428" t="s">
        <v>21</v>
      </c>
      <c r="C1428" t="s">
        <v>14</v>
      </c>
      <c r="D1428">
        <v>0</v>
      </c>
      <c r="E1428">
        <v>0</v>
      </c>
      <c r="F1428">
        <v>32</v>
      </c>
      <c r="J1428" s="29">
        <f>VLOOKUP(Datos[[#This Row],[Mes]],$M$2:$N$13,2,FALSE)</f>
        <v>44866</v>
      </c>
      <c r="K1428" s="29" t="str">
        <f>VLOOKUP(Datos[[#This Row],[Region]],$P$7:$S$61,4,FALSE)</f>
        <v>32 - Ourense</v>
      </c>
    </row>
    <row r="1429" spans="1:11" x14ac:dyDescent="0.25">
      <c r="A1429" t="s">
        <v>94</v>
      </c>
      <c r="B1429" t="s">
        <v>21</v>
      </c>
      <c r="C1429" t="s">
        <v>15</v>
      </c>
      <c r="D1429">
        <v>0</v>
      </c>
      <c r="E1429">
        <v>0</v>
      </c>
      <c r="F1429">
        <v>32</v>
      </c>
      <c r="J1429" s="29">
        <f>VLOOKUP(Datos[[#This Row],[Mes]],$M$2:$N$13,2,FALSE)</f>
        <v>44896</v>
      </c>
      <c r="K1429" s="29" t="str">
        <f>VLOOKUP(Datos[[#This Row],[Region]],$P$7:$S$61,4,FALSE)</f>
        <v>32 - Ourense</v>
      </c>
    </row>
    <row r="1430" spans="1:11" x14ac:dyDescent="0.25">
      <c r="A1430" t="s">
        <v>70</v>
      </c>
      <c r="B1430" t="s">
        <v>21</v>
      </c>
      <c r="C1430" t="s">
        <v>9</v>
      </c>
      <c r="D1430">
        <v>0</v>
      </c>
      <c r="E1430">
        <v>0</v>
      </c>
      <c r="F1430">
        <v>33</v>
      </c>
      <c r="J1430" s="29">
        <f>VLOOKUP(Datos[[#This Row],[Mes]],$M$2:$N$13,2,FALSE)</f>
        <v>44713</v>
      </c>
      <c r="K1430" s="29" t="str">
        <f>VLOOKUP(Datos[[#This Row],[Region]],$P$7:$S$61,4,FALSE)</f>
        <v>33 - Asturias</v>
      </c>
    </row>
    <row r="1431" spans="1:11" x14ac:dyDescent="0.25">
      <c r="A1431" t="s">
        <v>70</v>
      </c>
      <c r="B1431" t="s">
        <v>21</v>
      </c>
      <c r="C1431" t="s">
        <v>10</v>
      </c>
      <c r="D1431">
        <v>0</v>
      </c>
      <c r="E1431">
        <v>0</v>
      </c>
      <c r="F1431">
        <v>33</v>
      </c>
      <c r="J1431" s="29">
        <f>VLOOKUP(Datos[[#This Row],[Mes]],$M$2:$N$13,2,FALSE)</f>
        <v>44743</v>
      </c>
      <c r="K1431" s="29" t="str">
        <f>VLOOKUP(Datos[[#This Row],[Region]],$P$7:$S$61,4,FALSE)</f>
        <v>33 - Asturias</v>
      </c>
    </row>
    <row r="1432" spans="1:11" x14ac:dyDescent="0.25">
      <c r="A1432" t="s">
        <v>70</v>
      </c>
      <c r="B1432" t="s">
        <v>21</v>
      </c>
      <c r="C1432" t="s">
        <v>11</v>
      </c>
      <c r="D1432">
        <v>0</v>
      </c>
      <c r="E1432">
        <v>0</v>
      </c>
      <c r="F1432">
        <v>33</v>
      </c>
      <c r="J1432" s="29">
        <f>VLOOKUP(Datos[[#This Row],[Mes]],$M$2:$N$13,2,FALSE)</f>
        <v>44774</v>
      </c>
      <c r="K1432" s="29" t="str">
        <f>VLOOKUP(Datos[[#This Row],[Region]],$P$7:$S$61,4,FALSE)</f>
        <v>33 - Asturias</v>
      </c>
    </row>
    <row r="1433" spans="1:11" x14ac:dyDescent="0.25">
      <c r="A1433" t="s">
        <v>70</v>
      </c>
      <c r="B1433" t="s">
        <v>21</v>
      </c>
      <c r="C1433" t="s">
        <v>12</v>
      </c>
      <c r="D1433">
        <v>0</v>
      </c>
      <c r="E1433">
        <v>0</v>
      </c>
      <c r="F1433">
        <v>33</v>
      </c>
      <c r="J1433" s="29">
        <f>VLOOKUP(Datos[[#This Row],[Mes]],$M$2:$N$13,2,FALSE)</f>
        <v>44805</v>
      </c>
      <c r="K1433" s="29" t="str">
        <f>VLOOKUP(Datos[[#This Row],[Region]],$P$7:$S$61,4,FALSE)</f>
        <v>33 - Asturias</v>
      </c>
    </row>
    <row r="1434" spans="1:11" x14ac:dyDescent="0.25">
      <c r="A1434" t="s">
        <v>70</v>
      </c>
      <c r="B1434" t="s">
        <v>21</v>
      </c>
      <c r="C1434" t="s">
        <v>13</v>
      </c>
      <c r="D1434">
        <v>0</v>
      </c>
      <c r="E1434">
        <v>0</v>
      </c>
      <c r="F1434">
        <v>33</v>
      </c>
      <c r="J1434" s="29">
        <f>VLOOKUP(Datos[[#This Row],[Mes]],$M$2:$N$13,2,FALSE)</f>
        <v>44835</v>
      </c>
      <c r="K1434" s="29" t="str">
        <f>VLOOKUP(Datos[[#This Row],[Region]],$P$7:$S$61,4,FALSE)</f>
        <v>33 - Asturias</v>
      </c>
    </row>
    <row r="1435" spans="1:11" x14ac:dyDescent="0.25">
      <c r="A1435" t="s">
        <v>70</v>
      </c>
      <c r="B1435" t="s">
        <v>21</v>
      </c>
      <c r="C1435" t="s">
        <v>14</v>
      </c>
      <c r="D1435">
        <v>0</v>
      </c>
      <c r="E1435">
        <v>0</v>
      </c>
      <c r="F1435">
        <v>33</v>
      </c>
      <c r="J1435" s="29">
        <f>VLOOKUP(Datos[[#This Row],[Mes]],$M$2:$N$13,2,FALSE)</f>
        <v>44866</v>
      </c>
      <c r="K1435" s="29" t="str">
        <f>VLOOKUP(Datos[[#This Row],[Region]],$P$7:$S$61,4,FALSE)</f>
        <v>33 - Asturias</v>
      </c>
    </row>
    <row r="1436" spans="1:11" x14ac:dyDescent="0.25">
      <c r="A1436" t="s">
        <v>70</v>
      </c>
      <c r="B1436" t="s">
        <v>21</v>
      </c>
      <c r="C1436" t="s">
        <v>15</v>
      </c>
      <c r="D1436">
        <v>0</v>
      </c>
      <c r="E1436">
        <v>0</v>
      </c>
      <c r="F1436">
        <v>33</v>
      </c>
      <c r="J1436" s="29">
        <f>VLOOKUP(Datos[[#This Row],[Mes]],$M$2:$N$13,2,FALSE)</f>
        <v>44896</v>
      </c>
      <c r="K1436" s="29" t="str">
        <f>VLOOKUP(Datos[[#This Row],[Region]],$P$7:$S$61,4,FALSE)</f>
        <v>33 - Asturias</v>
      </c>
    </row>
    <row r="1437" spans="1:11" x14ac:dyDescent="0.25">
      <c r="A1437" t="s">
        <v>93</v>
      </c>
      <c r="B1437" t="s">
        <v>21</v>
      </c>
      <c r="C1437" t="s">
        <v>9</v>
      </c>
      <c r="D1437">
        <v>0</v>
      </c>
      <c r="E1437">
        <v>0</v>
      </c>
      <c r="F1437">
        <v>34</v>
      </c>
      <c r="J1437" s="29">
        <f>VLOOKUP(Datos[[#This Row],[Mes]],$M$2:$N$13,2,FALSE)</f>
        <v>44713</v>
      </c>
      <c r="K1437" s="29" t="str">
        <f>VLOOKUP(Datos[[#This Row],[Region]],$P$7:$S$61,4,FALSE)</f>
        <v>34 - Palencia</v>
      </c>
    </row>
    <row r="1438" spans="1:11" x14ac:dyDescent="0.25">
      <c r="A1438" t="s">
        <v>93</v>
      </c>
      <c r="B1438" t="s">
        <v>21</v>
      </c>
      <c r="C1438" t="s">
        <v>10</v>
      </c>
      <c r="D1438">
        <v>0</v>
      </c>
      <c r="E1438">
        <v>0</v>
      </c>
      <c r="F1438">
        <v>34</v>
      </c>
      <c r="J1438" s="29">
        <f>VLOOKUP(Datos[[#This Row],[Mes]],$M$2:$N$13,2,FALSE)</f>
        <v>44743</v>
      </c>
      <c r="K1438" s="29" t="str">
        <f>VLOOKUP(Datos[[#This Row],[Region]],$P$7:$S$61,4,FALSE)</f>
        <v>34 - Palencia</v>
      </c>
    </row>
    <row r="1439" spans="1:11" x14ac:dyDescent="0.25">
      <c r="A1439" t="s">
        <v>93</v>
      </c>
      <c r="B1439" t="s">
        <v>21</v>
      </c>
      <c r="C1439" t="s">
        <v>11</v>
      </c>
      <c r="D1439">
        <v>0</v>
      </c>
      <c r="E1439">
        <v>0</v>
      </c>
      <c r="F1439">
        <v>34</v>
      </c>
      <c r="J1439" s="29">
        <f>VLOOKUP(Datos[[#This Row],[Mes]],$M$2:$N$13,2,FALSE)</f>
        <v>44774</v>
      </c>
      <c r="K1439" s="29" t="str">
        <f>VLOOKUP(Datos[[#This Row],[Region]],$P$7:$S$61,4,FALSE)</f>
        <v>34 - Palencia</v>
      </c>
    </row>
    <row r="1440" spans="1:11" x14ac:dyDescent="0.25">
      <c r="A1440" t="s">
        <v>93</v>
      </c>
      <c r="B1440" t="s">
        <v>21</v>
      </c>
      <c r="C1440" t="s">
        <v>12</v>
      </c>
      <c r="D1440">
        <v>0</v>
      </c>
      <c r="E1440">
        <v>0</v>
      </c>
      <c r="F1440">
        <v>34</v>
      </c>
      <c r="J1440" s="29">
        <f>VLOOKUP(Datos[[#This Row],[Mes]],$M$2:$N$13,2,FALSE)</f>
        <v>44805</v>
      </c>
      <c r="K1440" s="29" t="str">
        <f>VLOOKUP(Datos[[#This Row],[Region]],$P$7:$S$61,4,FALSE)</f>
        <v>34 - Palencia</v>
      </c>
    </row>
    <row r="1441" spans="1:11" x14ac:dyDescent="0.25">
      <c r="A1441" t="s">
        <v>93</v>
      </c>
      <c r="B1441" t="s">
        <v>21</v>
      </c>
      <c r="C1441" t="s">
        <v>13</v>
      </c>
      <c r="D1441">
        <v>0</v>
      </c>
      <c r="E1441">
        <v>0</v>
      </c>
      <c r="F1441">
        <v>34</v>
      </c>
      <c r="J1441" s="29">
        <f>VLOOKUP(Datos[[#This Row],[Mes]],$M$2:$N$13,2,FALSE)</f>
        <v>44835</v>
      </c>
      <c r="K1441" s="29" t="str">
        <f>VLOOKUP(Datos[[#This Row],[Region]],$P$7:$S$61,4,FALSE)</f>
        <v>34 - Palencia</v>
      </c>
    </row>
    <row r="1442" spans="1:11" x14ac:dyDescent="0.25">
      <c r="A1442" t="s">
        <v>93</v>
      </c>
      <c r="B1442" t="s">
        <v>21</v>
      </c>
      <c r="C1442" t="s">
        <v>14</v>
      </c>
      <c r="D1442">
        <v>0</v>
      </c>
      <c r="E1442">
        <v>0</v>
      </c>
      <c r="F1442">
        <v>34</v>
      </c>
      <c r="J1442" s="29">
        <f>VLOOKUP(Datos[[#This Row],[Mes]],$M$2:$N$13,2,FALSE)</f>
        <v>44866</v>
      </c>
      <c r="K1442" s="29" t="str">
        <f>VLOOKUP(Datos[[#This Row],[Region]],$P$7:$S$61,4,FALSE)</f>
        <v>34 - Palencia</v>
      </c>
    </row>
    <row r="1443" spans="1:11" x14ac:dyDescent="0.25">
      <c r="A1443" t="s">
        <v>93</v>
      </c>
      <c r="B1443" t="s">
        <v>21</v>
      </c>
      <c r="C1443" t="s">
        <v>15</v>
      </c>
      <c r="D1443">
        <v>0</v>
      </c>
      <c r="E1443">
        <v>0</v>
      </c>
      <c r="F1443">
        <v>34</v>
      </c>
      <c r="J1443" s="29">
        <f>VLOOKUP(Datos[[#This Row],[Mes]],$M$2:$N$13,2,FALSE)</f>
        <v>44896</v>
      </c>
      <c r="K1443" s="29" t="str">
        <f>VLOOKUP(Datos[[#This Row],[Region]],$P$7:$S$61,4,FALSE)</f>
        <v>34 - Palencia</v>
      </c>
    </row>
    <row r="1444" spans="1:11" x14ac:dyDescent="0.25">
      <c r="A1444" t="s">
        <v>92</v>
      </c>
      <c r="B1444" t="s">
        <v>21</v>
      </c>
      <c r="C1444" t="s">
        <v>9</v>
      </c>
      <c r="D1444">
        <v>0</v>
      </c>
      <c r="E1444">
        <v>0</v>
      </c>
      <c r="F1444">
        <v>35</v>
      </c>
      <c r="J1444" s="29">
        <f>VLOOKUP(Datos[[#This Row],[Mes]],$M$2:$N$13,2,FALSE)</f>
        <v>44713</v>
      </c>
      <c r="K1444" s="29" t="str">
        <f>VLOOKUP(Datos[[#This Row],[Region]],$P$7:$S$61,4,FALSE)</f>
        <v>35 - Palmas, Las</v>
      </c>
    </row>
    <row r="1445" spans="1:11" x14ac:dyDescent="0.25">
      <c r="A1445" t="s">
        <v>92</v>
      </c>
      <c r="B1445" t="s">
        <v>21</v>
      </c>
      <c r="C1445" t="s">
        <v>10</v>
      </c>
      <c r="D1445">
        <v>0</v>
      </c>
      <c r="E1445">
        <v>0</v>
      </c>
      <c r="F1445">
        <v>35</v>
      </c>
      <c r="J1445" s="29">
        <f>VLOOKUP(Datos[[#This Row],[Mes]],$M$2:$N$13,2,FALSE)</f>
        <v>44743</v>
      </c>
      <c r="K1445" s="29" t="str">
        <f>VLOOKUP(Datos[[#This Row],[Region]],$P$7:$S$61,4,FALSE)</f>
        <v>35 - Palmas, Las</v>
      </c>
    </row>
    <row r="1446" spans="1:11" x14ac:dyDescent="0.25">
      <c r="A1446" t="s">
        <v>92</v>
      </c>
      <c r="B1446" t="s">
        <v>21</v>
      </c>
      <c r="C1446" t="s">
        <v>11</v>
      </c>
      <c r="D1446">
        <v>0</v>
      </c>
      <c r="E1446">
        <v>0</v>
      </c>
      <c r="F1446">
        <v>35</v>
      </c>
      <c r="J1446" s="29">
        <f>VLOOKUP(Datos[[#This Row],[Mes]],$M$2:$N$13,2,FALSE)</f>
        <v>44774</v>
      </c>
      <c r="K1446" s="29" t="str">
        <f>VLOOKUP(Datos[[#This Row],[Region]],$P$7:$S$61,4,FALSE)</f>
        <v>35 - Palmas, Las</v>
      </c>
    </row>
    <row r="1447" spans="1:11" x14ac:dyDescent="0.25">
      <c r="A1447" t="s">
        <v>92</v>
      </c>
      <c r="B1447" t="s">
        <v>21</v>
      </c>
      <c r="C1447" t="s">
        <v>12</v>
      </c>
      <c r="D1447">
        <v>0</v>
      </c>
      <c r="E1447">
        <v>0</v>
      </c>
      <c r="F1447">
        <v>35</v>
      </c>
      <c r="J1447" s="29">
        <f>VLOOKUP(Datos[[#This Row],[Mes]],$M$2:$N$13,2,FALSE)</f>
        <v>44805</v>
      </c>
      <c r="K1447" s="29" t="str">
        <f>VLOOKUP(Datos[[#This Row],[Region]],$P$7:$S$61,4,FALSE)</f>
        <v>35 - Palmas, Las</v>
      </c>
    </row>
    <row r="1448" spans="1:11" x14ac:dyDescent="0.25">
      <c r="A1448" t="s">
        <v>92</v>
      </c>
      <c r="B1448" t="s">
        <v>21</v>
      </c>
      <c r="C1448" t="s">
        <v>13</v>
      </c>
      <c r="D1448">
        <v>0</v>
      </c>
      <c r="E1448">
        <v>0</v>
      </c>
      <c r="F1448">
        <v>35</v>
      </c>
      <c r="J1448" s="29">
        <f>VLOOKUP(Datos[[#This Row],[Mes]],$M$2:$N$13,2,FALSE)</f>
        <v>44835</v>
      </c>
      <c r="K1448" s="29" t="str">
        <f>VLOOKUP(Datos[[#This Row],[Region]],$P$7:$S$61,4,FALSE)</f>
        <v>35 - Palmas, Las</v>
      </c>
    </row>
    <row r="1449" spans="1:11" x14ac:dyDescent="0.25">
      <c r="A1449" t="s">
        <v>92</v>
      </c>
      <c r="B1449" t="s">
        <v>21</v>
      </c>
      <c r="C1449" t="s">
        <v>14</v>
      </c>
      <c r="D1449">
        <v>0</v>
      </c>
      <c r="E1449">
        <v>0</v>
      </c>
      <c r="F1449">
        <v>35</v>
      </c>
      <c r="J1449" s="29">
        <f>VLOOKUP(Datos[[#This Row],[Mes]],$M$2:$N$13,2,FALSE)</f>
        <v>44866</v>
      </c>
      <c r="K1449" s="29" t="str">
        <f>VLOOKUP(Datos[[#This Row],[Region]],$P$7:$S$61,4,FALSE)</f>
        <v>35 - Palmas, Las</v>
      </c>
    </row>
    <row r="1450" spans="1:11" x14ac:dyDescent="0.25">
      <c r="A1450" t="s">
        <v>92</v>
      </c>
      <c r="B1450" t="s">
        <v>21</v>
      </c>
      <c r="C1450" t="s">
        <v>15</v>
      </c>
      <c r="D1450">
        <v>0</v>
      </c>
      <c r="E1450">
        <v>0</v>
      </c>
      <c r="F1450">
        <v>35</v>
      </c>
      <c r="J1450" s="29">
        <f>VLOOKUP(Datos[[#This Row],[Mes]],$M$2:$N$13,2,FALSE)</f>
        <v>44896</v>
      </c>
      <c r="K1450" s="29" t="str">
        <f>VLOOKUP(Datos[[#This Row],[Region]],$P$7:$S$61,4,FALSE)</f>
        <v>35 - Palmas, Las</v>
      </c>
    </row>
    <row r="1451" spans="1:11" x14ac:dyDescent="0.25">
      <c r="A1451" t="s">
        <v>60</v>
      </c>
      <c r="B1451" t="s">
        <v>21</v>
      </c>
      <c r="C1451" t="s">
        <v>9</v>
      </c>
      <c r="D1451">
        <v>0</v>
      </c>
      <c r="E1451">
        <v>0</v>
      </c>
      <c r="F1451">
        <v>36</v>
      </c>
      <c r="J1451" s="29">
        <f>VLOOKUP(Datos[[#This Row],[Mes]],$M$2:$N$13,2,FALSE)</f>
        <v>44713</v>
      </c>
      <c r="K1451" s="29" t="str">
        <f>VLOOKUP(Datos[[#This Row],[Region]],$P$7:$S$61,4,FALSE)</f>
        <v>36 - Pontevedra</v>
      </c>
    </row>
    <row r="1452" spans="1:11" x14ac:dyDescent="0.25">
      <c r="A1452" t="s">
        <v>60</v>
      </c>
      <c r="B1452" t="s">
        <v>21</v>
      </c>
      <c r="C1452" t="s">
        <v>10</v>
      </c>
      <c r="D1452">
        <v>0</v>
      </c>
      <c r="E1452">
        <v>0</v>
      </c>
      <c r="F1452">
        <v>36</v>
      </c>
      <c r="J1452" s="29">
        <f>VLOOKUP(Datos[[#This Row],[Mes]],$M$2:$N$13,2,FALSE)</f>
        <v>44743</v>
      </c>
      <c r="K1452" s="29" t="str">
        <f>VLOOKUP(Datos[[#This Row],[Region]],$P$7:$S$61,4,FALSE)</f>
        <v>36 - Pontevedra</v>
      </c>
    </row>
    <row r="1453" spans="1:11" x14ac:dyDescent="0.25">
      <c r="A1453" t="s">
        <v>60</v>
      </c>
      <c r="B1453" t="s">
        <v>21</v>
      </c>
      <c r="C1453" t="s">
        <v>11</v>
      </c>
      <c r="D1453">
        <v>0</v>
      </c>
      <c r="E1453">
        <v>0</v>
      </c>
      <c r="F1453">
        <v>36</v>
      </c>
      <c r="J1453" s="29">
        <f>VLOOKUP(Datos[[#This Row],[Mes]],$M$2:$N$13,2,FALSE)</f>
        <v>44774</v>
      </c>
      <c r="K1453" s="29" t="str">
        <f>VLOOKUP(Datos[[#This Row],[Region]],$P$7:$S$61,4,FALSE)</f>
        <v>36 - Pontevedra</v>
      </c>
    </row>
    <row r="1454" spans="1:11" x14ac:dyDescent="0.25">
      <c r="A1454" t="s">
        <v>60</v>
      </c>
      <c r="B1454" t="s">
        <v>21</v>
      </c>
      <c r="C1454" t="s">
        <v>12</v>
      </c>
      <c r="D1454">
        <v>0</v>
      </c>
      <c r="E1454">
        <v>0</v>
      </c>
      <c r="F1454">
        <v>36</v>
      </c>
      <c r="J1454" s="29">
        <f>VLOOKUP(Datos[[#This Row],[Mes]],$M$2:$N$13,2,FALSE)</f>
        <v>44805</v>
      </c>
      <c r="K1454" s="29" t="str">
        <f>VLOOKUP(Datos[[#This Row],[Region]],$P$7:$S$61,4,FALSE)</f>
        <v>36 - Pontevedra</v>
      </c>
    </row>
    <row r="1455" spans="1:11" x14ac:dyDescent="0.25">
      <c r="A1455" t="s">
        <v>60</v>
      </c>
      <c r="B1455" t="s">
        <v>21</v>
      </c>
      <c r="C1455" t="s">
        <v>13</v>
      </c>
      <c r="D1455">
        <v>0</v>
      </c>
      <c r="E1455">
        <v>0</v>
      </c>
      <c r="F1455">
        <v>36</v>
      </c>
      <c r="J1455" s="29">
        <f>VLOOKUP(Datos[[#This Row],[Mes]],$M$2:$N$13,2,FALSE)</f>
        <v>44835</v>
      </c>
      <c r="K1455" s="29" t="str">
        <f>VLOOKUP(Datos[[#This Row],[Region]],$P$7:$S$61,4,FALSE)</f>
        <v>36 - Pontevedra</v>
      </c>
    </row>
    <row r="1456" spans="1:11" x14ac:dyDescent="0.25">
      <c r="A1456" t="s">
        <v>60</v>
      </c>
      <c r="B1456" t="s">
        <v>21</v>
      </c>
      <c r="C1456" t="s">
        <v>14</v>
      </c>
      <c r="D1456">
        <v>0</v>
      </c>
      <c r="E1456">
        <v>0</v>
      </c>
      <c r="F1456">
        <v>36</v>
      </c>
      <c r="J1456" s="29">
        <f>VLOOKUP(Datos[[#This Row],[Mes]],$M$2:$N$13,2,FALSE)</f>
        <v>44866</v>
      </c>
      <c r="K1456" s="29" t="str">
        <f>VLOOKUP(Datos[[#This Row],[Region]],$P$7:$S$61,4,FALSE)</f>
        <v>36 - Pontevedra</v>
      </c>
    </row>
    <row r="1457" spans="1:11" x14ac:dyDescent="0.25">
      <c r="A1457" t="s">
        <v>60</v>
      </c>
      <c r="B1457" t="s">
        <v>21</v>
      </c>
      <c r="C1457" t="s">
        <v>15</v>
      </c>
      <c r="D1457">
        <v>0</v>
      </c>
      <c r="E1457">
        <v>0</v>
      </c>
      <c r="F1457">
        <v>36</v>
      </c>
      <c r="J1457" s="29">
        <f>VLOOKUP(Datos[[#This Row],[Mes]],$M$2:$N$13,2,FALSE)</f>
        <v>44896</v>
      </c>
      <c r="K1457" s="29" t="str">
        <f>VLOOKUP(Datos[[#This Row],[Region]],$P$7:$S$61,4,FALSE)</f>
        <v>36 - Pontevedra</v>
      </c>
    </row>
    <row r="1458" spans="1:11" x14ac:dyDescent="0.25">
      <c r="A1458" t="s">
        <v>90</v>
      </c>
      <c r="B1458" t="s">
        <v>21</v>
      </c>
      <c r="C1458" t="s">
        <v>9</v>
      </c>
      <c r="D1458">
        <v>0</v>
      </c>
      <c r="E1458">
        <v>0</v>
      </c>
      <c r="F1458">
        <v>37</v>
      </c>
      <c r="J1458" s="29">
        <f>VLOOKUP(Datos[[#This Row],[Mes]],$M$2:$N$13,2,FALSE)</f>
        <v>44713</v>
      </c>
      <c r="K1458" s="29" t="str">
        <f>VLOOKUP(Datos[[#This Row],[Region]],$P$7:$S$61,4,FALSE)</f>
        <v>37 - Salamanca</v>
      </c>
    </row>
    <row r="1459" spans="1:11" x14ac:dyDescent="0.25">
      <c r="A1459" t="s">
        <v>90</v>
      </c>
      <c r="B1459" t="s">
        <v>21</v>
      </c>
      <c r="C1459" t="s">
        <v>10</v>
      </c>
      <c r="D1459">
        <v>0</v>
      </c>
      <c r="E1459">
        <v>0</v>
      </c>
      <c r="F1459">
        <v>37</v>
      </c>
      <c r="J1459" s="29">
        <f>VLOOKUP(Datos[[#This Row],[Mes]],$M$2:$N$13,2,FALSE)</f>
        <v>44743</v>
      </c>
      <c r="K1459" s="29" t="str">
        <f>VLOOKUP(Datos[[#This Row],[Region]],$P$7:$S$61,4,FALSE)</f>
        <v>37 - Salamanca</v>
      </c>
    </row>
    <row r="1460" spans="1:11" x14ac:dyDescent="0.25">
      <c r="A1460" t="s">
        <v>90</v>
      </c>
      <c r="B1460" t="s">
        <v>21</v>
      </c>
      <c r="C1460" t="s">
        <v>11</v>
      </c>
      <c r="D1460">
        <v>0</v>
      </c>
      <c r="E1460">
        <v>0</v>
      </c>
      <c r="F1460">
        <v>37</v>
      </c>
      <c r="J1460" s="29">
        <f>VLOOKUP(Datos[[#This Row],[Mes]],$M$2:$N$13,2,FALSE)</f>
        <v>44774</v>
      </c>
      <c r="K1460" s="29" t="str">
        <f>VLOOKUP(Datos[[#This Row],[Region]],$P$7:$S$61,4,FALSE)</f>
        <v>37 - Salamanca</v>
      </c>
    </row>
    <row r="1461" spans="1:11" x14ac:dyDescent="0.25">
      <c r="A1461" t="s">
        <v>90</v>
      </c>
      <c r="B1461" t="s">
        <v>21</v>
      </c>
      <c r="C1461" t="s">
        <v>12</v>
      </c>
      <c r="D1461">
        <v>0</v>
      </c>
      <c r="E1461">
        <v>0</v>
      </c>
      <c r="F1461">
        <v>37</v>
      </c>
      <c r="J1461" s="29">
        <f>VLOOKUP(Datos[[#This Row],[Mes]],$M$2:$N$13,2,FALSE)</f>
        <v>44805</v>
      </c>
      <c r="K1461" s="29" t="str">
        <f>VLOOKUP(Datos[[#This Row],[Region]],$P$7:$S$61,4,FALSE)</f>
        <v>37 - Salamanca</v>
      </c>
    </row>
    <row r="1462" spans="1:11" x14ac:dyDescent="0.25">
      <c r="A1462" t="s">
        <v>90</v>
      </c>
      <c r="B1462" t="s">
        <v>21</v>
      </c>
      <c r="C1462" t="s">
        <v>13</v>
      </c>
      <c r="D1462">
        <v>0</v>
      </c>
      <c r="E1462">
        <v>0</v>
      </c>
      <c r="F1462">
        <v>37</v>
      </c>
      <c r="J1462" s="29">
        <f>VLOOKUP(Datos[[#This Row],[Mes]],$M$2:$N$13,2,FALSE)</f>
        <v>44835</v>
      </c>
      <c r="K1462" s="29" t="str">
        <f>VLOOKUP(Datos[[#This Row],[Region]],$P$7:$S$61,4,FALSE)</f>
        <v>37 - Salamanca</v>
      </c>
    </row>
    <row r="1463" spans="1:11" x14ac:dyDescent="0.25">
      <c r="A1463" t="s">
        <v>90</v>
      </c>
      <c r="B1463" t="s">
        <v>21</v>
      </c>
      <c r="C1463" t="s">
        <v>14</v>
      </c>
      <c r="D1463">
        <v>0</v>
      </c>
      <c r="E1463">
        <v>0</v>
      </c>
      <c r="F1463">
        <v>37</v>
      </c>
      <c r="J1463" s="29">
        <f>VLOOKUP(Datos[[#This Row],[Mes]],$M$2:$N$13,2,FALSE)</f>
        <v>44866</v>
      </c>
      <c r="K1463" s="29" t="str">
        <f>VLOOKUP(Datos[[#This Row],[Region]],$P$7:$S$61,4,FALSE)</f>
        <v>37 - Salamanca</v>
      </c>
    </row>
    <row r="1464" spans="1:11" x14ac:dyDescent="0.25">
      <c r="A1464" t="s">
        <v>90</v>
      </c>
      <c r="B1464" t="s">
        <v>21</v>
      </c>
      <c r="C1464" t="s">
        <v>15</v>
      </c>
      <c r="D1464">
        <v>0</v>
      </c>
      <c r="E1464">
        <v>0</v>
      </c>
      <c r="F1464">
        <v>37</v>
      </c>
      <c r="J1464" s="29">
        <f>VLOOKUP(Datos[[#This Row],[Mes]],$M$2:$N$13,2,FALSE)</f>
        <v>44896</v>
      </c>
      <c r="K1464" s="29" t="str">
        <f>VLOOKUP(Datos[[#This Row],[Region]],$P$7:$S$61,4,FALSE)</f>
        <v>37 - Salamanca</v>
      </c>
    </row>
    <row r="1465" spans="1:11" x14ac:dyDescent="0.25">
      <c r="A1465" t="s">
        <v>89</v>
      </c>
      <c r="B1465" t="s">
        <v>21</v>
      </c>
      <c r="C1465" t="s">
        <v>9</v>
      </c>
      <c r="D1465">
        <v>0</v>
      </c>
      <c r="E1465">
        <v>0</v>
      </c>
      <c r="F1465">
        <v>38</v>
      </c>
      <c r="J1465" s="29">
        <f>VLOOKUP(Datos[[#This Row],[Mes]],$M$2:$N$13,2,FALSE)</f>
        <v>44713</v>
      </c>
      <c r="K1465" s="29" t="str">
        <f>VLOOKUP(Datos[[#This Row],[Region]],$P$7:$S$61,4,FALSE)</f>
        <v>38 - Santa Cruz de Tenerife</v>
      </c>
    </row>
    <row r="1466" spans="1:11" x14ac:dyDescent="0.25">
      <c r="A1466" t="s">
        <v>89</v>
      </c>
      <c r="B1466" t="s">
        <v>21</v>
      </c>
      <c r="C1466" t="s">
        <v>10</v>
      </c>
      <c r="D1466">
        <v>0</v>
      </c>
      <c r="E1466">
        <v>0</v>
      </c>
      <c r="F1466">
        <v>38</v>
      </c>
      <c r="J1466" s="29">
        <f>VLOOKUP(Datos[[#This Row],[Mes]],$M$2:$N$13,2,FALSE)</f>
        <v>44743</v>
      </c>
      <c r="K1466" s="29" t="str">
        <f>VLOOKUP(Datos[[#This Row],[Region]],$P$7:$S$61,4,FALSE)</f>
        <v>38 - Santa Cruz de Tenerife</v>
      </c>
    </row>
    <row r="1467" spans="1:11" x14ac:dyDescent="0.25">
      <c r="A1467" t="s">
        <v>89</v>
      </c>
      <c r="B1467" t="s">
        <v>21</v>
      </c>
      <c r="C1467" t="s">
        <v>11</v>
      </c>
      <c r="D1467">
        <v>0</v>
      </c>
      <c r="E1467">
        <v>0</v>
      </c>
      <c r="F1467">
        <v>38</v>
      </c>
      <c r="J1467" s="29">
        <f>VLOOKUP(Datos[[#This Row],[Mes]],$M$2:$N$13,2,FALSE)</f>
        <v>44774</v>
      </c>
      <c r="K1467" s="29" t="str">
        <f>VLOOKUP(Datos[[#This Row],[Region]],$P$7:$S$61,4,FALSE)</f>
        <v>38 - Santa Cruz de Tenerife</v>
      </c>
    </row>
    <row r="1468" spans="1:11" x14ac:dyDescent="0.25">
      <c r="A1468" t="s">
        <v>89</v>
      </c>
      <c r="B1468" t="s">
        <v>21</v>
      </c>
      <c r="C1468" t="s">
        <v>12</v>
      </c>
      <c r="D1468">
        <v>0</v>
      </c>
      <c r="E1468">
        <v>0</v>
      </c>
      <c r="F1468">
        <v>38</v>
      </c>
      <c r="J1468" s="29">
        <f>VLOOKUP(Datos[[#This Row],[Mes]],$M$2:$N$13,2,FALSE)</f>
        <v>44805</v>
      </c>
      <c r="K1468" s="29" t="str">
        <f>VLOOKUP(Datos[[#This Row],[Region]],$P$7:$S$61,4,FALSE)</f>
        <v>38 - Santa Cruz de Tenerife</v>
      </c>
    </row>
    <row r="1469" spans="1:11" x14ac:dyDescent="0.25">
      <c r="A1469" t="s">
        <v>89</v>
      </c>
      <c r="B1469" t="s">
        <v>21</v>
      </c>
      <c r="C1469" t="s">
        <v>13</v>
      </c>
      <c r="D1469">
        <v>0</v>
      </c>
      <c r="E1469">
        <v>0</v>
      </c>
      <c r="F1469">
        <v>38</v>
      </c>
      <c r="J1469" s="29">
        <f>VLOOKUP(Datos[[#This Row],[Mes]],$M$2:$N$13,2,FALSE)</f>
        <v>44835</v>
      </c>
      <c r="K1469" s="29" t="str">
        <f>VLOOKUP(Datos[[#This Row],[Region]],$P$7:$S$61,4,FALSE)</f>
        <v>38 - Santa Cruz de Tenerife</v>
      </c>
    </row>
    <row r="1470" spans="1:11" x14ac:dyDescent="0.25">
      <c r="A1470" t="s">
        <v>89</v>
      </c>
      <c r="B1470" t="s">
        <v>21</v>
      </c>
      <c r="C1470" t="s">
        <v>14</v>
      </c>
      <c r="D1470">
        <v>0</v>
      </c>
      <c r="E1470">
        <v>0</v>
      </c>
      <c r="F1470">
        <v>38</v>
      </c>
      <c r="J1470" s="29">
        <f>VLOOKUP(Datos[[#This Row],[Mes]],$M$2:$N$13,2,FALSE)</f>
        <v>44866</v>
      </c>
      <c r="K1470" s="29" t="str">
        <f>VLOOKUP(Datos[[#This Row],[Region]],$P$7:$S$61,4,FALSE)</f>
        <v>38 - Santa Cruz de Tenerife</v>
      </c>
    </row>
    <row r="1471" spans="1:11" x14ac:dyDescent="0.25">
      <c r="A1471" t="s">
        <v>89</v>
      </c>
      <c r="B1471" t="s">
        <v>21</v>
      </c>
      <c r="C1471" t="s">
        <v>15</v>
      </c>
      <c r="D1471">
        <v>0</v>
      </c>
      <c r="E1471">
        <v>0</v>
      </c>
      <c r="F1471">
        <v>38</v>
      </c>
      <c r="J1471" s="29">
        <f>VLOOKUP(Datos[[#This Row],[Mes]],$M$2:$N$13,2,FALSE)</f>
        <v>44896</v>
      </c>
      <c r="K1471" s="29" t="str">
        <f>VLOOKUP(Datos[[#This Row],[Region]],$P$7:$S$61,4,FALSE)</f>
        <v>38 - Santa Cruz de Tenerife</v>
      </c>
    </row>
    <row r="1472" spans="1:11" x14ac:dyDescent="0.25">
      <c r="A1472" t="s">
        <v>78</v>
      </c>
      <c r="B1472" t="s">
        <v>21</v>
      </c>
      <c r="C1472" t="s">
        <v>9</v>
      </c>
      <c r="D1472">
        <v>0</v>
      </c>
      <c r="E1472">
        <v>0</v>
      </c>
      <c r="F1472">
        <v>39</v>
      </c>
      <c r="J1472" s="29">
        <f>VLOOKUP(Datos[[#This Row],[Mes]],$M$2:$N$13,2,FALSE)</f>
        <v>44713</v>
      </c>
      <c r="K1472" s="29" t="str">
        <f>VLOOKUP(Datos[[#This Row],[Region]],$P$7:$S$61,4,FALSE)</f>
        <v>39 - Cantabria</v>
      </c>
    </row>
    <row r="1473" spans="1:11" x14ac:dyDescent="0.25">
      <c r="A1473" t="s">
        <v>78</v>
      </c>
      <c r="B1473" t="s">
        <v>21</v>
      </c>
      <c r="C1473" t="s">
        <v>10</v>
      </c>
      <c r="D1473">
        <v>0</v>
      </c>
      <c r="E1473">
        <v>0</v>
      </c>
      <c r="F1473">
        <v>39</v>
      </c>
      <c r="J1473" s="29">
        <f>VLOOKUP(Datos[[#This Row],[Mes]],$M$2:$N$13,2,FALSE)</f>
        <v>44743</v>
      </c>
      <c r="K1473" s="29" t="str">
        <f>VLOOKUP(Datos[[#This Row],[Region]],$P$7:$S$61,4,FALSE)</f>
        <v>39 - Cantabria</v>
      </c>
    </row>
    <row r="1474" spans="1:11" x14ac:dyDescent="0.25">
      <c r="A1474" t="s">
        <v>78</v>
      </c>
      <c r="B1474" t="s">
        <v>21</v>
      </c>
      <c r="C1474" t="s">
        <v>11</v>
      </c>
      <c r="D1474">
        <v>0</v>
      </c>
      <c r="E1474">
        <v>0</v>
      </c>
      <c r="F1474">
        <v>39</v>
      </c>
      <c r="J1474" s="29">
        <f>VLOOKUP(Datos[[#This Row],[Mes]],$M$2:$N$13,2,FALSE)</f>
        <v>44774</v>
      </c>
      <c r="K1474" s="29" t="str">
        <f>VLOOKUP(Datos[[#This Row],[Region]],$P$7:$S$61,4,FALSE)</f>
        <v>39 - Cantabria</v>
      </c>
    </row>
    <row r="1475" spans="1:11" x14ac:dyDescent="0.25">
      <c r="A1475" t="s">
        <v>78</v>
      </c>
      <c r="B1475" t="s">
        <v>21</v>
      </c>
      <c r="C1475" t="s">
        <v>12</v>
      </c>
      <c r="D1475">
        <v>0</v>
      </c>
      <c r="E1475">
        <v>0</v>
      </c>
      <c r="F1475">
        <v>39</v>
      </c>
      <c r="J1475" s="29">
        <f>VLOOKUP(Datos[[#This Row],[Mes]],$M$2:$N$13,2,FALSE)</f>
        <v>44805</v>
      </c>
      <c r="K1475" s="29" t="str">
        <f>VLOOKUP(Datos[[#This Row],[Region]],$P$7:$S$61,4,FALSE)</f>
        <v>39 - Cantabria</v>
      </c>
    </row>
    <row r="1476" spans="1:11" x14ac:dyDescent="0.25">
      <c r="A1476" t="s">
        <v>78</v>
      </c>
      <c r="B1476" t="s">
        <v>21</v>
      </c>
      <c r="C1476" t="s">
        <v>13</v>
      </c>
      <c r="D1476">
        <v>0</v>
      </c>
      <c r="E1476">
        <v>0</v>
      </c>
      <c r="F1476">
        <v>39</v>
      </c>
      <c r="J1476" s="29">
        <f>VLOOKUP(Datos[[#This Row],[Mes]],$M$2:$N$13,2,FALSE)</f>
        <v>44835</v>
      </c>
      <c r="K1476" s="29" t="str">
        <f>VLOOKUP(Datos[[#This Row],[Region]],$P$7:$S$61,4,FALSE)</f>
        <v>39 - Cantabria</v>
      </c>
    </row>
    <row r="1477" spans="1:11" x14ac:dyDescent="0.25">
      <c r="A1477" t="s">
        <v>78</v>
      </c>
      <c r="B1477" t="s">
        <v>21</v>
      </c>
      <c r="C1477" t="s">
        <v>14</v>
      </c>
      <c r="D1477">
        <v>0</v>
      </c>
      <c r="E1477">
        <v>0</v>
      </c>
      <c r="F1477">
        <v>39</v>
      </c>
      <c r="J1477" s="29">
        <f>VLOOKUP(Datos[[#This Row],[Mes]],$M$2:$N$13,2,FALSE)</f>
        <v>44866</v>
      </c>
      <c r="K1477" s="29" t="str">
        <f>VLOOKUP(Datos[[#This Row],[Region]],$P$7:$S$61,4,FALSE)</f>
        <v>39 - Cantabria</v>
      </c>
    </row>
    <row r="1478" spans="1:11" x14ac:dyDescent="0.25">
      <c r="A1478" t="s">
        <v>78</v>
      </c>
      <c r="B1478" t="s">
        <v>21</v>
      </c>
      <c r="C1478" t="s">
        <v>15</v>
      </c>
      <c r="D1478">
        <v>0</v>
      </c>
      <c r="E1478">
        <v>0</v>
      </c>
      <c r="F1478">
        <v>39</v>
      </c>
      <c r="J1478" s="29">
        <f>VLOOKUP(Datos[[#This Row],[Mes]],$M$2:$N$13,2,FALSE)</f>
        <v>44896</v>
      </c>
      <c r="K1478" s="29" t="str">
        <f>VLOOKUP(Datos[[#This Row],[Region]],$P$7:$S$61,4,FALSE)</f>
        <v>39 - Cantabria</v>
      </c>
    </row>
    <row r="1479" spans="1:11" x14ac:dyDescent="0.25">
      <c r="A1479" t="s">
        <v>96</v>
      </c>
      <c r="B1479" t="s">
        <v>21</v>
      </c>
      <c r="C1479" t="s">
        <v>9</v>
      </c>
      <c r="D1479">
        <v>0</v>
      </c>
      <c r="E1479">
        <v>0</v>
      </c>
      <c r="F1479">
        <v>40</v>
      </c>
      <c r="J1479" s="29">
        <f>VLOOKUP(Datos[[#This Row],[Mes]],$M$2:$N$13,2,FALSE)</f>
        <v>44713</v>
      </c>
      <c r="K1479" s="29" t="str">
        <f>VLOOKUP(Datos[[#This Row],[Region]],$P$7:$S$61,4,FALSE)</f>
        <v>40 - Segovia</v>
      </c>
    </row>
    <row r="1480" spans="1:11" x14ac:dyDescent="0.25">
      <c r="A1480" t="s">
        <v>96</v>
      </c>
      <c r="B1480" t="s">
        <v>21</v>
      </c>
      <c r="C1480" t="s">
        <v>10</v>
      </c>
      <c r="D1480">
        <v>0</v>
      </c>
      <c r="E1480">
        <v>0</v>
      </c>
      <c r="F1480">
        <v>40</v>
      </c>
      <c r="J1480" s="29">
        <f>VLOOKUP(Datos[[#This Row],[Mes]],$M$2:$N$13,2,FALSE)</f>
        <v>44743</v>
      </c>
      <c r="K1480" s="29" t="str">
        <f>VLOOKUP(Datos[[#This Row],[Region]],$P$7:$S$61,4,FALSE)</f>
        <v>40 - Segovia</v>
      </c>
    </row>
    <row r="1481" spans="1:11" x14ac:dyDescent="0.25">
      <c r="A1481" t="s">
        <v>96</v>
      </c>
      <c r="B1481" t="s">
        <v>21</v>
      </c>
      <c r="C1481" t="s">
        <v>11</v>
      </c>
      <c r="D1481">
        <v>0</v>
      </c>
      <c r="E1481">
        <v>0</v>
      </c>
      <c r="F1481">
        <v>40</v>
      </c>
      <c r="J1481" s="29">
        <f>VLOOKUP(Datos[[#This Row],[Mes]],$M$2:$N$13,2,FALSE)</f>
        <v>44774</v>
      </c>
      <c r="K1481" s="29" t="str">
        <f>VLOOKUP(Datos[[#This Row],[Region]],$P$7:$S$61,4,FALSE)</f>
        <v>40 - Segovia</v>
      </c>
    </row>
    <row r="1482" spans="1:11" x14ac:dyDescent="0.25">
      <c r="A1482" t="s">
        <v>96</v>
      </c>
      <c r="B1482" t="s">
        <v>21</v>
      </c>
      <c r="C1482" t="s">
        <v>12</v>
      </c>
      <c r="D1482">
        <v>0</v>
      </c>
      <c r="E1482">
        <v>0</v>
      </c>
      <c r="F1482">
        <v>40</v>
      </c>
      <c r="J1482" s="29">
        <f>VLOOKUP(Datos[[#This Row],[Mes]],$M$2:$N$13,2,FALSE)</f>
        <v>44805</v>
      </c>
      <c r="K1482" s="29" t="str">
        <f>VLOOKUP(Datos[[#This Row],[Region]],$P$7:$S$61,4,FALSE)</f>
        <v>40 - Segovia</v>
      </c>
    </row>
    <row r="1483" spans="1:11" x14ac:dyDescent="0.25">
      <c r="A1483" t="s">
        <v>96</v>
      </c>
      <c r="B1483" t="s">
        <v>21</v>
      </c>
      <c r="C1483" t="s">
        <v>13</v>
      </c>
      <c r="D1483">
        <v>0</v>
      </c>
      <c r="E1483">
        <v>0</v>
      </c>
      <c r="F1483">
        <v>40</v>
      </c>
      <c r="J1483" s="29">
        <f>VLOOKUP(Datos[[#This Row],[Mes]],$M$2:$N$13,2,FALSE)</f>
        <v>44835</v>
      </c>
      <c r="K1483" s="29" t="str">
        <f>VLOOKUP(Datos[[#This Row],[Region]],$P$7:$S$61,4,FALSE)</f>
        <v>40 - Segovia</v>
      </c>
    </row>
    <row r="1484" spans="1:11" x14ac:dyDescent="0.25">
      <c r="A1484" t="s">
        <v>96</v>
      </c>
      <c r="B1484" t="s">
        <v>21</v>
      </c>
      <c r="C1484" t="s">
        <v>14</v>
      </c>
      <c r="D1484">
        <v>0</v>
      </c>
      <c r="E1484">
        <v>0</v>
      </c>
      <c r="F1484">
        <v>40</v>
      </c>
      <c r="J1484" s="29">
        <f>VLOOKUP(Datos[[#This Row],[Mes]],$M$2:$N$13,2,FALSE)</f>
        <v>44866</v>
      </c>
      <c r="K1484" s="29" t="str">
        <f>VLOOKUP(Datos[[#This Row],[Region]],$P$7:$S$61,4,FALSE)</f>
        <v>40 - Segovia</v>
      </c>
    </row>
    <row r="1485" spans="1:11" x14ac:dyDescent="0.25">
      <c r="A1485" t="s">
        <v>96</v>
      </c>
      <c r="B1485" t="s">
        <v>21</v>
      </c>
      <c r="C1485" t="s">
        <v>15</v>
      </c>
      <c r="D1485">
        <v>0</v>
      </c>
      <c r="E1485">
        <v>0</v>
      </c>
      <c r="F1485">
        <v>40</v>
      </c>
      <c r="J1485" s="29">
        <f>VLOOKUP(Datos[[#This Row],[Mes]],$M$2:$N$13,2,FALSE)</f>
        <v>44896</v>
      </c>
      <c r="K1485" s="29" t="str">
        <f>VLOOKUP(Datos[[#This Row],[Region]],$P$7:$S$61,4,FALSE)</f>
        <v>40 - Segovia</v>
      </c>
    </row>
    <row r="1486" spans="1:11" x14ac:dyDescent="0.25">
      <c r="A1486" t="s">
        <v>61</v>
      </c>
      <c r="B1486" t="s">
        <v>21</v>
      </c>
      <c r="C1486" t="s">
        <v>9</v>
      </c>
      <c r="D1486">
        <v>0</v>
      </c>
      <c r="E1486">
        <v>0</v>
      </c>
      <c r="F1486">
        <v>41</v>
      </c>
      <c r="J1486" s="29">
        <f>VLOOKUP(Datos[[#This Row],[Mes]],$M$2:$N$13,2,FALSE)</f>
        <v>44713</v>
      </c>
      <c r="K1486" s="29" t="str">
        <f>VLOOKUP(Datos[[#This Row],[Region]],$P$7:$S$61,4,FALSE)</f>
        <v>41 - Sevilla</v>
      </c>
    </row>
    <row r="1487" spans="1:11" x14ac:dyDescent="0.25">
      <c r="A1487" t="s">
        <v>61</v>
      </c>
      <c r="B1487" t="s">
        <v>21</v>
      </c>
      <c r="C1487" t="s">
        <v>10</v>
      </c>
      <c r="D1487">
        <v>0</v>
      </c>
      <c r="E1487">
        <v>0</v>
      </c>
      <c r="F1487">
        <v>41</v>
      </c>
      <c r="J1487" s="29">
        <f>VLOOKUP(Datos[[#This Row],[Mes]],$M$2:$N$13,2,FALSE)</f>
        <v>44743</v>
      </c>
      <c r="K1487" s="29" t="str">
        <f>VLOOKUP(Datos[[#This Row],[Region]],$P$7:$S$61,4,FALSE)</f>
        <v>41 - Sevilla</v>
      </c>
    </row>
    <row r="1488" spans="1:11" x14ac:dyDescent="0.25">
      <c r="A1488" t="s">
        <v>61</v>
      </c>
      <c r="B1488" t="s">
        <v>21</v>
      </c>
      <c r="C1488" t="s">
        <v>11</v>
      </c>
      <c r="D1488">
        <v>0</v>
      </c>
      <c r="E1488">
        <v>0</v>
      </c>
      <c r="F1488">
        <v>41</v>
      </c>
      <c r="J1488" s="29">
        <f>VLOOKUP(Datos[[#This Row],[Mes]],$M$2:$N$13,2,FALSE)</f>
        <v>44774</v>
      </c>
      <c r="K1488" s="29" t="str">
        <f>VLOOKUP(Datos[[#This Row],[Region]],$P$7:$S$61,4,FALSE)</f>
        <v>41 - Sevilla</v>
      </c>
    </row>
    <row r="1489" spans="1:11" x14ac:dyDescent="0.25">
      <c r="A1489" t="s">
        <v>61</v>
      </c>
      <c r="B1489" t="s">
        <v>21</v>
      </c>
      <c r="C1489" t="s">
        <v>12</v>
      </c>
      <c r="D1489">
        <v>0</v>
      </c>
      <c r="E1489">
        <v>0</v>
      </c>
      <c r="F1489">
        <v>41</v>
      </c>
      <c r="J1489" s="29">
        <f>VLOOKUP(Datos[[#This Row],[Mes]],$M$2:$N$13,2,FALSE)</f>
        <v>44805</v>
      </c>
      <c r="K1489" s="29" t="str">
        <f>VLOOKUP(Datos[[#This Row],[Region]],$P$7:$S$61,4,FALSE)</f>
        <v>41 - Sevilla</v>
      </c>
    </row>
    <row r="1490" spans="1:11" x14ac:dyDescent="0.25">
      <c r="A1490" t="s">
        <v>61</v>
      </c>
      <c r="B1490" t="s">
        <v>21</v>
      </c>
      <c r="C1490" t="s">
        <v>13</v>
      </c>
      <c r="D1490">
        <v>0</v>
      </c>
      <c r="E1490">
        <v>0</v>
      </c>
      <c r="F1490">
        <v>41</v>
      </c>
      <c r="J1490" s="29">
        <f>VLOOKUP(Datos[[#This Row],[Mes]],$M$2:$N$13,2,FALSE)</f>
        <v>44835</v>
      </c>
      <c r="K1490" s="29" t="str">
        <f>VLOOKUP(Datos[[#This Row],[Region]],$P$7:$S$61,4,FALSE)</f>
        <v>41 - Sevilla</v>
      </c>
    </row>
    <row r="1491" spans="1:11" x14ac:dyDescent="0.25">
      <c r="A1491" t="s">
        <v>61</v>
      </c>
      <c r="B1491" t="s">
        <v>21</v>
      </c>
      <c r="C1491" t="s">
        <v>14</v>
      </c>
      <c r="D1491">
        <v>0</v>
      </c>
      <c r="E1491">
        <v>0</v>
      </c>
      <c r="F1491">
        <v>41</v>
      </c>
      <c r="J1491" s="29">
        <f>VLOOKUP(Datos[[#This Row],[Mes]],$M$2:$N$13,2,FALSE)</f>
        <v>44866</v>
      </c>
      <c r="K1491" s="29" t="str">
        <f>VLOOKUP(Datos[[#This Row],[Region]],$P$7:$S$61,4,FALSE)</f>
        <v>41 - Sevilla</v>
      </c>
    </row>
    <row r="1492" spans="1:11" x14ac:dyDescent="0.25">
      <c r="A1492" t="s">
        <v>61</v>
      </c>
      <c r="B1492" t="s">
        <v>21</v>
      </c>
      <c r="C1492" t="s">
        <v>15</v>
      </c>
      <c r="D1492">
        <v>0</v>
      </c>
      <c r="E1492">
        <v>0</v>
      </c>
      <c r="F1492">
        <v>41</v>
      </c>
      <c r="J1492" s="29">
        <f>VLOOKUP(Datos[[#This Row],[Mes]],$M$2:$N$13,2,FALSE)</f>
        <v>44896</v>
      </c>
      <c r="K1492" s="29" t="str">
        <f>VLOOKUP(Datos[[#This Row],[Region]],$P$7:$S$61,4,FALSE)</f>
        <v>41 - Sevilla</v>
      </c>
    </row>
    <row r="1493" spans="1:11" x14ac:dyDescent="0.25">
      <c r="A1493" t="s">
        <v>88</v>
      </c>
      <c r="B1493" t="s">
        <v>21</v>
      </c>
      <c r="C1493" t="s">
        <v>9</v>
      </c>
      <c r="D1493">
        <v>0</v>
      </c>
      <c r="E1493">
        <v>0</v>
      </c>
      <c r="F1493">
        <v>42</v>
      </c>
      <c r="J1493" s="29">
        <f>VLOOKUP(Datos[[#This Row],[Mes]],$M$2:$N$13,2,FALSE)</f>
        <v>44713</v>
      </c>
      <c r="K1493" s="29" t="str">
        <f>VLOOKUP(Datos[[#This Row],[Region]],$P$7:$S$61,4,FALSE)</f>
        <v>42 - Soria</v>
      </c>
    </row>
    <row r="1494" spans="1:11" x14ac:dyDescent="0.25">
      <c r="A1494" t="s">
        <v>88</v>
      </c>
      <c r="B1494" t="s">
        <v>21</v>
      </c>
      <c r="C1494" t="s">
        <v>10</v>
      </c>
      <c r="D1494">
        <v>0</v>
      </c>
      <c r="E1494">
        <v>0</v>
      </c>
      <c r="F1494">
        <v>42</v>
      </c>
      <c r="J1494" s="29">
        <f>VLOOKUP(Datos[[#This Row],[Mes]],$M$2:$N$13,2,FALSE)</f>
        <v>44743</v>
      </c>
      <c r="K1494" s="29" t="str">
        <f>VLOOKUP(Datos[[#This Row],[Region]],$P$7:$S$61,4,FALSE)</f>
        <v>42 - Soria</v>
      </c>
    </row>
    <row r="1495" spans="1:11" x14ac:dyDescent="0.25">
      <c r="A1495" t="s">
        <v>88</v>
      </c>
      <c r="B1495" t="s">
        <v>21</v>
      </c>
      <c r="C1495" t="s">
        <v>11</v>
      </c>
      <c r="D1495">
        <v>0</v>
      </c>
      <c r="E1495">
        <v>0</v>
      </c>
      <c r="F1495">
        <v>42</v>
      </c>
      <c r="J1495" s="29">
        <f>VLOOKUP(Datos[[#This Row],[Mes]],$M$2:$N$13,2,FALSE)</f>
        <v>44774</v>
      </c>
      <c r="K1495" s="29" t="str">
        <f>VLOOKUP(Datos[[#This Row],[Region]],$P$7:$S$61,4,FALSE)</f>
        <v>42 - Soria</v>
      </c>
    </row>
    <row r="1496" spans="1:11" x14ac:dyDescent="0.25">
      <c r="A1496" t="s">
        <v>88</v>
      </c>
      <c r="B1496" t="s">
        <v>21</v>
      </c>
      <c r="C1496" t="s">
        <v>12</v>
      </c>
      <c r="D1496">
        <v>0</v>
      </c>
      <c r="E1496">
        <v>0</v>
      </c>
      <c r="F1496">
        <v>42</v>
      </c>
      <c r="J1496" s="29">
        <f>VLOOKUP(Datos[[#This Row],[Mes]],$M$2:$N$13,2,FALSE)</f>
        <v>44805</v>
      </c>
      <c r="K1496" s="29" t="str">
        <f>VLOOKUP(Datos[[#This Row],[Region]],$P$7:$S$61,4,FALSE)</f>
        <v>42 - Soria</v>
      </c>
    </row>
    <row r="1497" spans="1:11" x14ac:dyDescent="0.25">
      <c r="A1497" t="s">
        <v>88</v>
      </c>
      <c r="B1497" t="s">
        <v>21</v>
      </c>
      <c r="C1497" t="s">
        <v>13</v>
      </c>
      <c r="D1497">
        <v>0</v>
      </c>
      <c r="E1497">
        <v>0</v>
      </c>
      <c r="F1497">
        <v>42</v>
      </c>
      <c r="J1497" s="29">
        <f>VLOOKUP(Datos[[#This Row],[Mes]],$M$2:$N$13,2,FALSE)</f>
        <v>44835</v>
      </c>
      <c r="K1497" s="29" t="str">
        <f>VLOOKUP(Datos[[#This Row],[Region]],$P$7:$S$61,4,FALSE)</f>
        <v>42 - Soria</v>
      </c>
    </row>
    <row r="1498" spans="1:11" x14ac:dyDescent="0.25">
      <c r="A1498" t="s">
        <v>88</v>
      </c>
      <c r="B1498" t="s">
        <v>21</v>
      </c>
      <c r="C1498" t="s">
        <v>14</v>
      </c>
      <c r="D1498">
        <v>0</v>
      </c>
      <c r="E1498">
        <v>0</v>
      </c>
      <c r="F1498">
        <v>42</v>
      </c>
      <c r="J1498" s="29">
        <f>VLOOKUP(Datos[[#This Row],[Mes]],$M$2:$N$13,2,FALSE)</f>
        <v>44866</v>
      </c>
      <c r="K1498" s="29" t="str">
        <f>VLOOKUP(Datos[[#This Row],[Region]],$P$7:$S$61,4,FALSE)</f>
        <v>42 - Soria</v>
      </c>
    </row>
    <row r="1499" spans="1:11" x14ac:dyDescent="0.25">
      <c r="A1499" t="s">
        <v>88</v>
      </c>
      <c r="B1499" t="s">
        <v>21</v>
      </c>
      <c r="C1499" t="s">
        <v>15</v>
      </c>
      <c r="D1499">
        <v>0</v>
      </c>
      <c r="E1499">
        <v>0</v>
      </c>
      <c r="F1499">
        <v>42</v>
      </c>
      <c r="J1499" s="29">
        <f>VLOOKUP(Datos[[#This Row],[Mes]],$M$2:$N$13,2,FALSE)</f>
        <v>44896</v>
      </c>
      <c r="K1499" s="29" t="str">
        <f>VLOOKUP(Datos[[#This Row],[Region]],$P$7:$S$61,4,FALSE)</f>
        <v>42 - Soria</v>
      </c>
    </row>
    <row r="1500" spans="1:11" x14ac:dyDescent="0.25">
      <c r="A1500" t="s">
        <v>106</v>
      </c>
      <c r="B1500" t="s">
        <v>21</v>
      </c>
      <c r="C1500" t="s">
        <v>9</v>
      </c>
      <c r="D1500">
        <v>0</v>
      </c>
      <c r="E1500">
        <v>0</v>
      </c>
      <c r="F1500">
        <v>43</v>
      </c>
      <c r="J1500" s="29">
        <f>VLOOKUP(Datos[[#This Row],[Mes]],$M$2:$N$13,2,FALSE)</f>
        <v>44713</v>
      </c>
      <c r="K1500" s="29" t="str">
        <f>VLOOKUP(Datos[[#This Row],[Region]],$P$7:$S$61,4,FALSE)</f>
        <v>43 - Tarragona</v>
      </c>
    </row>
    <row r="1501" spans="1:11" x14ac:dyDescent="0.25">
      <c r="A1501" t="s">
        <v>106</v>
      </c>
      <c r="B1501" t="s">
        <v>21</v>
      </c>
      <c r="C1501" t="s">
        <v>10</v>
      </c>
      <c r="D1501">
        <v>0</v>
      </c>
      <c r="E1501">
        <v>0</v>
      </c>
      <c r="F1501">
        <v>43</v>
      </c>
      <c r="J1501" s="29">
        <f>VLOOKUP(Datos[[#This Row],[Mes]],$M$2:$N$13,2,FALSE)</f>
        <v>44743</v>
      </c>
      <c r="K1501" s="29" t="str">
        <f>VLOOKUP(Datos[[#This Row],[Region]],$P$7:$S$61,4,FALSE)</f>
        <v>43 - Tarragona</v>
      </c>
    </row>
    <row r="1502" spans="1:11" x14ac:dyDescent="0.25">
      <c r="A1502" t="s">
        <v>106</v>
      </c>
      <c r="B1502" t="s">
        <v>21</v>
      </c>
      <c r="C1502" t="s">
        <v>11</v>
      </c>
      <c r="D1502">
        <v>0</v>
      </c>
      <c r="E1502">
        <v>0</v>
      </c>
      <c r="F1502">
        <v>43</v>
      </c>
      <c r="J1502" s="29">
        <f>VLOOKUP(Datos[[#This Row],[Mes]],$M$2:$N$13,2,FALSE)</f>
        <v>44774</v>
      </c>
      <c r="K1502" s="29" t="str">
        <f>VLOOKUP(Datos[[#This Row],[Region]],$P$7:$S$61,4,FALSE)</f>
        <v>43 - Tarragona</v>
      </c>
    </row>
    <row r="1503" spans="1:11" x14ac:dyDescent="0.25">
      <c r="A1503" t="s">
        <v>106</v>
      </c>
      <c r="B1503" t="s">
        <v>21</v>
      </c>
      <c r="C1503" t="s">
        <v>12</v>
      </c>
      <c r="D1503">
        <v>0</v>
      </c>
      <c r="E1503">
        <v>0</v>
      </c>
      <c r="F1503">
        <v>43</v>
      </c>
      <c r="J1503" s="29">
        <f>VLOOKUP(Datos[[#This Row],[Mes]],$M$2:$N$13,2,FALSE)</f>
        <v>44805</v>
      </c>
      <c r="K1503" s="29" t="str">
        <f>VLOOKUP(Datos[[#This Row],[Region]],$P$7:$S$61,4,FALSE)</f>
        <v>43 - Tarragona</v>
      </c>
    </row>
    <row r="1504" spans="1:11" x14ac:dyDescent="0.25">
      <c r="A1504" t="s">
        <v>106</v>
      </c>
      <c r="B1504" t="s">
        <v>21</v>
      </c>
      <c r="C1504" t="s">
        <v>13</v>
      </c>
      <c r="D1504">
        <v>0</v>
      </c>
      <c r="E1504">
        <v>0</v>
      </c>
      <c r="F1504">
        <v>43</v>
      </c>
      <c r="J1504" s="29">
        <f>VLOOKUP(Datos[[#This Row],[Mes]],$M$2:$N$13,2,FALSE)</f>
        <v>44835</v>
      </c>
      <c r="K1504" s="29" t="str">
        <f>VLOOKUP(Datos[[#This Row],[Region]],$P$7:$S$61,4,FALSE)</f>
        <v>43 - Tarragona</v>
      </c>
    </row>
    <row r="1505" spans="1:11" x14ac:dyDescent="0.25">
      <c r="A1505" t="s">
        <v>106</v>
      </c>
      <c r="B1505" t="s">
        <v>21</v>
      </c>
      <c r="C1505" t="s">
        <v>14</v>
      </c>
      <c r="D1505">
        <v>0</v>
      </c>
      <c r="E1505">
        <v>0</v>
      </c>
      <c r="F1505">
        <v>43</v>
      </c>
      <c r="J1505" s="29">
        <f>VLOOKUP(Datos[[#This Row],[Mes]],$M$2:$N$13,2,FALSE)</f>
        <v>44866</v>
      </c>
      <c r="K1505" s="29" t="str">
        <f>VLOOKUP(Datos[[#This Row],[Region]],$P$7:$S$61,4,FALSE)</f>
        <v>43 - Tarragona</v>
      </c>
    </row>
    <row r="1506" spans="1:11" x14ac:dyDescent="0.25">
      <c r="A1506" t="s">
        <v>106</v>
      </c>
      <c r="B1506" t="s">
        <v>21</v>
      </c>
      <c r="C1506" t="s">
        <v>15</v>
      </c>
      <c r="D1506">
        <v>0</v>
      </c>
      <c r="E1506">
        <v>0</v>
      </c>
      <c r="F1506">
        <v>43</v>
      </c>
      <c r="J1506" s="29">
        <f>VLOOKUP(Datos[[#This Row],[Mes]],$M$2:$N$13,2,FALSE)</f>
        <v>44896</v>
      </c>
      <c r="K1506" s="29" t="str">
        <f>VLOOKUP(Datos[[#This Row],[Region]],$P$7:$S$61,4,FALSE)</f>
        <v>43 - Tarragona</v>
      </c>
    </row>
    <row r="1507" spans="1:11" x14ac:dyDescent="0.25">
      <c r="A1507" t="s">
        <v>87</v>
      </c>
      <c r="B1507" t="s">
        <v>21</v>
      </c>
      <c r="C1507" t="s">
        <v>9</v>
      </c>
      <c r="D1507">
        <v>0</v>
      </c>
      <c r="E1507">
        <v>0</v>
      </c>
      <c r="F1507">
        <v>44</v>
      </c>
      <c r="J1507" s="29">
        <f>VLOOKUP(Datos[[#This Row],[Mes]],$M$2:$N$13,2,FALSE)</f>
        <v>44713</v>
      </c>
      <c r="K1507" s="29" t="str">
        <f>VLOOKUP(Datos[[#This Row],[Region]],$P$7:$S$61,4,FALSE)</f>
        <v>44 - Teruel</v>
      </c>
    </row>
    <row r="1508" spans="1:11" x14ac:dyDescent="0.25">
      <c r="A1508" t="s">
        <v>87</v>
      </c>
      <c r="B1508" t="s">
        <v>21</v>
      </c>
      <c r="C1508" t="s">
        <v>10</v>
      </c>
      <c r="D1508">
        <v>0</v>
      </c>
      <c r="E1508">
        <v>0</v>
      </c>
      <c r="F1508">
        <v>44</v>
      </c>
      <c r="J1508" s="29">
        <f>VLOOKUP(Datos[[#This Row],[Mes]],$M$2:$N$13,2,FALSE)</f>
        <v>44743</v>
      </c>
      <c r="K1508" s="29" t="str">
        <f>VLOOKUP(Datos[[#This Row],[Region]],$P$7:$S$61,4,FALSE)</f>
        <v>44 - Teruel</v>
      </c>
    </row>
    <row r="1509" spans="1:11" x14ac:dyDescent="0.25">
      <c r="A1509" t="s">
        <v>87</v>
      </c>
      <c r="B1509" t="s">
        <v>21</v>
      </c>
      <c r="C1509" t="s">
        <v>11</v>
      </c>
      <c r="D1509">
        <v>0</v>
      </c>
      <c r="E1509">
        <v>0</v>
      </c>
      <c r="F1509">
        <v>44</v>
      </c>
      <c r="J1509" s="29">
        <f>VLOOKUP(Datos[[#This Row],[Mes]],$M$2:$N$13,2,FALSE)</f>
        <v>44774</v>
      </c>
      <c r="K1509" s="29" t="str">
        <f>VLOOKUP(Datos[[#This Row],[Region]],$P$7:$S$61,4,FALSE)</f>
        <v>44 - Teruel</v>
      </c>
    </row>
    <row r="1510" spans="1:11" x14ac:dyDescent="0.25">
      <c r="A1510" t="s">
        <v>87</v>
      </c>
      <c r="B1510" t="s">
        <v>21</v>
      </c>
      <c r="C1510" t="s">
        <v>12</v>
      </c>
      <c r="D1510">
        <v>0</v>
      </c>
      <c r="E1510">
        <v>0</v>
      </c>
      <c r="F1510">
        <v>44</v>
      </c>
      <c r="J1510" s="29">
        <f>VLOOKUP(Datos[[#This Row],[Mes]],$M$2:$N$13,2,FALSE)</f>
        <v>44805</v>
      </c>
      <c r="K1510" s="29" t="str">
        <f>VLOOKUP(Datos[[#This Row],[Region]],$P$7:$S$61,4,FALSE)</f>
        <v>44 - Teruel</v>
      </c>
    </row>
    <row r="1511" spans="1:11" x14ac:dyDescent="0.25">
      <c r="A1511" t="s">
        <v>87</v>
      </c>
      <c r="B1511" t="s">
        <v>21</v>
      </c>
      <c r="C1511" t="s">
        <v>13</v>
      </c>
      <c r="D1511">
        <v>0</v>
      </c>
      <c r="E1511">
        <v>0</v>
      </c>
      <c r="F1511">
        <v>44</v>
      </c>
      <c r="J1511" s="29">
        <f>VLOOKUP(Datos[[#This Row],[Mes]],$M$2:$N$13,2,FALSE)</f>
        <v>44835</v>
      </c>
      <c r="K1511" s="29" t="str">
        <f>VLOOKUP(Datos[[#This Row],[Region]],$P$7:$S$61,4,FALSE)</f>
        <v>44 - Teruel</v>
      </c>
    </row>
    <row r="1512" spans="1:11" x14ac:dyDescent="0.25">
      <c r="A1512" t="s">
        <v>87</v>
      </c>
      <c r="B1512" t="s">
        <v>21</v>
      </c>
      <c r="C1512" t="s">
        <v>14</v>
      </c>
      <c r="D1512">
        <v>0</v>
      </c>
      <c r="E1512">
        <v>0</v>
      </c>
      <c r="F1512">
        <v>44</v>
      </c>
      <c r="J1512" s="29">
        <f>VLOOKUP(Datos[[#This Row],[Mes]],$M$2:$N$13,2,FALSE)</f>
        <v>44866</v>
      </c>
      <c r="K1512" s="29" t="str">
        <f>VLOOKUP(Datos[[#This Row],[Region]],$P$7:$S$61,4,FALSE)</f>
        <v>44 - Teruel</v>
      </c>
    </row>
    <row r="1513" spans="1:11" x14ac:dyDescent="0.25">
      <c r="A1513" t="s">
        <v>87</v>
      </c>
      <c r="B1513" t="s">
        <v>21</v>
      </c>
      <c r="C1513" t="s">
        <v>15</v>
      </c>
      <c r="D1513">
        <v>0</v>
      </c>
      <c r="E1513">
        <v>0</v>
      </c>
      <c r="F1513">
        <v>44</v>
      </c>
      <c r="J1513" s="29">
        <f>VLOOKUP(Datos[[#This Row],[Mes]],$M$2:$N$13,2,FALSE)</f>
        <v>44896</v>
      </c>
      <c r="K1513" s="29" t="str">
        <f>VLOOKUP(Datos[[#This Row],[Region]],$P$7:$S$61,4,FALSE)</f>
        <v>44 - Teruel</v>
      </c>
    </row>
    <row r="1514" spans="1:11" x14ac:dyDescent="0.25">
      <c r="A1514" t="s">
        <v>86</v>
      </c>
      <c r="B1514" t="s">
        <v>21</v>
      </c>
      <c r="C1514" t="s">
        <v>9</v>
      </c>
      <c r="D1514">
        <v>0</v>
      </c>
      <c r="E1514">
        <v>0</v>
      </c>
      <c r="F1514">
        <v>45</v>
      </c>
      <c r="J1514" s="29">
        <f>VLOOKUP(Datos[[#This Row],[Mes]],$M$2:$N$13,2,FALSE)</f>
        <v>44713</v>
      </c>
      <c r="K1514" s="29" t="str">
        <f>VLOOKUP(Datos[[#This Row],[Region]],$P$7:$S$61,4,FALSE)</f>
        <v>45 - Toledo</v>
      </c>
    </row>
    <row r="1515" spans="1:11" x14ac:dyDescent="0.25">
      <c r="A1515" t="s">
        <v>86</v>
      </c>
      <c r="B1515" t="s">
        <v>21</v>
      </c>
      <c r="C1515" t="s">
        <v>10</v>
      </c>
      <c r="D1515">
        <v>0</v>
      </c>
      <c r="E1515">
        <v>0</v>
      </c>
      <c r="F1515">
        <v>45</v>
      </c>
      <c r="J1515" s="29">
        <f>VLOOKUP(Datos[[#This Row],[Mes]],$M$2:$N$13,2,FALSE)</f>
        <v>44743</v>
      </c>
      <c r="K1515" s="29" t="str">
        <f>VLOOKUP(Datos[[#This Row],[Region]],$P$7:$S$61,4,FALSE)</f>
        <v>45 - Toledo</v>
      </c>
    </row>
    <row r="1516" spans="1:11" x14ac:dyDescent="0.25">
      <c r="A1516" t="s">
        <v>86</v>
      </c>
      <c r="B1516" t="s">
        <v>21</v>
      </c>
      <c r="C1516" t="s">
        <v>11</v>
      </c>
      <c r="D1516">
        <v>0</v>
      </c>
      <c r="E1516">
        <v>0</v>
      </c>
      <c r="F1516">
        <v>45</v>
      </c>
      <c r="J1516" s="29">
        <f>VLOOKUP(Datos[[#This Row],[Mes]],$M$2:$N$13,2,FALSE)</f>
        <v>44774</v>
      </c>
      <c r="K1516" s="29" t="str">
        <f>VLOOKUP(Datos[[#This Row],[Region]],$P$7:$S$61,4,FALSE)</f>
        <v>45 - Toledo</v>
      </c>
    </row>
    <row r="1517" spans="1:11" x14ac:dyDescent="0.25">
      <c r="A1517" t="s">
        <v>86</v>
      </c>
      <c r="B1517" t="s">
        <v>21</v>
      </c>
      <c r="C1517" t="s">
        <v>12</v>
      </c>
      <c r="D1517">
        <v>0</v>
      </c>
      <c r="E1517">
        <v>0</v>
      </c>
      <c r="F1517">
        <v>45</v>
      </c>
      <c r="J1517" s="29">
        <f>VLOOKUP(Datos[[#This Row],[Mes]],$M$2:$N$13,2,FALSE)</f>
        <v>44805</v>
      </c>
      <c r="K1517" s="29" t="str">
        <f>VLOOKUP(Datos[[#This Row],[Region]],$P$7:$S$61,4,FALSE)</f>
        <v>45 - Toledo</v>
      </c>
    </row>
    <row r="1518" spans="1:11" x14ac:dyDescent="0.25">
      <c r="A1518" t="s">
        <v>86</v>
      </c>
      <c r="B1518" t="s">
        <v>21</v>
      </c>
      <c r="C1518" t="s">
        <v>13</v>
      </c>
      <c r="D1518">
        <v>0</v>
      </c>
      <c r="E1518">
        <v>0</v>
      </c>
      <c r="F1518">
        <v>45</v>
      </c>
      <c r="J1518" s="29">
        <f>VLOOKUP(Datos[[#This Row],[Mes]],$M$2:$N$13,2,FALSE)</f>
        <v>44835</v>
      </c>
      <c r="K1518" s="29" t="str">
        <f>VLOOKUP(Datos[[#This Row],[Region]],$P$7:$S$61,4,FALSE)</f>
        <v>45 - Toledo</v>
      </c>
    </row>
    <row r="1519" spans="1:11" x14ac:dyDescent="0.25">
      <c r="A1519" t="s">
        <v>86</v>
      </c>
      <c r="B1519" t="s">
        <v>21</v>
      </c>
      <c r="C1519" t="s">
        <v>14</v>
      </c>
      <c r="D1519">
        <v>0</v>
      </c>
      <c r="E1519">
        <v>0</v>
      </c>
      <c r="F1519">
        <v>45</v>
      </c>
      <c r="J1519" s="29">
        <f>VLOOKUP(Datos[[#This Row],[Mes]],$M$2:$N$13,2,FALSE)</f>
        <v>44866</v>
      </c>
      <c r="K1519" s="29" t="str">
        <f>VLOOKUP(Datos[[#This Row],[Region]],$P$7:$S$61,4,FALSE)</f>
        <v>45 - Toledo</v>
      </c>
    </row>
    <row r="1520" spans="1:11" x14ac:dyDescent="0.25">
      <c r="A1520" t="s">
        <v>86</v>
      </c>
      <c r="B1520" t="s">
        <v>21</v>
      </c>
      <c r="C1520" t="s">
        <v>15</v>
      </c>
      <c r="D1520">
        <v>0</v>
      </c>
      <c r="E1520">
        <v>0</v>
      </c>
      <c r="F1520">
        <v>45</v>
      </c>
      <c r="J1520" s="29">
        <f>VLOOKUP(Datos[[#This Row],[Mes]],$M$2:$N$13,2,FALSE)</f>
        <v>44896</v>
      </c>
      <c r="K1520" s="29" t="str">
        <f>VLOOKUP(Datos[[#This Row],[Region]],$P$7:$S$61,4,FALSE)</f>
        <v>45 - Toledo</v>
      </c>
    </row>
    <row r="1521" spans="1:11" x14ac:dyDescent="0.25">
      <c r="A1521" t="s">
        <v>110</v>
      </c>
      <c r="B1521" t="s">
        <v>21</v>
      </c>
      <c r="C1521" t="s">
        <v>9</v>
      </c>
      <c r="D1521">
        <v>0</v>
      </c>
      <c r="E1521">
        <v>0</v>
      </c>
      <c r="F1521">
        <v>46</v>
      </c>
      <c r="J1521" s="29">
        <f>VLOOKUP(Datos[[#This Row],[Mes]],$M$2:$N$13,2,FALSE)</f>
        <v>44713</v>
      </c>
      <c r="K1521" s="29" t="str">
        <f>VLOOKUP(Datos[[#This Row],[Region]],$P$7:$S$61,4,FALSE)</f>
        <v>46 - Valencia/València</v>
      </c>
    </row>
    <row r="1522" spans="1:11" x14ac:dyDescent="0.25">
      <c r="A1522" t="s">
        <v>110</v>
      </c>
      <c r="B1522" t="s">
        <v>21</v>
      </c>
      <c r="C1522" t="s">
        <v>10</v>
      </c>
      <c r="D1522">
        <v>0</v>
      </c>
      <c r="E1522">
        <v>0</v>
      </c>
      <c r="F1522">
        <v>46</v>
      </c>
      <c r="J1522" s="29">
        <f>VLOOKUP(Datos[[#This Row],[Mes]],$M$2:$N$13,2,FALSE)</f>
        <v>44743</v>
      </c>
      <c r="K1522" s="29" t="str">
        <f>VLOOKUP(Datos[[#This Row],[Region]],$P$7:$S$61,4,FALSE)</f>
        <v>46 - Valencia/València</v>
      </c>
    </row>
    <row r="1523" spans="1:11" x14ac:dyDescent="0.25">
      <c r="A1523" t="s">
        <v>110</v>
      </c>
      <c r="B1523" t="s">
        <v>21</v>
      </c>
      <c r="C1523" t="s">
        <v>11</v>
      </c>
      <c r="D1523">
        <v>0</v>
      </c>
      <c r="E1523">
        <v>0</v>
      </c>
      <c r="F1523">
        <v>46</v>
      </c>
      <c r="J1523" s="29">
        <f>VLOOKUP(Datos[[#This Row],[Mes]],$M$2:$N$13,2,FALSE)</f>
        <v>44774</v>
      </c>
      <c r="K1523" s="29" t="str">
        <f>VLOOKUP(Datos[[#This Row],[Region]],$P$7:$S$61,4,FALSE)</f>
        <v>46 - Valencia/València</v>
      </c>
    </row>
    <row r="1524" spans="1:11" x14ac:dyDescent="0.25">
      <c r="A1524" t="s">
        <v>110</v>
      </c>
      <c r="B1524" t="s">
        <v>21</v>
      </c>
      <c r="C1524" t="s">
        <v>12</v>
      </c>
      <c r="D1524">
        <v>0</v>
      </c>
      <c r="E1524">
        <v>0</v>
      </c>
      <c r="F1524">
        <v>46</v>
      </c>
      <c r="J1524" s="29">
        <f>VLOOKUP(Datos[[#This Row],[Mes]],$M$2:$N$13,2,FALSE)</f>
        <v>44805</v>
      </c>
      <c r="K1524" s="29" t="str">
        <f>VLOOKUP(Datos[[#This Row],[Region]],$P$7:$S$61,4,FALSE)</f>
        <v>46 - Valencia/València</v>
      </c>
    </row>
    <row r="1525" spans="1:11" x14ac:dyDescent="0.25">
      <c r="A1525" t="s">
        <v>110</v>
      </c>
      <c r="B1525" t="s">
        <v>21</v>
      </c>
      <c r="C1525" t="s">
        <v>13</v>
      </c>
      <c r="D1525">
        <v>0</v>
      </c>
      <c r="E1525">
        <v>0</v>
      </c>
      <c r="F1525">
        <v>46</v>
      </c>
      <c r="J1525" s="29">
        <f>VLOOKUP(Datos[[#This Row],[Mes]],$M$2:$N$13,2,FALSE)</f>
        <v>44835</v>
      </c>
      <c r="K1525" s="29" t="str">
        <f>VLOOKUP(Datos[[#This Row],[Region]],$P$7:$S$61,4,FALSE)</f>
        <v>46 - Valencia/València</v>
      </c>
    </row>
    <row r="1526" spans="1:11" x14ac:dyDescent="0.25">
      <c r="A1526" t="s">
        <v>110</v>
      </c>
      <c r="B1526" t="s">
        <v>21</v>
      </c>
      <c r="C1526" t="s">
        <v>14</v>
      </c>
      <c r="D1526">
        <v>0</v>
      </c>
      <c r="E1526">
        <v>0</v>
      </c>
      <c r="F1526">
        <v>46</v>
      </c>
      <c r="J1526" s="29">
        <f>VLOOKUP(Datos[[#This Row],[Mes]],$M$2:$N$13,2,FALSE)</f>
        <v>44866</v>
      </c>
      <c r="K1526" s="29" t="str">
        <f>VLOOKUP(Datos[[#This Row],[Region]],$P$7:$S$61,4,FALSE)</f>
        <v>46 - Valencia/València</v>
      </c>
    </row>
    <row r="1527" spans="1:11" x14ac:dyDescent="0.25">
      <c r="A1527" t="s">
        <v>110</v>
      </c>
      <c r="B1527" t="s">
        <v>21</v>
      </c>
      <c r="C1527" t="s">
        <v>15</v>
      </c>
      <c r="D1527">
        <v>0</v>
      </c>
      <c r="E1527">
        <v>0</v>
      </c>
      <c r="F1527">
        <v>46</v>
      </c>
      <c r="J1527" s="29">
        <f>VLOOKUP(Datos[[#This Row],[Mes]],$M$2:$N$13,2,FALSE)</f>
        <v>44896</v>
      </c>
      <c r="K1527" s="29" t="str">
        <f>VLOOKUP(Datos[[#This Row],[Region]],$P$7:$S$61,4,FALSE)</f>
        <v>46 - Valencia/València</v>
      </c>
    </row>
    <row r="1528" spans="1:11" x14ac:dyDescent="0.25">
      <c r="A1528" t="s">
        <v>85</v>
      </c>
      <c r="B1528" t="s">
        <v>21</v>
      </c>
      <c r="C1528" t="s">
        <v>9</v>
      </c>
      <c r="D1528">
        <v>0</v>
      </c>
      <c r="E1528">
        <v>0</v>
      </c>
      <c r="F1528">
        <v>47</v>
      </c>
      <c r="J1528" s="29">
        <f>VLOOKUP(Datos[[#This Row],[Mes]],$M$2:$N$13,2,FALSE)</f>
        <v>44713</v>
      </c>
      <c r="K1528" s="29" t="str">
        <f>VLOOKUP(Datos[[#This Row],[Region]],$P$7:$S$61,4,FALSE)</f>
        <v>47 - Valladolid</v>
      </c>
    </row>
    <row r="1529" spans="1:11" x14ac:dyDescent="0.25">
      <c r="A1529" t="s">
        <v>85</v>
      </c>
      <c r="B1529" t="s">
        <v>21</v>
      </c>
      <c r="C1529" t="s">
        <v>10</v>
      </c>
      <c r="D1529">
        <v>0</v>
      </c>
      <c r="E1529">
        <v>0</v>
      </c>
      <c r="F1529">
        <v>47</v>
      </c>
      <c r="J1529" s="29">
        <f>VLOOKUP(Datos[[#This Row],[Mes]],$M$2:$N$13,2,FALSE)</f>
        <v>44743</v>
      </c>
      <c r="K1529" s="29" t="str">
        <f>VLOOKUP(Datos[[#This Row],[Region]],$P$7:$S$61,4,FALSE)</f>
        <v>47 - Valladolid</v>
      </c>
    </row>
    <row r="1530" spans="1:11" x14ac:dyDescent="0.25">
      <c r="A1530" t="s">
        <v>85</v>
      </c>
      <c r="B1530" t="s">
        <v>21</v>
      </c>
      <c r="C1530" t="s">
        <v>11</v>
      </c>
      <c r="D1530">
        <v>0</v>
      </c>
      <c r="E1530">
        <v>0</v>
      </c>
      <c r="F1530">
        <v>47</v>
      </c>
      <c r="J1530" s="29">
        <f>VLOOKUP(Datos[[#This Row],[Mes]],$M$2:$N$13,2,FALSE)</f>
        <v>44774</v>
      </c>
      <c r="K1530" s="29" t="str">
        <f>VLOOKUP(Datos[[#This Row],[Region]],$P$7:$S$61,4,FALSE)</f>
        <v>47 - Valladolid</v>
      </c>
    </row>
    <row r="1531" spans="1:11" x14ac:dyDescent="0.25">
      <c r="A1531" t="s">
        <v>85</v>
      </c>
      <c r="B1531" t="s">
        <v>21</v>
      </c>
      <c r="C1531" t="s">
        <v>12</v>
      </c>
      <c r="D1531">
        <v>0</v>
      </c>
      <c r="E1531">
        <v>0</v>
      </c>
      <c r="F1531">
        <v>47</v>
      </c>
      <c r="J1531" s="29">
        <f>VLOOKUP(Datos[[#This Row],[Mes]],$M$2:$N$13,2,FALSE)</f>
        <v>44805</v>
      </c>
      <c r="K1531" s="29" t="str">
        <f>VLOOKUP(Datos[[#This Row],[Region]],$P$7:$S$61,4,FALSE)</f>
        <v>47 - Valladolid</v>
      </c>
    </row>
    <row r="1532" spans="1:11" x14ac:dyDescent="0.25">
      <c r="A1532" t="s">
        <v>85</v>
      </c>
      <c r="B1532" t="s">
        <v>21</v>
      </c>
      <c r="C1532" t="s">
        <v>13</v>
      </c>
      <c r="D1532">
        <v>0</v>
      </c>
      <c r="E1532">
        <v>0</v>
      </c>
      <c r="F1532">
        <v>47</v>
      </c>
      <c r="J1532" s="29">
        <f>VLOOKUP(Datos[[#This Row],[Mes]],$M$2:$N$13,2,FALSE)</f>
        <v>44835</v>
      </c>
      <c r="K1532" s="29" t="str">
        <f>VLOOKUP(Datos[[#This Row],[Region]],$P$7:$S$61,4,FALSE)</f>
        <v>47 - Valladolid</v>
      </c>
    </row>
    <row r="1533" spans="1:11" x14ac:dyDescent="0.25">
      <c r="A1533" t="s">
        <v>85</v>
      </c>
      <c r="B1533" t="s">
        <v>21</v>
      </c>
      <c r="C1533" t="s">
        <v>14</v>
      </c>
      <c r="D1533">
        <v>0</v>
      </c>
      <c r="E1533">
        <v>0</v>
      </c>
      <c r="F1533">
        <v>47</v>
      </c>
      <c r="J1533" s="29">
        <f>VLOOKUP(Datos[[#This Row],[Mes]],$M$2:$N$13,2,FALSE)</f>
        <v>44866</v>
      </c>
      <c r="K1533" s="29" t="str">
        <f>VLOOKUP(Datos[[#This Row],[Region]],$P$7:$S$61,4,FALSE)</f>
        <v>47 - Valladolid</v>
      </c>
    </row>
    <row r="1534" spans="1:11" x14ac:dyDescent="0.25">
      <c r="A1534" t="s">
        <v>85</v>
      </c>
      <c r="B1534" t="s">
        <v>21</v>
      </c>
      <c r="C1534" t="s">
        <v>15</v>
      </c>
      <c r="D1534">
        <v>0</v>
      </c>
      <c r="E1534">
        <v>0</v>
      </c>
      <c r="F1534">
        <v>47</v>
      </c>
      <c r="J1534" s="29">
        <f>VLOOKUP(Datos[[#This Row],[Mes]],$M$2:$N$13,2,FALSE)</f>
        <v>44896</v>
      </c>
      <c r="K1534" s="29" t="str">
        <f>VLOOKUP(Datos[[#This Row],[Region]],$P$7:$S$61,4,FALSE)</f>
        <v>47 - Valladolid</v>
      </c>
    </row>
    <row r="1535" spans="1:11" x14ac:dyDescent="0.25">
      <c r="A1535" t="s">
        <v>73</v>
      </c>
      <c r="B1535" t="s">
        <v>21</v>
      </c>
      <c r="C1535" t="s">
        <v>9</v>
      </c>
      <c r="D1535">
        <v>0</v>
      </c>
      <c r="E1535">
        <v>0</v>
      </c>
      <c r="F1535">
        <v>48</v>
      </c>
      <c r="J1535" s="29">
        <f>VLOOKUP(Datos[[#This Row],[Mes]],$M$2:$N$13,2,FALSE)</f>
        <v>44713</v>
      </c>
      <c r="K1535" s="29" t="str">
        <f>VLOOKUP(Datos[[#This Row],[Region]],$P$7:$S$61,4,FALSE)</f>
        <v>48 - Bizkaia</v>
      </c>
    </row>
    <row r="1536" spans="1:11" x14ac:dyDescent="0.25">
      <c r="A1536" t="s">
        <v>73</v>
      </c>
      <c r="B1536" t="s">
        <v>21</v>
      </c>
      <c r="C1536" t="s">
        <v>10</v>
      </c>
      <c r="D1536">
        <v>0</v>
      </c>
      <c r="E1536">
        <v>0</v>
      </c>
      <c r="F1536">
        <v>48</v>
      </c>
      <c r="J1536" s="29">
        <f>VLOOKUP(Datos[[#This Row],[Mes]],$M$2:$N$13,2,FALSE)</f>
        <v>44743</v>
      </c>
      <c r="K1536" s="29" t="str">
        <f>VLOOKUP(Datos[[#This Row],[Region]],$P$7:$S$61,4,FALSE)</f>
        <v>48 - Bizkaia</v>
      </c>
    </row>
    <row r="1537" spans="1:11" x14ac:dyDescent="0.25">
      <c r="A1537" t="s">
        <v>73</v>
      </c>
      <c r="B1537" t="s">
        <v>21</v>
      </c>
      <c r="C1537" t="s">
        <v>11</v>
      </c>
      <c r="D1537">
        <v>0</v>
      </c>
      <c r="E1537">
        <v>0</v>
      </c>
      <c r="F1537">
        <v>48</v>
      </c>
      <c r="J1537" s="29">
        <f>VLOOKUP(Datos[[#This Row],[Mes]],$M$2:$N$13,2,FALSE)</f>
        <v>44774</v>
      </c>
      <c r="K1537" s="29" t="str">
        <f>VLOOKUP(Datos[[#This Row],[Region]],$P$7:$S$61,4,FALSE)</f>
        <v>48 - Bizkaia</v>
      </c>
    </row>
    <row r="1538" spans="1:11" x14ac:dyDescent="0.25">
      <c r="A1538" t="s">
        <v>73</v>
      </c>
      <c r="B1538" t="s">
        <v>21</v>
      </c>
      <c r="C1538" t="s">
        <v>12</v>
      </c>
      <c r="D1538">
        <v>0</v>
      </c>
      <c r="E1538">
        <v>0</v>
      </c>
      <c r="F1538">
        <v>48</v>
      </c>
      <c r="J1538" s="29">
        <f>VLOOKUP(Datos[[#This Row],[Mes]],$M$2:$N$13,2,FALSE)</f>
        <v>44805</v>
      </c>
      <c r="K1538" s="29" t="str">
        <f>VLOOKUP(Datos[[#This Row],[Region]],$P$7:$S$61,4,FALSE)</f>
        <v>48 - Bizkaia</v>
      </c>
    </row>
    <row r="1539" spans="1:11" x14ac:dyDescent="0.25">
      <c r="A1539" t="s">
        <v>73</v>
      </c>
      <c r="B1539" t="s">
        <v>21</v>
      </c>
      <c r="C1539" t="s">
        <v>13</v>
      </c>
      <c r="D1539">
        <v>0</v>
      </c>
      <c r="E1539">
        <v>0</v>
      </c>
      <c r="F1539">
        <v>48</v>
      </c>
      <c r="J1539" s="29">
        <f>VLOOKUP(Datos[[#This Row],[Mes]],$M$2:$N$13,2,FALSE)</f>
        <v>44835</v>
      </c>
      <c r="K1539" s="29" t="str">
        <f>VLOOKUP(Datos[[#This Row],[Region]],$P$7:$S$61,4,FALSE)</f>
        <v>48 - Bizkaia</v>
      </c>
    </row>
    <row r="1540" spans="1:11" x14ac:dyDescent="0.25">
      <c r="A1540" t="s">
        <v>73</v>
      </c>
      <c r="B1540" t="s">
        <v>21</v>
      </c>
      <c r="C1540" t="s">
        <v>14</v>
      </c>
      <c r="D1540">
        <v>0</v>
      </c>
      <c r="E1540">
        <v>0</v>
      </c>
      <c r="F1540">
        <v>48</v>
      </c>
      <c r="J1540" s="29">
        <f>VLOOKUP(Datos[[#This Row],[Mes]],$M$2:$N$13,2,FALSE)</f>
        <v>44866</v>
      </c>
      <c r="K1540" s="29" t="str">
        <f>VLOOKUP(Datos[[#This Row],[Region]],$P$7:$S$61,4,FALSE)</f>
        <v>48 - Bizkaia</v>
      </c>
    </row>
    <row r="1541" spans="1:11" x14ac:dyDescent="0.25">
      <c r="A1541" t="s">
        <v>73</v>
      </c>
      <c r="B1541" t="s">
        <v>21</v>
      </c>
      <c r="C1541" t="s">
        <v>15</v>
      </c>
      <c r="D1541">
        <v>0</v>
      </c>
      <c r="E1541">
        <v>0</v>
      </c>
      <c r="F1541">
        <v>48</v>
      </c>
      <c r="J1541" s="29">
        <f>VLOOKUP(Datos[[#This Row],[Mes]],$M$2:$N$13,2,FALSE)</f>
        <v>44896</v>
      </c>
      <c r="K1541" s="29" t="str">
        <f>VLOOKUP(Datos[[#This Row],[Region]],$P$7:$S$61,4,FALSE)</f>
        <v>48 - Bizkaia</v>
      </c>
    </row>
    <row r="1542" spans="1:11" x14ac:dyDescent="0.25">
      <c r="A1542" t="s">
        <v>84</v>
      </c>
      <c r="B1542" t="s">
        <v>21</v>
      </c>
      <c r="C1542" t="s">
        <v>9</v>
      </c>
      <c r="D1542">
        <v>0</v>
      </c>
      <c r="E1542">
        <v>0</v>
      </c>
      <c r="F1542">
        <v>49</v>
      </c>
      <c r="J1542" s="29">
        <f>VLOOKUP(Datos[[#This Row],[Mes]],$M$2:$N$13,2,FALSE)</f>
        <v>44713</v>
      </c>
      <c r="K1542" s="29" t="str">
        <f>VLOOKUP(Datos[[#This Row],[Region]],$P$7:$S$61,4,FALSE)</f>
        <v>49 - Zamora</v>
      </c>
    </row>
    <row r="1543" spans="1:11" x14ac:dyDescent="0.25">
      <c r="A1543" t="s">
        <v>84</v>
      </c>
      <c r="B1543" t="s">
        <v>21</v>
      </c>
      <c r="C1543" t="s">
        <v>10</v>
      </c>
      <c r="D1543">
        <v>0</v>
      </c>
      <c r="E1543">
        <v>0</v>
      </c>
      <c r="F1543">
        <v>49</v>
      </c>
      <c r="J1543" s="29">
        <f>VLOOKUP(Datos[[#This Row],[Mes]],$M$2:$N$13,2,FALSE)</f>
        <v>44743</v>
      </c>
      <c r="K1543" s="29" t="str">
        <f>VLOOKUP(Datos[[#This Row],[Region]],$P$7:$S$61,4,FALSE)</f>
        <v>49 - Zamora</v>
      </c>
    </row>
    <row r="1544" spans="1:11" x14ac:dyDescent="0.25">
      <c r="A1544" t="s">
        <v>84</v>
      </c>
      <c r="B1544" t="s">
        <v>21</v>
      </c>
      <c r="C1544" t="s">
        <v>11</v>
      </c>
      <c r="D1544">
        <v>0</v>
      </c>
      <c r="E1544">
        <v>0</v>
      </c>
      <c r="F1544">
        <v>49</v>
      </c>
      <c r="J1544" s="29">
        <f>VLOOKUP(Datos[[#This Row],[Mes]],$M$2:$N$13,2,FALSE)</f>
        <v>44774</v>
      </c>
      <c r="K1544" s="29" t="str">
        <f>VLOOKUP(Datos[[#This Row],[Region]],$P$7:$S$61,4,FALSE)</f>
        <v>49 - Zamora</v>
      </c>
    </row>
    <row r="1545" spans="1:11" x14ac:dyDescent="0.25">
      <c r="A1545" t="s">
        <v>84</v>
      </c>
      <c r="B1545" t="s">
        <v>21</v>
      </c>
      <c r="C1545" t="s">
        <v>12</v>
      </c>
      <c r="D1545">
        <v>0</v>
      </c>
      <c r="E1545">
        <v>0</v>
      </c>
      <c r="F1545">
        <v>49</v>
      </c>
      <c r="J1545" s="29">
        <f>VLOOKUP(Datos[[#This Row],[Mes]],$M$2:$N$13,2,FALSE)</f>
        <v>44805</v>
      </c>
      <c r="K1545" s="29" t="str">
        <f>VLOOKUP(Datos[[#This Row],[Region]],$P$7:$S$61,4,FALSE)</f>
        <v>49 - Zamora</v>
      </c>
    </row>
    <row r="1546" spans="1:11" x14ac:dyDescent="0.25">
      <c r="A1546" t="s">
        <v>84</v>
      </c>
      <c r="B1546" t="s">
        <v>21</v>
      </c>
      <c r="C1546" t="s">
        <v>13</v>
      </c>
      <c r="D1546">
        <v>0</v>
      </c>
      <c r="E1546">
        <v>0</v>
      </c>
      <c r="F1546">
        <v>49</v>
      </c>
      <c r="J1546" s="29">
        <f>VLOOKUP(Datos[[#This Row],[Mes]],$M$2:$N$13,2,FALSE)</f>
        <v>44835</v>
      </c>
      <c r="K1546" s="29" t="str">
        <f>VLOOKUP(Datos[[#This Row],[Region]],$P$7:$S$61,4,FALSE)</f>
        <v>49 - Zamora</v>
      </c>
    </row>
    <row r="1547" spans="1:11" x14ac:dyDescent="0.25">
      <c r="A1547" t="s">
        <v>84</v>
      </c>
      <c r="B1547" t="s">
        <v>21</v>
      </c>
      <c r="C1547" t="s">
        <v>14</v>
      </c>
      <c r="D1547">
        <v>0</v>
      </c>
      <c r="E1547">
        <v>0</v>
      </c>
      <c r="F1547">
        <v>49</v>
      </c>
      <c r="J1547" s="29">
        <f>VLOOKUP(Datos[[#This Row],[Mes]],$M$2:$N$13,2,FALSE)</f>
        <v>44866</v>
      </c>
      <c r="K1547" s="29" t="str">
        <f>VLOOKUP(Datos[[#This Row],[Region]],$P$7:$S$61,4,FALSE)</f>
        <v>49 - Zamora</v>
      </c>
    </row>
    <row r="1548" spans="1:11" x14ac:dyDescent="0.25">
      <c r="A1548" t="s">
        <v>84</v>
      </c>
      <c r="B1548" t="s">
        <v>21</v>
      </c>
      <c r="C1548" t="s">
        <v>15</v>
      </c>
      <c r="D1548">
        <v>0</v>
      </c>
      <c r="E1548">
        <v>0</v>
      </c>
      <c r="F1548">
        <v>49</v>
      </c>
      <c r="J1548" s="29">
        <f>VLOOKUP(Datos[[#This Row],[Mes]],$M$2:$N$13,2,FALSE)</f>
        <v>44896</v>
      </c>
      <c r="K1548" s="29" t="str">
        <f>VLOOKUP(Datos[[#This Row],[Region]],$P$7:$S$61,4,FALSE)</f>
        <v>49 - Zamora</v>
      </c>
    </row>
    <row r="1549" spans="1:11" x14ac:dyDescent="0.25">
      <c r="A1549" t="s">
        <v>62</v>
      </c>
      <c r="B1549" t="s">
        <v>21</v>
      </c>
      <c r="C1549" t="s">
        <v>9</v>
      </c>
      <c r="D1549">
        <v>0</v>
      </c>
      <c r="E1549">
        <v>0</v>
      </c>
      <c r="F1549">
        <v>50</v>
      </c>
      <c r="J1549" s="29">
        <f>VLOOKUP(Datos[[#This Row],[Mes]],$M$2:$N$13,2,FALSE)</f>
        <v>44713</v>
      </c>
      <c r="K1549" s="29" t="str">
        <f>VLOOKUP(Datos[[#This Row],[Region]],$P$7:$S$61,4,FALSE)</f>
        <v>50 - Zaragoza</v>
      </c>
    </row>
    <row r="1550" spans="1:11" x14ac:dyDescent="0.25">
      <c r="A1550" t="s">
        <v>62</v>
      </c>
      <c r="B1550" t="s">
        <v>21</v>
      </c>
      <c r="C1550" t="s">
        <v>10</v>
      </c>
      <c r="D1550">
        <v>0</v>
      </c>
      <c r="E1550">
        <v>0</v>
      </c>
      <c r="F1550">
        <v>50</v>
      </c>
      <c r="J1550" s="29">
        <f>VLOOKUP(Datos[[#This Row],[Mes]],$M$2:$N$13,2,FALSE)</f>
        <v>44743</v>
      </c>
      <c r="K1550" s="29" t="str">
        <f>VLOOKUP(Datos[[#This Row],[Region]],$P$7:$S$61,4,FALSE)</f>
        <v>50 - Zaragoza</v>
      </c>
    </row>
    <row r="1551" spans="1:11" x14ac:dyDescent="0.25">
      <c r="A1551" t="s">
        <v>62</v>
      </c>
      <c r="B1551" t="s">
        <v>21</v>
      </c>
      <c r="C1551" t="s">
        <v>11</v>
      </c>
      <c r="D1551">
        <v>0</v>
      </c>
      <c r="E1551">
        <v>0</v>
      </c>
      <c r="F1551">
        <v>50</v>
      </c>
      <c r="J1551" s="29">
        <f>VLOOKUP(Datos[[#This Row],[Mes]],$M$2:$N$13,2,FALSE)</f>
        <v>44774</v>
      </c>
      <c r="K1551" s="29" t="str">
        <f>VLOOKUP(Datos[[#This Row],[Region]],$P$7:$S$61,4,FALSE)</f>
        <v>50 - Zaragoza</v>
      </c>
    </row>
    <row r="1552" spans="1:11" x14ac:dyDescent="0.25">
      <c r="A1552" t="s">
        <v>62</v>
      </c>
      <c r="B1552" t="s">
        <v>21</v>
      </c>
      <c r="C1552" t="s">
        <v>12</v>
      </c>
      <c r="D1552">
        <v>0</v>
      </c>
      <c r="E1552">
        <v>0</v>
      </c>
      <c r="F1552">
        <v>50</v>
      </c>
      <c r="J1552" s="29">
        <f>VLOOKUP(Datos[[#This Row],[Mes]],$M$2:$N$13,2,FALSE)</f>
        <v>44805</v>
      </c>
      <c r="K1552" s="29" t="str">
        <f>VLOOKUP(Datos[[#This Row],[Region]],$P$7:$S$61,4,FALSE)</f>
        <v>50 - Zaragoza</v>
      </c>
    </row>
    <row r="1553" spans="1:11" x14ac:dyDescent="0.25">
      <c r="A1553" t="s">
        <v>62</v>
      </c>
      <c r="B1553" t="s">
        <v>21</v>
      </c>
      <c r="C1553" t="s">
        <v>13</v>
      </c>
      <c r="D1553">
        <v>0</v>
      </c>
      <c r="E1553">
        <v>0</v>
      </c>
      <c r="F1553">
        <v>50</v>
      </c>
      <c r="J1553" s="29">
        <f>VLOOKUP(Datos[[#This Row],[Mes]],$M$2:$N$13,2,FALSE)</f>
        <v>44835</v>
      </c>
      <c r="K1553" s="29" t="str">
        <f>VLOOKUP(Datos[[#This Row],[Region]],$P$7:$S$61,4,FALSE)</f>
        <v>50 - Zaragoza</v>
      </c>
    </row>
    <row r="1554" spans="1:11" x14ac:dyDescent="0.25">
      <c r="A1554" t="s">
        <v>62</v>
      </c>
      <c r="B1554" t="s">
        <v>21</v>
      </c>
      <c r="C1554" t="s">
        <v>14</v>
      </c>
      <c r="D1554">
        <v>0</v>
      </c>
      <c r="E1554">
        <v>0</v>
      </c>
      <c r="F1554">
        <v>50</v>
      </c>
      <c r="J1554" s="29">
        <f>VLOOKUP(Datos[[#This Row],[Mes]],$M$2:$N$13,2,FALSE)</f>
        <v>44866</v>
      </c>
      <c r="K1554" s="29" t="str">
        <f>VLOOKUP(Datos[[#This Row],[Region]],$P$7:$S$61,4,FALSE)</f>
        <v>50 - Zaragoza</v>
      </c>
    </row>
    <row r="1555" spans="1:11" x14ac:dyDescent="0.25">
      <c r="A1555" t="s">
        <v>62</v>
      </c>
      <c r="B1555" t="s">
        <v>21</v>
      </c>
      <c r="C1555" t="s">
        <v>15</v>
      </c>
      <c r="D1555">
        <v>0</v>
      </c>
      <c r="E1555">
        <v>0</v>
      </c>
      <c r="F1555">
        <v>50</v>
      </c>
      <c r="J1555" s="29">
        <f>VLOOKUP(Datos[[#This Row],[Mes]],$M$2:$N$13,2,FALSE)</f>
        <v>44896</v>
      </c>
      <c r="K1555" s="29" t="str">
        <f>VLOOKUP(Datos[[#This Row],[Region]],$P$7:$S$61,4,FALSE)</f>
        <v>50 - Zaragoza</v>
      </c>
    </row>
    <row r="1556" spans="1:11" x14ac:dyDescent="0.25">
      <c r="A1556" t="s">
        <v>66</v>
      </c>
      <c r="B1556" t="s">
        <v>21</v>
      </c>
      <c r="C1556" t="s">
        <v>4</v>
      </c>
      <c r="D1556">
        <v>0</v>
      </c>
      <c r="E1556">
        <v>0</v>
      </c>
      <c r="F1556">
        <v>51</v>
      </c>
      <c r="J1556" s="29">
        <f>VLOOKUP(Datos[[#This Row],[Mes]],$M$2:$N$13,2,FALSE)</f>
        <v>44562</v>
      </c>
      <c r="K1556" s="29" t="str">
        <f>VLOOKUP(Datos[[#This Row],[Region]],$P$7:$S$61,4,FALSE)</f>
        <v>51 - Ceuta</v>
      </c>
    </row>
    <row r="1557" spans="1:11" x14ac:dyDescent="0.25">
      <c r="A1557" t="s">
        <v>66</v>
      </c>
      <c r="B1557" t="s">
        <v>21</v>
      </c>
      <c r="C1557" t="s">
        <v>5</v>
      </c>
      <c r="D1557">
        <v>0</v>
      </c>
      <c r="E1557">
        <v>0</v>
      </c>
      <c r="F1557">
        <v>51</v>
      </c>
      <c r="J1557" s="29">
        <f>VLOOKUP(Datos[[#This Row],[Mes]],$M$2:$N$13,2,FALSE)</f>
        <v>44593</v>
      </c>
      <c r="K1557" s="29" t="str">
        <f>VLOOKUP(Datos[[#This Row],[Region]],$P$7:$S$61,4,FALSE)</f>
        <v>51 - Ceuta</v>
      </c>
    </row>
    <row r="1558" spans="1:11" x14ac:dyDescent="0.25">
      <c r="A1558" t="s">
        <v>66</v>
      </c>
      <c r="B1558" t="s">
        <v>21</v>
      </c>
      <c r="C1558" t="s">
        <v>6</v>
      </c>
      <c r="D1558">
        <v>0</v>
      </c>
      <c r="E1558">
        <v>0</v>
      </c>
      <c r="F1558">
        <v>51</v>
      </c>
      <c r="J1558" s="29">
        <f>VLOOKUP(Datos[[#This Row],[Mes]],$M$2:$N$13,2,FALSE)</f>
        <v>44621</v>
      </c>
      <c r="K1558" s="29" t="str">
        <f>VLOOKUP(Datos[[#This Row],[Region]],$P$7:$S$61,4,FALSE)</f>
        <v>51 - Ceuta</v>
      </c>
    </row>
    <row r="1559" spans="1:11" x14ac:dyDescent="0.25">
      <c r="A1559" t="s">
        <v>66</v>
      </c>
      <c r="B1559" t="s">
        <v>21</v>
      </c>
      <c r="C1559" t="s">
        <v>7</v>
      </c>
      <c r="D1559">
        <v>0</v>
      </c>
      <c r="E1559">
        <v>0</v>
      </c>
      <c r="F1559">
        <v>51</v>
      </c>
      <c r="J1559" s="29">
        <f>VLOOKUP(Datos[[#This Row],[Mes]],$M$2:$N$13,2,FALSE)</f>
        <v>44652</v>
      </c>
      <c r="K1559" s="29" t="str">
        <f>VLOOKUP(Datos[[#This Row],[Region]],$P$7:$S$61,4,FALSE)</f>
        <v>51 - Ceuta</v>
      </c>
    </row>
    <row r="1560" spans="1:11" x14ac:dyDescent="0.25">
      <c r="A1560" t="s">
        <v>66</v>
      </c>
      <c r="B1560" t="s">
        <v>21</v>
      </c>
      <c r="C1560" t="s">
        <v>8</v>
      </c>
      <c r="D1560">
        <v>0</v>
      </c>
      <c r="E1560">
        <v>0</v>
      </c>
      <c r="F1560">
        <v>51</v>
      </c>
      <c r="J1560" s="29">
        <f>VLOOKUP(Datos[[#This Row],[Mes]],$M$2:$N$13,2,FALSE)</f>
        <v>44682</v>
      </c>
      <c r="K1560" s="29" t="str">
        <f>VLOOKUP(Datos[[#This Row],[Region]],$P$7:$S$61,4,FALSE)</f>
        <v>51 - Ceuta</v>
      </c>
    </row>
    <row r="1561" spans="1:11" x14ac:dyDescent="0.25">
      <c r="A1561" t="s">
        <v>66</v>
      </c>
      <c r="B1561" t="s">
        <v>21</v>
      </c>
      <c r="C1561" t="s">
        <v>9</v>
      </c>
      <c r="D1561">
        <v>0</v>
      </c>
      <c r="E1561">
        <v>0</v>
      </c>
      <c r="F1561">
        <v>51</v>
      </c>
      <c r="J1561" s="29">
        <f>VLOOKUP(Datos[[#This Row],[Mes]],$M$2:$N$13,2,FALSE)</f>
        <v>44713</v>
      </c>
      <c r="K1561" s="29" t="str">
        <f>VLOOKUP(Datos[[#This Row],[Region]],$P$7:$S$61,4,FALSE)</f>
        <v>51 - Ceuta</v>
      </c>
    </row>
    <row r="1562" spans="1:11" x14ac:dyDescent="0.25">
      <c r="A1562" t="s">
        <v>66</v>
      </c>
      <c r="B1562" t="s">
        <v>21</v>
      </c>
      <c r="C1562" t="s">
        <v>10</v>
      </c>
      <c r="D1562">
        <v>0</v>
      </c>
      <c r="E1562">
        <v>0</v>
      </c>
      <c r="F1562">
        <v>51</v>
      </c>
      <c r="J1562" s="29">
        <f>VLOOKUP(Datos[[#This Row],[Mes]],$M$2:$N$13,2,FALSE)</f>
        <v>44743</v>
      </c>
      <c r="K1562" s="29" t="str">
        <f>VLOOKUP(Datos[[#This Row],[Region]],$P$7:$S$61,4,FALSE)</f>
        <v>51 - Ceuta</v>
      </c>
    </row>
    <row r="1563" spans="1:11" x14ac:dyDescent="0.25">
      <c r="A1563" t="s">
        <v>66</v>
      </c>
      <c r="B1563" t="s">
        <v>21</v>
      </c>
      <c r="C1563" t="s">
        <v>11</v>
      </c>
      <c r="D1563">
        <v>0</v>
      </c>
      <c r="E1563">
        <v>0</v>
      </c>
      <c r="F1563">
        <v>51</v>
      </c>
      <c r="J1563" s="29">
        <f>VLOOKUP(Datos[[#This Row],[Mes]],$M$2:$N$13,2,FALSE)</f>
        <v>44774</v>
      </c>
      <c r="K1563" s="29" t="str">
        <f>VLOOKUP(Datos[[#This Row],[Region]],$P$7:$S$61,4,FALSE)</f>
        <v>51 - Ceuta</v>
      </c>
    </row>
    <row r="1564" spans="1:11" x14ac:dyDescent="0.25">
      <c r="A1564" t="s">
        <v>66</v>
      </c>
      <c r="B1564" t="s">
        <v>21</v>
      </c>
      <c r="C1564" t="s">
        <v>12</v>
      </c>
      <c r="D1564">
        <v>0</v>
      </c>
      <c r="E1564">
        <v>0</v>
      </c>
      <c r="F1564">
        <v>51</v>
      </c>
      <c r="J1564" s="29">
        <f>VLOOKUP(Datos[[#This Row],[Mes]],$M$2:$N$13,2,FALSE)</f>
        <v>44805</v>
      </c>
      <c r="K1564" s="29" t="str">
        <f>VLOOKUP(Datos[[#This Row],[Region]],$P$7:$S$61,4,FALSE)</f>
        <v>51 - Ceuta</v>
      </c>
    </row>
    <row r="1565" spans="1:11" x14ac:dyDescent="0.25">
      <c r="A1565" t="s">
        <v>66</v>
      </c>
      <c r="B1565" t="s">
        <v>21</v>
      </c>
      <c r="C1565" t="s">
        <v>13</v>
      </c>
      <c r="D1565">
        <v>0</v>
      </c>
      <c r="E1565">
        <v>0</v>
      </c>
      <c r="F1565">
        <v>51</v>
      </c>
      <c r="J1565" s="29">
        <f>VLOOKUP(Datos[[#This Row],[Mes]],$M$2:$N$13,2,FALSE)</f>
        <v>44835</v>
      </c>
      <c r="K1565" s="29" t="str">
        <f>VLOOKUP(Datos[[#This Row],[Region]],$P$7:$S$61,4,FALSE)</f>
        <v>51 - Ceuta</v>
      </c>
    </row>
    <row r="1566" spans="1:11" x14ac:dyDescent="0.25">
      <c r="A1566" t="s">
        <v>66</v>
      </c>
      <c r="B1566" t="s">
        <v>21</v>
      </c>
      <c r="C1566" t="s">
        <v>14</v>
      </c>
      <c r="D1566">
        <v>0</v>
      </c>
      <c r="E1566">
        <v>0</v>
      </c>
      <c r="F1566">
        <v>51</v>
      </c>
      <c r="J1566" s="29">
        <f>VLOOKUP(Datos[[#This Row],[Mes]],$M$2:$N$13,2,FALSE)</f>
        <v>44866</v>
      </c>
      <c r="K1566" s="29" t="str">
        <f>VLOOKUP(Datos[[#This Row],[Region]],$P$7:$S$61,4,FALSE)</f>
        <v>51 - Ceuta</v>
      </c>
    </row>
    <row r="1567" spans="1:11" x14ac:dyDescent="0.25">
      <c r="A1567" t="s">
        <v>66</v>
      </c>
      <c r="B1567" t="s">
        <v>21</v>
      </c>
      <c r="C1567" t="s">
        <v>15</v>
      </c>
      <c r="D1567">
        <v>0</v>
      </c>
      <c r="E1567">
        <v>0</v>
      </c>
      <c r="F1567">
        <v>51</v>
      </c>
      <c r="J1567" s="29">
        <f>VLOOKUP(Datos[[#This Row],[Mes]],$M$2:$N$13,2,FALSE)</f>
        <v>44896</v>
      </c>
      <c r="K1567" s="29" t="str">
        <f>VLOOKUP(Datos[[#This Row],[Region]],$P$7:$S$61,4,FALSE)</f>
        <v>51 - Ceuta</v>
      </c>
    </row>
    <row r="1568" spans="1:11" x14ac:dyDescent="0.25">
      <c r="A1568" t="s">
        <v>58</v>
      </c>
      <c r="B1568" t="s">
        <v>21</v>
      </c>
      <c r="C1568" t="s">
        <v>4</v>
      </c>
      <c r="D1568">
        <v>0</v>
      </c>
      <c r="E1568">
        <v>0</v>
      </c>
      <c r="F1568">
        <v>52</v>
      </c>
      <c r="J1568" s="29">
        <f>VLOOKUP(Datos[[#This Row],[Mes]],$M$2:$N$13,2,FALSE)</f>
        <v>44562</v>
      </c>
      <c r="K1568" s="29" t="str">
        <f>VLOOKUP(Datos[[#This Row],[Region]],$P$7:$S$61,4,FALSE)</f>
        <v>52 - Melilla</v>
      </c>
    </row>
    <row r="1569" spans="1:11" x14ac:dyDescent="0.25">
      <c r="A1569" t="s">
        <v>58</v>
      </c>
      <c r="B1569" t="s">
        <v>21</v>
      </c>
      <c r="C1569" t="s">
        <v>5</v>
      </c>
      <c r="D1569">
        <v>0</v>
      </c>
      <c r="E1569">
        <v>0</v>
      </c>
      <c r="F1569">
        <v>52</v>
      </c>
      <c r="J1569" s="29">
        <f>VLOOKUP(Datos[[#This Row],[Mes]],$M$2:$N$13,2,FALSE)</f>
        <v>44593</v>
      </c>
      <c r="K1569" s="29" t="str">
        <f>VLOOKUP(Datos[[#This Row],[Region]],$P$7:$S$61,4,FALSE)</f>
        <v>52 - Melilla</v>
      </c>
    </row>
    <row r="1570" spans="1:11" x14ac:dyDescent="0.25">
      <c r="A1570" t="s">
        <v>58</v>
      </c>
      <c r="B1570" t="s">
        <v>21</v>
      </c>
      <c r="C1570" t="s">
        <v>6</v>
      </c>
      <c r="D1570">
        <v>0</v>
      </c>
      <c r="E1570">
        <v>0</v>
      </c>
      <c r="F1570">
        <v>52</v>
      </c>
      <c r="J1570" s="29">
        <f>VLOOKUP(Datos[[#This Row],[Mes]],$M$2:$N$13,2,FALSE)</f>
        <v>44621</v>
      </c>
      <c r="K1570" s="29" t="str">
        <f>VLOOKUP(Datos[[#This Row],[Region]],$P$7:$S$61,4,FALSE)</f>
        <v>52 - Melilla</v>
      </c>
    </row>
    <row r="1571" spans="1:11" x14ac:dyDescent="0.25">
      <c r="A1571" t="s">
        <v>58</v>
      </c>
      <c r="B1571" t="s">
        <v>21</v>
      </c>
      <c r="C1571" t="s">
        <v>7</v>
      </c>
      <c r="D1571">
        <v>0</v>
      </c>
      <c r="E1571">
        <v>0</v>
      </c>
      <c r="F1571">
        <v>52</v>
      </c>
      <c r="J1571" s="29">
        <f>VLOOKUP(Datos[[#This Row],[Mes]],$M$2:$N$13,2,FALSE)</f>
        <v>44652</v>
      </c>
      <c r="K1571" s="29" t="str">
        <f>VLOOKUP(Datos[[#This Row],[Region]],$P$7:$S$61,4,FALSE)</f>
        <v>52 - Melilla</v>
      </c>
    </row>
    <row r="1572" spans="1:11" x14ac:dyDescent="0.25">
      <c r="A1572" t="s">
        <v>58</v>
      </c>
      <c r="B1572" t="s">
        <v>21</v>
      </c>
      <c r="C1572" t="s">
        <v>8</v>
      </c>
      <c r="D1572">
        <v>0</v>
      </c>
      <c r="E1572">
        <v>0</v>
      </c>
      <c r="F1572">
        <v>52</v>
      </c>
      <c r="J1572" s="29">
        <f>VLOOKUP(Datos[[#This Row],[Mes]],$M$2:$N$13,2,FALSE)</f>
        <v>44682</v>
      </c>
      <c r="K1572" s="29" t="str">
        <f>VLOOKUP(Datos[[#This Row],[Region]],$P$7:$S$61,4,FALSE)</f>
        <v>52 - Melilla</v>
      </c>
    </row>
    <row r="1573" spans="1:11" x14ac:dyDescent="0.25">
      <c r="A1573" t="s">
        <v>58</v>
      </c>
      <c r="B1573" t="s">
        <v>21</v>
      </c>
      <c r="C1573" t="s">
        <v>9</v>
      </c>
      <c r="D1573">
        <v>0</v>
      </c>
      <c r="E1573">
        <v>0</v>
      </c>
      <c r="F1573">
        <v>52</v>
      </c>
      <c r="J1573" s="29">
        <f>VLOOKUP(Datos[[#This Row],[Mes]],$M$2:$N$13,2,FALSE)</f>
        <v>44713</v>
      </c>
      <c r="K1573" s="29" t="str">
        <f>VLOOKUP(Datos[[#This Row],[Region]],$P$7:$S$61,4,FALSE)</f>
        <v>52 - Melilla</v>
      </c>
    </row>
    <row r="1574" spans="1:11" x14ac:dyDescent="0.25">
      <c r="A1574" t="s">
        <v>58</v>
      </c>
      <c r="B1574" t="s">
        <v>21</v>
      </c>
      <c r="C1574" t="s">
        <v>10</v>
      </c>
      <c r="D1574">
        <v>0</v>
      </c>
      <c r="E1574">
        <v>0</v>
      </c>
      <c r="F1574">
        <v>52</v>
      </c>
      <c r="J1574" s="29">
        <f>VLOOKUP(Datos[[#This Row],[Mes]],$M$2:$N$13,2,FALSE)</f>
        <v>44743</v>
      </c>
      <c r="K1574" s="29" t="str">
        <f>VLOOKUP(Datos[[#This Row],[Region]],$P$7:$S$61,4,FALSE)</f>
        <v>52 - Melilla</v>
      </c>
    </row>
    <row r="1575" spans="1:11" x14ac:dyDescent="0.25">
      <c r="A1575" t="s">
        <v>58</v>
      </c>
      <c r="B1575" t="s">
        <v>21</v>
      </c>
      <c r="C1575" t="s">
        <v>11</v>
      </c>
      <c r="D1575">
        <v>0</v>
      </c>
      <c r="E1575">
        <v>0</v>
      </c>
      <c r="F1575">
        <v>52</v>
      </c>
      <c r="J1575" s="29">
        <f>VLOOKUP(Datos[[#This Row],[Mes]],$M$2:$N$13,2,FALSE)</f>
        <v>44774</v>
      </c>
      <c r="K1575" s="29" t="str">
        <f>VLOOKUP(Datos[[#This Row],[Region]],$P$7:$S$61,4,FALSE)</f>
        <v>52 - Melilla</v>
      </c>
    </row>
    <row r="1576" spans="1:11" x14ac:dyDescent="0.25">
      <c r="A1576" t="s">
        <v>58</v>
      </c>
      <c r="B1576" t="s">
        <v>21</v>
      </c>
      <c r="C1576" t="s">
        <v>12</v>
      </c>
      <c r="D1576">
        <v>0</v>
      </c>
      <c r="E1576">
        <v>0</v>
      </c>
      <c r="F1576">
        <v>52</v>
      </c>
      <c r="J1576" s="29">
        <f>VLOOKUP(Datos[[#This Row],[Mes]],$M$2:$N$13,2,FALSE)</f>
        <v>44805</v>
      </c>
      <c r="K1576" s="29" t="str">
        <f>VLOOKUP(Datos[[#This Row],[Region]],$P$7:$S$61,4,FALSE)</f>
        <v>52 - Melilla</v>
      </c>
    </row>
    <row r="1577" spans="1:11" x14ac:dyDescent="0.25">
      <c r="A1577" t="s">
        <v>58</v>
      </c>
      <c r="B1577" t="s">
        <v>21</v>
      </c>
      <c r="C1577" t="s">
        <v>13</v>
      </c>
      <c r="D1577">
        <v>0</v>
      </c>
      <c r="E1577">
        <v>0</v>
      </c>
      <c r="F1577">
        <v>52</v>
      </c>
      <c r="J1577" s="29">
        <f>VLOOKUP(Datos[[#This Row],[Mes]],$M$2:$N$13,2,FALSE)</f>
        <v>44835</v>
      </c>
      <c r="K1577" s="29" t="str">
        <f>VLOOKUP(Datos[[#This Row],[Region]],$P$7:$S$61,4,FALSE)</f>
        <v>52 - Melilla</v>
      </c>
    </row>
    <row r="1578" spans="1:11" x14ac:dyDescent="0.25">
      <c r="A1578" t="s">
        <v>58</v>
      </c>
      <c r="B1578" t="s">
        <v>21</v>
      </c>
      <c r="C1578" t="s">
        <v>14</v>
      </c>
      <c r="D1578">
        <v>0</v>
      </c>
      <c r="E1578">
        <v>0</v>
      </c>
      <c r="F1578">
        <v>52</v>
      </c>
      <c r="J1578" s="29">
        <f>VLOOKUP(Datos[[#This Row],[Mes]],$M$2:$N$13,2,FALSE)</f>
        <v>44866</v>
      </c>
      <c r="K1578" s="29" t="str">
        <f>VLOOKUP(Datos[[#This Row],[Region]],$P$7:$S$61,4,FALSE)</f>
        <v>52 - Melilla</v>
      </c>
    </row>
    <row r="1579" spans="1:11" x14ac:dyDescent="0.25">
      <c r="A1579" t="s">
        <v>58</v>
      </c>
      <c r="B1579" t="s">
        <v>21</v>
      </c>
      <c r="C1579" t="s">
        <v>15</v>
      </c>
      <c r="D1579">
        <v>0</v>
      </c>
      <c r="E1579">
        <v>0</v>
      </c>
      <c r="F1579">
        <v>52</v>
      </c>
      <c r="J1579" s="29">
        <f>VLOOKUP(Datos[[#This Row],[Mes]],$M$2:$N$13,2,FALSE)</f>
        <v>44896</v>
      </c>
      <c r="K1579" s="29" t="str">
        <f>VLOOKUP(Datos[[#This Row],[Region]],$P$7:$S$61,4,FALSE)</f>
        <v>52 - Melilla</v>
      </c>
    </row>
    <row r="1580" spans="1:11" x14ac:dyDescent="0.25">
      <c r="A1580" t="s">
        <v>69</v>
      </c>
      <c r="B1580" t="s">
        <v>18</v>
      </c>
      <c r="C1580" t="s">
        <v>9</v>
      </c>
      <c r="D1580">
        <v>0</v>
      </c>
      <c r="E1580">
        <v>0</v>
      </c>
      <c r="F1580">
        <v>1</v>
      </c>
      <c r="J1580" s="29">
        <f>VLOOKUP(Datos[[#This Row],[Mes]],$M$2:$N$13,2,FALSE)</f>
        <v>44713</v>
      </c>
      <c r="K1580" s="29" t="str">
        <f>VLOOKUP(Datos[[#This Row],[Region]],$P$7:$S$61,4,FALSE)</f>
        <v>01 - Araba/Álava</v>
      </c>
    </row>
    <row r="1581" spans="1:11" x14ac:dyDescent="0.25">
      <c r="A1581" t="s">
        <v>69</v>
      </c>
      <c r="B1581" t="s">
        <v>18</v>
      </c>
      <c r="C1581" t="s">
        <v>10</v>
      </c>
      <c r="D1581">
        <v>0</v>
      </c>
      <c r="E1581">
        <v>0</v>
      </c>
      <c r="F1581">
        <v>1</v>
      </c>
      <c r="J1581" s="29">
        <f>VLOOKUP(Datos[[#This Row],[Mes]],$M$2:$N$13,2,FALSE)</f>
        <v>44743</v>
      </c>
      <c r="K1581" s="29" t="str">
        <f>VLOOKUP(Datos[[#This Row],[Region]],$P$7:$S$61,4,FALSE)</f>
        <v>01 - Araba/Álava</v>
      </c>
    </row>
    <row r="1582" spans="1:11" x14ac:dyDescent="0.25">
      <c r="A1582" t="s">
        <v>69</v>
      </c>
      <c r="B1582" t="s">
        <v>18</v>
      </c>
      <c r="C1582" t="s">
        <v>11</v>
      </c>
      <c r="D1582">
        <v>0</v>
      </c>
      <c r="E1582">
        <v>0</v>
      </c>
      <c r="F1582">
        <v>1</v>
      </c>
      <c r="J1582" s="29">
        <f>VLOOKUP(Datos[[#This Row],[Mes]],$M$2:$N$13,2,FALSE)</f>
        <v>44774</v>
      </c>
      <c r="K1582" s="29" t="str">
        <f>VLOOKUP(Datos[[#This Row],[Region]],$P$7:$S$61,4,FALSE)</f>
        <v>01 - Araba/Álava</v>
      </c>
    </row>
    <row r="1583" spans="1:11" x14ac:dyDescent="0.25">
      <c r="A1583" t="s">
        <v>69</v>
      </c>
      <c r="B1583" t="s">
        <v>18</v>
      </c>
      <c r="C1583" t="s">
        <v>12</v>
      </c>
      <c r="D1583">
        <v>0</v>
      </c>
      <c r="E1583">
        <v>0</v>
      </c>
      <c r="F1583">
        <v>1</v>
      </c>
      <c r="J1583" s="29">
        <f>VLOOKUP(Datos[[#This Row],[Mes]],$M$2:$N$13,2,FALSE)</f>
        <v>44805</v>
      </c>
      <c r="K1583" s="29" t="str">
        <f>VLOOKUP(Datos[[#This Row],[Region]],$P$7:$S$61,4,FALSE)</f>
        <v>01 - Araba/Álava</v>
      </c>
    </row>
    <row r="1584" spans="1:11" x14ac:dyDescent="0.25">
      <c r="A1584" t="s">
        <v>69</v>
      </c>
      <c r="B1584" t="s">
        <v>18</v>
      </c>
      <c r="C1584" t="s">
        <v>13</v>
      </c>
      <c r="D1584">
        <v>0</v>
      </c>
      <c r="E1584">
        <v>0</v>
      </c>
      <c r="F1584">
        <v>1</v>
      </c>
      <c r="J1584" s="29">
        <f>VLOOKUP(Datos[[#This Row],[Mes]],$M$2:$N$13,2,FALSE)</f>
        <v>44835</v>
      </c>
      <c r="K1584" s="29" t="str">
        <f>VLOOKUP(Datos[[#This Row],[Region]],$P$7:$S$61,4,FALSE)</f>
        <v>01 - Araba/Álava</v>
      </c>
    </row>
    <row r="1585" spans="1:11" x14ac:dyDescent="0.25">
      <c r="A1585" t="s">
        <v>69</v>
      </c>
      <c r="B1585" t="s">
        <v>18</v>
      </c>
      <c r="C1585" t="s">
        <v>14</v>
      </c>
      <c r="D1585">
        <v>0</v>
      </c>
      <c r="E1585">
        <v>0</v>
      </c>
      <c r="F1585">
        <v>1</v>
      </c>
      <c r="J1585" s="29">
        <f>VLOOKUP(Datos[[#This Row],[Mes]],$M$2:$N$13,2,FALSE)</f>
        <v>44866</v>
      </c>
      <c r="K1585" s="29" t="str">
        <f>VLOOKUP(Datos[[#This Row],[Region]],$P$7:$S$61,4,FALSE)</f>
        <v>01 - Araba/Álava</v>
      </c>
    </row>
    <row r="1586" spans="1:11" x14ac:dyDescent="0.25">
      <c r="A1586" t="s">
        <v>69</v>
      </c>
      <c r="B1586" t="s">
        <v>18</v>
      </c>
      <c r="C1586" t="s">
        <v>15</v>
      </c>
      <c r="D1586">
        <v>0</v>
      </c>
      <c r="E1586">
        <v>0</v>
      </c>
      <c r="F1586">
        <v>1</v>
      </c>
      <c r="J1586" s="29">
        <f>VLOOKUP(Datos[[#This Row],[Mes]],$M$2:$N$13,2,FALSE)</f>
        <v>44896</v>
      </c>
      <c r="K1586" s="29" t="str">
        <f>VLOOKUP(Datos[[#This Row],[Region]],$P$7:$S$61,4,FALSE)</f>
        <v>01 - Araba/Álava</v>
      </c>
    </row>
    <row r="1587" spans="1:11" x14ac:dyDescent="0.25">
      <c r="A1587" t="s">
        <v>63</v>
      </c>
      <c r="B1587" t="s">
        <v>18</v>
      </c>
      <c r="C1587" t="s">
        <v>9</v>
      </c>
      <c r="D1587">
        <v>0</v>
      </c>
      <c r="E1587">
        <v>0</v>
      </c>
      <c r="F1587">
        <v>2</v>
      </c>
      <c r="J1587" s="29">
        <f>VLOOKUP(Datos[[#This Row],[Mes]],$M$2:$N$13,2,FALSE)</f>
        <v>44713</v>
      </c>
      <c r="K1587" s="29" t="str">
        <f>VLOOKUP(Datos[[#This Row],[Region]],$P$7:$S$61,4,FALSE)</f>
        <v>02 - Albacete</v>
      </c>
    </row>
    <row r="1588" spans="1:11" x14ac:dyDescent="0.25">
      <c r="A1588" t="s">
        <v>63</v>
      </c>
      <c r="B1588" t="s">
        <v>18</v>
      </c>
      <c r="C1588" t="s">
        <v>10</v>
      </c>
      <c r="D1588">
        <v>0</v>
      </c>
      <c r="E1588">
        <v>0</v>
      </c>
      <c r="F1588">
        <v>2</v>
      </c>
      <c r="J1588" s="29">
        <f>VLOOKUP(Datos[[#This Row],[Mes]],$M$2:$N$13,2,FALSE)</f>
        <v>44743</v>
      </c>
      <c r="K1588" s="29" t="str">
        <f>VLOOKUP(Datos[[#This Row],[Region]],$P$7:$S$61,4,FALSE)</f>
        <v>02 - Albacete</v>
      </c>
    </row>
    <row r="1589" spans="1:11" x14ac:dyDescent="0.25">
      <c r="A1589" t="s">
        <v>63</v>
      </c>
      <c r="B1589" t="s">
        <v>18</v>
      </c>
      <c r="C1589" t="s">
        <v>11</v>
      </c>
      <c r="D1589">
        <v>0</v>
      </c>
      <c r="E1589">
        <v>0</v>
      </c>
      <c r="F1589">
        <v>2</v>
      </c>
      <c r="J1589" s="29">
        <f>VLOOKUP(Datos[[#This Row],[Mes]],$M$2:$N$13,2,FALSE)</f>
        <v>44774</v>
      </c>
      <c r="K1589" s="29" t="str">
        <f>VLOOKUP(Datos[[#This Row],[Region]],$P$7:$S$61,4,FALSE)</f>
        <v>02 - Albacete</v>
      </c>
    </row>
    <row r="1590" spans="1:11" x14ac:dyDescent="0.25">
      <c r="A1590" t="s">
        <v>63</v>
      </c>
      <c r="B1590" t="s">
        <v>18</v>
      </c>
      <c r="C1590" t="s">
        <v>12</v>
      </c>
      <c r="D1590">
        <v>0</v>
      </c>
      <c r="E1590">
        <v>0</v>
      </c>
      <c r="F1590">
        <v>2</v>
      </c>
      <c r="J1590" s="29">
        <f>VLOOKUP(Datos[[#This Row],[Mes]],$M$2:$N$13,2,FALSE)</f>
        <v>44805</v>
      </c>
      <c r="K1590" s="29" t="str">
        <f>VLOOKUP(Datos[[#This Row],[Region]],$P$7:$S$61,4,FALSE)</f>
        <v>02 - Albacete</v>
      </c>
    </row>
    <row r="1591" spans="1:11" x14ac:dyDescent="0.25">
      <c r="A1591" t="s">
        <v>63</v>
      </c>
      <c r="B1591" t="s">
        <v>18</v>
      </c>
      <c r="C1591" t="s">
        <v>13</v>
      </c>
      <c r="D1591">
        <v>0</v>
      </c>
      <c r="E1591">
        <v>0</v>
      </c>
      <c r="F1591">
        <v>2</v>
      </c>
      <c r="J1591" s="29">
        <f>VLOOKUP(Datos[[#This Row],[Mes]],$M$2:$N$13,2,FALSE)</f>
        <v>44835</v>
      </c>
      <c r="K1591" s="29" t="str">
        <f>VLOOKUP(Datos[[#This Row],[Region]],$P$7:$S$61,4,FALSE)</f>
        <v>02 - Albacete</v>
      </c>
    </row>
    <row r="1592" spans="1:11" x14ac:dyDescent="0.25">
      <c r="A1592" t="s">
        <v>63</v>
      </c>
      <c r="B1592" t="s">
        <v>18</v>
      </c>
      <c r="C1592" t="s">
        <v>14</v>
      </c>
      <c r="D1592">
        <v>0</v>
      </c>
      <c r="E1592">
        <v>0</v>
      </c>
      <c r="F1592">
        <v>2</v>
      </c>
      <c r="J1592" s="29">
        <f>VLOOKUP(Datos[[#This Row],[Mes]],$M$2:$N$13,2,FALSE)</f>
        <v>44866</v>
      </c>
      <c r="K1592" s="29" t="str">
        <f>VLOOKUP(Datos[[#This Row],[Region]],$P$7:$S$61,4,FALSE)</f>
        <v>02 - Albacete</v>
      </c>
    </row>
    <row r="1593" spans="1:11" x14ac:dyDescent="0.25">
      <c r="A1593" t="s">
        <v>63</v>
      </c>
      <c r="B1593" t="s">
        <v>18</v>
      </c>
      <c r="C1593" t="s">
        <v>15</v>
      </c>
      <c r="D1593">
        <v>0</v>
      </c>
      <c r="E1593">
        <v>0</v>
      </c>
      <c r="F1593">
        <v>2</v>
      </c>
      <c r="J1593" s="29">
        <f>VLOOKUP(Datos[[#This Row],[Mes]],$M$2:$N$13,2,FALSE)</f>
        <v>44896</v>
      </c>
      <c r="K1593" s="29" t="str">
        <f>VLOOKUP(Datos[[#This Row],[Region]],$P$7:$S$61,4,FALSE)</f>
        <v>02 - Albacete</v>
      </c>
    </row>
    <row r="1594" spans="1:11" x14ac:dyDescent="0.25">
      <c r="A1594" t="s">
        <v>68</v>
      </c>
      <c r="B1594" t="s">
        <v>18</v>
      </c>
      <c r="C1594" t="s">
        <v>9</v>
      </c>
      <c r="D1594">
        <v>0</v>
      </c>
      <c r="E1594">
        <v>0</v>
      </c>
      <c r="F1594">
        <v>3</v>
      </c>
      <c r="J1594" s="29">
        <f>VLOOKUP(Datos[[#This Row],[Mes]],$M$2:$N$13,2,FALSE)</f>
        <v>44713</v>
      </c>
      <c r="K1594" s="29" t="str">
        <f>VLOOKUP(Datos[[#This Row],[Region]],$P$7:$S$61,4,FALSE)</f>
        <v>03 - Alicante/Alacant</v>
      </c>
    </row>
    <row r="1595" spans="1:11" x14ac:dyDescent="0.25">
      <c r="A1595" t="s">
        <v>68</v>
      </c>
      <c r="B1595" t="s">
        <v>18</v>
      </c>
      <c r="C1595" t="s">
        <v>10</v>
      </c>
      <c r="D1595">
        <v>0</v>
      </c>
      <c r="E1595">
        <v>0</v>
      </c>
      <c r="F1595">
        <v>3</v>
      </c>
      <c r="J1595" s="29">
        <f>VLOOKUP(Datos[[#This Row],[Mes]],$M$2:$N$13,2,FALSE)</f>
        <v>44743</v>
      </c>
      <c r="K1595" s="29" t="str">
        <f>VLOOKUP(Datos[[#This Row],[Region]],$P$7:$S$61,4,FALSE)</f>
        <v>03 - Alicante/Alacant</v>
      </c>
    </row>
    <row r="1596" spans="1:11" x14ac:dyDescent="0.25">
      <c r="A1596" t="s">
        <v>68</v>
      </c>
      <c r="B1596" t="s">
        <v>18</v>
      </c>
      <c r="C1596" t="s">
        <v>11</v>
      </c>
      <c r="D1596">
        <v>0</v>
      </c>
      <c r="E1596">
        <v>0</v>
      </c>
      <c r="F1596">
        <v>3</v>
      </c>
      <c r="J1596" s="29">
        <f>VLOOKUP(Datos[[#This Row],[Mes]],$M$2:$N$13,2,FALSE)</f>
        <v>44774</v>
      </c>
      <c r="K1596" s="29" t="str">
        <f>VLOOKUP(Datos[[#This Row],[Region]],$P$7:$S$61,4,FALSE)</f>
        <v>03 - Alicante/Alacant</v>
      </c>
    </row>
    <row r="1597" spans="1:11" x14ac:dyDescent="0.25">
      <c r="A1597" t="s">
        <v>68</v>
      </c>
      <c r="B1597" t="s">
        <v>18</v>
      </c>
      <c r="C1597" t="s">
        <v>12</v>
      </c>
      <c r="D1597">
        <v>0</v>
      </c>
      <c r="E1597">
        <v>0</v>
      </c>
      <c r="F1597">
        <v>3</v>
      </c>
      <c r="J1597" s="29">
        <f>VLOOKUP(Datos[[#This Row],[Mes]],$M$2:$N$13,2,FALSE)</f>
        <v>44805</v>
      </c>
      <c r="K1597" s="29" t="str">
        <f>VLOOKUP(Datos[[#This Row],[Region]],$P$7:$S$61,4,FALSE)</f>
        <v>03 - Alicante/Alacant</v>
      </c>
    </row>
    <row r="1598" spans="1:11" x14ac:dyDescent="0.25">
      <c r="A1598" t="s">
        <v>68</v>
      </c>
      <c r="B1598" t="s">
        <v>18</v>
      </c>
      <c r="C1598" t="s">
        <v>13</v>
      </c>
      <c r="D1598">
        <v>0</v>
      </c>
      <c r="E1598">
        <v>0</v>
      </c>
      <c r="F1598">
        <v>3</v>
      </c>
      <c r="J1598" s="29">
        <f>VLOOKUP(Datos[[#This Row],[Mes]],$M$2:$N$13,2,FALSE)</f>
        <v>44835</v>
      </c>
      <c r="K1598" s="29" t="str">
        <f>VLOOKUP(Datos[[#This Row],[Region]],$P$7:$S$61,4,FALSE)</f>
        <v>03 - Alicante/Alacant</v>
      </c>
    </row>
    <row r="1599" spans="1:11" x14ac:dyDescent="0.25">
      <c r="A1599" t="s">
        <v>68</v>
      </c>
      <c r="B1599" t="s">
        <v>18</v>
      </c>
      <c r="C1599" t="s">
        <v>14</v>
      </c>
      <c r="D1599">
        <v>0</v>
      </c>
      <c r="E1599">
        <v>0</v>
      </c>
      <c r="F1599">
        <v>3</v>
      </c>
      <c r="J1599" s="29">
        <f>VLOOKUP(Datos[[#This Row],[Mes]],$M$2:$N$13,2,FALSE)</f>
        <v>44866</v>
      </c>
      <c r="K1599" s="29" t="str">
        <f>VLOOKUP(Datos[[#This Row],[Region]],$P$7:$S$61,4,FALSE)</f>
        <v>03 - Alicante/Alacant</v>
      </c>
    </row>
    <row r="1600" spans="1:11" x14ac:dyDescent="0.25">
      <c r="A1600" t="s">
        <v>68</v>
      </c>
      <c r="B1600" t="s">
        <v>18</v>
      </c>
      <c r="C1600" t="s">
        <v>15</v>
      </c>
      <c r="D1600">
        <v>0</v>
      </c>
      <c r="E1600">
        <v>0</v>
      </c>
      <c r="F1600">
        <v>3</v>
      </c>
      <c r="J1600" s="29">
        <f>VLOOKUP(Datos[[#This Row],[Mes]],$M$2:$N$13,2,FALSE)</f>
        <v>44896</v>
      </c>
      <c r="K1600" s="29" t="str">
        <f>VLOOKUP(Datos[[#This Row],[Region]],$P$7:$S$61,4,FALSE)</f>
        <v>03 - Alicante/Alacant</v>
      </c>
    </row>
    <row r="1601" spans="1:11" x14ac:dyDescent="0.25">
      <c r="A1601" t="s">
        <v>65</v>
      </c>
      <c r="B1601" t="s">
        <v>18</v>
      </c>
      <c r="C1601" t="s">
        <v>9</v>
      </c>
      <c r="D1601">
        <v>0</v>
      </c>
      <c r="E1601">
        <v>0</v>
      </c>
      <c r="F1601">
        <v>4</v>
      </c>
      <c r="J1601" s="29">
        <f>VLOOKUP(Datos[[#This Row],[Mes]],$M$2:$N$13,2,FALSE)</f>
        <v>44713</v>
      </c>
      <c r="K1601" s="29" t="str">
        <f>VLOOKUP(Datos[[#This Row],[Region]],$P$7:$S$61,4,FALSE)</f>
        <v>04 - Almería</v>
      </c>
    </row>
    <row r="1602" spans="1:11" x14ac:dyDescent="0.25">
      <c r="A1602" t="s">
        <v>65</v>
      </c>
      <c r="B1602" t="s">
        <v>18</v>
      </c>
      <c r="C1602" t="s">
        <v>10</v>
      </c>
      <c r="D1602">
        <v>0</v>
      </c>
      <c r="E1602">
        <v>0</v>
      </c>
      <c r="F1602">
        <v>4</v>
      </c>
      <c r="J1602" s="29">
        <f>VLOOKUP(Datos[[#This Row],[Mes]],$M$2:$N$13,2,FALSE)</f>
        <v>44743</v>
      </c>
      <c r="K1602" s="29" t="str">
        <f>VLOOKUP(Datos[[#This Row],[Region]],$P$7:$S$61,4,FALSE)</f>
        <v>04 - Almería</v>
      </c>
    </row>
    <row r="1603" spans="1:11" x14ac:dyDescent="0.25">
      <c r="A1603" t="s">
        <v>65</v>
      </c>
      <c r="B1603" t="s">
        <v>18</v>
      </c>
      <c r="C1603" t="s">
        <v>11</v>
      </c>
      <c r="D1603">
        <v>0</v>
      </c>
      <c r="E1603">
        <v>0</v>
      </c>
      <c r="F1603">
        <v>4</v>
      </c>
      <c r="J1603" s="29">
        <f>VLOOKUP(Datos[[#This Row],[Mes]],$M$2:$N$13,2,FALSE)</f>
        <v>44774</v>
      </c>
      <c r="K1603" s="29" t="str">
        <f>VLOOKUP(Datos[[#This Row],[Region]],$P$7:$S$61,4,FALSE)</f>
        <v>04 - Almería</v>
      </c>
    </row>
    <row r="1604" spans="1:11" x14ac:dyDescent="0.25">
      <c r="A1604" t="s">
        <v>65</v>
      </c>
      <c r="B1604" t="s">
        <v>18</v>
      </c>
      <c r="C1604" t="s">
        <v>12</v>
      </c>
      <c r="D1604">
        <v>0</v>
      </c>
      <c r="E1604">
        <v>0</v>
      </c>
      <c r="F1604">
        <v>4</v>
      </c>
      <c r="J1604" s="29">
        <f>VLOOKUP(Datos[[#This Row],[Mes]],$M$2:$N$13,2,FALSE)</f>
        <v>44805</v>
      </c>
      <c r="K1604" s="29" t="str">
        <f>VLOOKUP(Datos[[#This Row],[Region]],$P$7:$S$61,4,FALSE)</f>
        <v>04 - Almería</v>
      </c>
    </row>
    <row r="1605" spans="1:11" x14ac:dyDescent="0.25">
      <c r="A1605" t="s">
        <v>65</v>
      </c>
      <c r="B1605" t="s">
        <v>18</v>
      </c>
      <c r="C1605" t="s">
        <v>13</v>
      </c>
      <c r="D1605">
        <v>0</v>
      </c>
      <c r="E1605">
        <v>0</v>
      </c>
      <c r="F1605">
        <v>4</v>
      </c>
      <c r="J1605" s="29">
        <f>VLOOKUP(Datos[[#This Row],[Mes]],$M$2:$N$13,2,FALSE)</f>
        <v>44835</v>
      </c>
      <c r="K1605" s="29" t="str">
        <f>VLOOKUP(Datos[[#This Row],[Region]],$P$7:$S$61,4,FALSE)</f>
        <v>04 - Almería</v>
      </c>
    </row>
    <row r="1606" spans="1:11" x14ac:dyDescent="0.25">
      <c r="A1606" t="s">
        <v>65</v>
      </c>
      <c r="B1606" t="s">
        <v>18</v>
      </c>
      <c r="C1606" t="s">
        <v>14</v>
      </c>
      <c r="D1606">
        <v>0</v>
      </c>
      <c r="E1606">
        <v>0</v>
      </c>
      <c r="F1606">
        <v>4</v>
      </c>
      <c r="J1606" s="29">
        <f>VLOOKUP(Datos[[#This Row],[Mes]],$M$2:$N$13,2,FALSE)</f>
        <v>44866</v>
      </c>
      <c r="K1606" s="29" t="str">
        <f>VLOOKUP(Datos[[#This Row],[Region]],$P$7:$S$61,4,FALSE)</f>
        <v>04 - Almería</v>
      </c>
    </row>
    <row r="1607" spans="1:11" x14ac:dyDescent="0.25">
      <c r="A1607" t="s">
        <v>65</v>
      </c>
      <c r="B1607" t="s">
        <v>18</v>
      </c>
      <c r="C1607" t="s">
        <v>15</v>
      </c>
      <c r="D1607">
        <v>0</v>
      </c>
      <c r="E1607">
        <v>0</v>
      </c>
      <c r="F1607">
        <v>4</v>
      </c>
      <c r="J1607" s="29">
        <f>VLOOKUP(Datos[[#This Row],[Mes]],$M$2:$N$13,2,FALSE)</f>
        <v>44896</v>
      </c>
      <c r="K1607" s="29" t="str">
        <f>VLOOKUP(Datos[[#This Row],[Region]],$P$7:$S$61,4,FALSE)</f>
        <v>04 - Almería</v>
      </c>
    </row>
    <row r="1608" spans="1:11" x14ac:dyDescent="0.25">
      <c r="A1608" t="s">
        <v>74</v>
      </c>
      <c r="B1608" t="s">
        <v>18</v>
      </c>
      <c r="C1608" t="s">
        <v>9</v>
      </c>
      <c r="D1608">
        <v>0</v>
      </c>
      <c r="E1608">
        <v>0</v>
      </c>
      <c r="F1608">
        <v>5</v>
      </c>
      <c r="J1608" s="29">
        <f>VLOOKUP(Datos[[#This Row],[Mes]],$M$2:$N$13,2,FALSE)</f>
        <v>44713</v>
      </c>
      <c r="K1608" s="29" t="str">
        <f>VLOOKUP(Datos[[#This Row],[Region]],$P$7:$S$61,4,FALSE)</f>
        <v>05 - Ávila</v>
      </c>
    </row>
    <row r="1609" spans="1:11" x14ac:dyDescent="0.25">
      <c r="A1609" t="s">
        <v>74</v>
      </c>
      <c r="B1609" t="s">
        <v>18</v>
      </c>
      <c r="C1609" t="s">
        <v>10</v>
      </c>
      <c r="D1609">
        <v>0</v>
      </c>
      <c r="E1609">
        <v>0</v>
      </c>
      <c r="F1609">
        <v>5</v>
      </c>
      <c r="J1609" s="29">
        <f>VLOOKUP(Datos[[#This Row],[Mes]],$M$2:$N$13,2,FALSE)</f>
        <v>44743</v>
      </c>
      <c r="K1609" s="29" t="str">
        <f>VLOOKUP(Datos[[#This Row],[Region]],$P$7:$S$61,4,FALSE)</f>
        <v>05 - Ávila</v>
      </c>
    </row>
    <row r="1610" spans="1:11" x14ac:dyDescent="0.25">
      <c r="A1610" t="s">
        <v>74</v>
      </c>
      <c r="B1610" t="s">
        <v>18</v>
      </c>
      <c r="C1610" t="s">
        <v>11</v>
      </c>
      <c r="D1610">
        <v>0</v>
      </c>
      <c r="E1610">
        <v>0</v>
      </c>
      <c r="F1610">
        <v>5</v>
      </c>
      <c r="J1610" s="29">
        <f>VLOOKUP(Datos[[#This Row],[Mes]],$M$2:$N$13,2,FALSE)</f>
        <v>44774</v>
      </c>
      <c r="K1610" s="29" t="str">
        <f>VLOOKUP(Datos[[#This Row],[Region]],$P$7:$S$61,4,FALSE)</f>
        <v>05 - Ávila</v>
      </c>
    </row>
    <row r="1611" spans="1:11" x14ac:dyDescent="0.25">
      <c r="A1611" t="s">
        <v>74</v>
      </c>
      <c r="B1611" t="s">
        <v>18</v>
      </c>
      <c r="C1611" t="s">
        <v>12</v>
      </c>
      <c r="D1611">
        <v>0</v>
      </c>
      <c r="E1611">
        <v>0</v>
      </c>
      <c r="F1611">
        <v>5</v>
      </c>
      <c r="J1611" s="29">
        <f>VLOOKUP(Datos[[#This Row],[Mes]],$M$2:$N$13,2,FALSE)</f>
        <v>44805</v>
      </c>
      <c r="K1611" s="29" t="str">
        <f>VLOOKUP(Datos[[#This Row],[Region]],$P$7:$S$61,4,FALSE)</f>
        <v>05 - Ávila</v>
      </c>
    </row>
    <row r="1612" spans="1:11" x14ac:dyDescent="0.25">
      <c r="A1612" t="s">
        <v>74</v>
      </c>
      <c r="B1612" t="s">
        <v>18</v>
      </c>
      <c r="C1612" t="s">
        <v>13</v>
      </c>
      <c r="D1612">
        <v>0</v>
      </c>
      <c r="E1612">
        <v>0</v>
      </c>
      <c r="F1612">
        <v>5</v>
      </c>
      <c r="J1612" s="29">
        <f>VLOOKUP(Datos[[#This Row],[Mes]],$M$2:$N$13,2,FALSE)</f>
        <v>44835</v>
      </c>
      <c r="K1612" s="29" t="str">
        <f>VLOOKUP(Datos[[#This Row],[Region]],$P$7:$S$61,4,FALSE)</f>
        <v>05 - Ávila</v>
      </c>
    </row>
    <row r="1613" spans="1:11" x14ac:dyDescent="0.25">
      <c r="A1613" t="s">
        <v>74</v>
      </c>
      <c r="B1613" t="s">
        <v>18</v>
      </c>
      <c r="C1613" t="s">
        <v>14</v>
      </c>
      <c r="D1613">
        <v>0</v>
      </c>
      <c r="E1613">
        <v>0</v>
      </c>
      <c r="F1613">
        <v>5</v>
      </c>
      <c r="J1613" s="29">
        <f>VLOOKUP(Datos[[#This Row],[Mes]],$M$2:$N$13,2,FALSE)</f>
        <v>44866</v>
      </c>
      <c r="K1613" s="29" t="str">
        <f>VLOOKUP(Datos[[#This Row],[Region]],$P$7:$S$61,4,FALSE)</f>
        <v>05 - Ávila</v>
      </c>
    </row>
    <row r="1614" spans="1:11" x14ac:dyDescent="0.25">
      <c r="A1614" t="s">
        <v>74</v>
      </c>
      <c r="B1614" t="s">
        <v>18</v>
      </c>
      <c r="C1614" t="s">
        <v>15</v>
      </c>
      <c r="D1614">
        <v>0</v>
      </c>
      <c r="E1614">
        <v>0</v>
      </c>
      <c r="F1614">
        <v>5</v>
      </c>
      <c r="J1614" s="29">
        <f>VLOOKUP(Datos[[#This Row],[Mes]],$M$2:$N$13,2,FALSE)</f>
        <v>44896</v>
      </c>
      <c r="K1614" s="29" t="str">
        <f>VLOOKUP(Datos[[#This Row],[Region]],$P$7:$S$61,4,FALSE)</f>
        <v>05 - Ávila</v>
      </c>
    </row>
    <row r="1615" spans="1:11" x14ac:dyDescent="0.25">
      <c r="A1615" t="s">
        <v>178</v>
      </c>
      <c r="B1615" t="s">
        <v>18</v>
      </c>
      <c r="C1615" t="s">
        <v>9</v>
      </c>
      <c r="D1615">
        <v>0</v>
      </c>
      <c r="E1615">
        <v>0</v>
      </c>
      <c r="F1615">
        <v>6</v>
      </c>
      <c r="J1615" s="29">
        <f>VLOOKUP(Datos[[#This Row],[Mes]],$M$2:$N$13,2,FALSE)</f>
        <v>44713</v>
      </c>
      <c r="K1615" s="29" t="str">
        <f>VLOOKUP(Datos[[#This Row],[Region]],$P$7:$S$61,4,FALSE)</f>
        <v>06 - Badajoz</v>
      </c>
    </row>
    <row r="1616" spans="1:11" x14ac:dyDescent="0.25">
      <c r="A1616" t="s">
        <v>178</v>
      </c>
      <c r="B1616" t="s">
        <v>18</v>
      </c>
      <c r="C1616" t="s">
        <v>10</v>
      </c>
      <c r="D1616">
        <v>0</v>
      </c>
      <c r="E1616">
        <v>0</v>
      </c>
      <c r="F1616">
        <v>6</v>
      </c>
      <c r="J1616" s="29">
        <f>VLOOKUP(Datos[[#This Row],[Mes]],$M$2:$N$13,2,FALSE)</f>
        <v>44743</v>
      </c>
      <c r="K1616" s="29" t="str">
        <f>VLOOKUP(Datos[[#This Row],[Region]],$P$7:$S$61,4,FALSE)</f>
        <v>06 - Badajoz</v>
      </c>
    </row>
    <row r="1617" spans="1:11" x14ac:dyDescent="0.25">
      <c r="A1617" t="s">
        <v>178</v>
      </c>
      <c r="B1617" t="s">
        <v>18</v>
      </c>
      <c r="C1617" t="s">
        <v>11</v>
      </c>
      <c r="D1617">
        <v>0</v>
      </c>
      <c r="E1617">
        <v>0</v>
      </c>
      <c r="F1617">
        <v>6</v>
      </c>
      <c r="J1617" s="29">
        <f>VLOOKUP(Datos[[#This Row],[Mes]],$M$2:$N$13,2,FALSE)</f>
        <v>44774</v>
      </c>
      <c r="K1617" s="29" t="str">
        <f>VLOOKUP(Datos[[#This Row],[Region]],$P$7:$S$61,4,FALSE)</f>
        <v>06 - Badajoz</v>
      </c>
    </row>
    <row r="1618" spans="1:11" x14ac:dyDescent="0.25">
      <c r="A1618" t="s">
        <v>178</v>
      </c>
      <c r="B1618" t="s">
        <v>18</v>
      </c>
      <c r="C1618" t="s">
        <v>12</v>
      </c>
      <c r="D1618">
        <v>0</v>
      </c>
      <c r="E1618">
        <v>0</v>
      </c>
      <c r="F1618">
        <v>6</v>
      </c>
      <c r="J1618" s="29">
        <f>VLOOKUP(Datos[[#This Row],[Mes]],$M$2:$N$13,2,FALSE)</f>
        <v>44805</v>
      </c>
      <c r="K1618" s="29" t="str">
        <f>VLOOKUP(Datos[[#This Row],[Region]],$P$7:$S$61,4,FALSE)</f>
        <v>06 - Badajoz</v>
      </c>
    </row>
    <row r="1619" spans="1:11" x14ac:dyDescent="0.25">
      <c r="A1619" t="s">
        <v>178</v>
      </c>
      <c r="B1619" t="s">
        <v>18</v>
      </c>
      <c r="C1619" t="s">
        <v>13</v>
      </c>
      <c r="D1619">
        <v>0</v>
      </c>
      <c r="E1619">
        <v>0</v>
      </c>
      <c r="F1619">
        <v>6</v>
      </c>
      <c r="J1619" s="29">
        <f>VLOOKUP(Datos[[#This Row],[Mes]],$M$2:$N$13,2,FALSE)</f>
        <v>44835</v>
      </c>
      <c r="K1619" s="29" t="str">
        <f>VLOOKUP(Datos[[#This Row],[Region]],$P$7:$S$61,4,FALSE)</f>
        <v>06 - Badajoz</v>
      </c>
    </row>
    <row r="1620" spans="1:11" x14ac:dyDescent="0.25">
      <c r="A1620" t="s">
        <v>178</v>
      </c>
      <c r="B1620" t="s">
        <v>18</v>
      </c>
      <c r="C1620" t="s">
        <v>14</v>
      </c>
      <c r="D1620">
        <v>0</v>
      </c>
      <c r="E1620">
        <v>0</v>
      </c>
      <c r="F1620">
        <v>6</v>
      </c>
      <c r="J1620" s="29">
        <f>VLOOKUP(Datos[[#This Row],[Mes]],$M$2:$N$13,2,FALSE)</f>
        <v>44866</v>
      </c>
      <c r="K1620" s="29" t="str">
        <f>VLOOKUP(Datos[[#This Row],[Region]],$P$7:$S$61,4,FALSE)</f>
        <v>06 - Badajoz</v>
      </c>
    </row>
    <row r="1621" spans="1:11" x14ac:dyDescent="0.25">
      <c r="A1621" t="s">
        <v>178</v>
      </c>
      <c r="B1621" t="s">
        <v>18</v>
      </c>
      <c r="C1621" t="s">
        <v>15</v>
      </c>
      <c r="D1621">
        <v>0</v>
      </c>
      <c r="E1621">
        <v>0</v>
      </c>
      <c r="F1621">
        <v>6</v>
      </c>
      <c r="J1621" s="29">
        <f>VLOOKUP(Datos[[#This Row],[Mes]],$M$2:$N$13,2,FALSE)</f>
        <v>44896</v>
      </c>
      <c r="K1621" s="29" t="str">
        <f>VLOOKUP(Datos[[#This Row],[Region]],$P$7:$S$61,4,FALSE)</f>
        <v>06 - Badajoz</v>
      </c>
    </row>
    <row r="1622" spans="1:11" x14ac:dyDescent="0.25">
      <c r="A1622" t="s">
        <v>71</v>
      </c>
      <c r="B1622" t="s">
        <v>18</v>
      </c>
      <c r="C1622" t="s">
        <v>4</v>
      </c>
      <c r="D1622">
        <v>0</v>
      </c>
      <c r="E1622">
        <v>0</v>
      </c>
      <c r="F1622">
        <v>7</v>
      </c>
      <c r="J1622" s="29">
        <f>VLOOKUP(Datos[[#This Row],[Mes]],$M$2:$N$13,2,FALSE)</f>
        <v>44562</v>
      </c>
      <c r="K1622" s="29" t="str">
        <f>VLOOKUP(Datos[[#This Row],[Region]],$P$7:$S$61,4,FALSE)</f>
        <v>07 - Balears, Illes</v>
      </c>
    </row>
    <row r="1623" spans="1:11" x14ac:dyDescent="0.25">
      <c r="A1623" t="s">
        <v>71</v>
      </c>
      <c r="B1623" t="s">
        <v>18</v>
      </c>
      <c r="C1623" t="s">
        <v>5</v>
      </c>
      <c r="D1623">
        <v>0</v>
      </c>
      <c r="E1623">
        <v>0</v>
      </c>
      <c r="F1623">
        <v>7</v>
      </c>
      <c r="J1623" s="29">
        <f>VLOOKUP(Datos[[#This Row],[Mes]],$M$2:$N$13,2,FALSE)</f>
        <v>44593</v>
      </c>
      <c r="K1623" s="29" t="str">
        <f>VLOOKUP(Datos[[#This Row],[Region]],$P$7:$S$61,4,FALSE)</f>
        <v>07 - Balears, Illes</v>
      </c>
    </row>
    <row r="1624" spans="1:11" x14ac:dyDescent="0.25">
      <c r="A1624" t="s">
        <v>71</v>
      </c>
      <c r="B1624" t="s">
        <v>18</v>
      </c>
      <c r="C1624" t="s">
        <v>6</v>
      </c>
      <c r="D1624">
        <v>0</v>
      </c>
      <c r="E1624">
        <v>0</v>
      </c>
      <c r="F1624">
        <v>7</v>
      </c>
      <c r="J1624" s="29">
        <f>VLOOKUP(Datos[[#This Row],[Mes]],$M$2:$N$13,2,FALSE)</f>
        <v>44621</v>
      </c>
      <c r="K1624" s="29" t="str">
        <f>VLOOKUP(Datos[[#This Row],[Region]],$P$7:$S$61,4,FALSE)</f>
        <v>07 - Balears, Illes</v>
      </c>
    </row>
    <row r="1625" spans="1:11" x14ac:dyDescent="0.25">
      <c r="A1625" t="s">
        <v>71</v>
      </c>
      <c r="B1625" t="s">
        <v>18</v>
      </c>
      <c r="C1625" t="s">
        <v>7</v>
      </c>
      <c r="D1625">
        <v>0</v>
      </c>
      <c r="E1625">
        <v>0</v>
      </c>
      <c r="F1625">
        <v>7</v>
      </c>
      <c r="J1625" s="29">
        <f>VLOOKUP(Datos[[#This Row],[Mes]],$M$2:$N$13,2,FALSE)</f>
        <v>44652</v>
      </c>
      <c r="K1625" s="29" t="str">
        <f>VLOOKUP(Datos[[#This Row],[Region]],$P$7:$S$61,4,FALSE)</f>
        <v>07 - Balears, Illes</v>
      </c>
    </row>
    <row r="1626" spans="1:11" x14ac:dyDescent="0.25">
      <c r="A1626" t="s">
        <v>71</v>
      </c>
      <c r="B1626" t="s">
        <v>18</v>
      </c>
      <c r="C1626" t="s">
        <v>8</v>
      </c>
      <c r="D1626">
        <v>0</v>
      </c>
      <c r="E1626">
        <v>0</v>
      </c>
      <c r="F1626">
        <v>7</v>
      </c>
      <c r="J1626" s="29">
        <f>VLOOKUP(Datos[[#This Row],[Mes]],$M$2:$N$13,2,FALSE)</f>
        <v>44682</v>
      </c>
      <c r="K1626" s="29" t="str">
        <f>VLOOKUP(Datos[[#This Row],[Region]],$P$7:$S$61,4,FALSE)</f>
        <v>07 - Balears, Illes</v>
      </c>
    </row>
    <row r="1627" spans="1:11" x14ac:dyDescent="0.25">
      <c r="A1627" t="s">
        <v>71</v>
      </c>
      <c r="B1627" t="s">
        <v>18</v>
      </c>
      <c r="C1627" t="s">
        <v>9</v>
      </c>
      <c r="D1627">
        <v>0</v>
      </c>
      <c r="E1627">
        <v>0</v>
      </c>
      <c r="F1627">
        <v>7</v>
      </c>
      <c r="J1627" s="29">
        <f>VLOOKUP(Datos[[#This Row],[Mes]],$M$2:$N$13,2,FALSE)</f>
        <v>44713</v>
      </c>
      <c r="K1627" s="29" t="str">
        <f>VLOOKUP(Datos[[#This Row],[Region]],$P$7:$S$61,4,FALSE)</f>
        <v>07 - Balears, Illes</v>
      </c>
    </row>
    <row r="1628" spans="1:11" x14ac:dyDescent="0.25">
      <c r="A1628" t="s">
        <v>71</v>
      </c>
      <c r="B1628" t="s">
        <v>18</v>
      </c>
      <c r="C1628" t="s">
        <v>10</v>
      </c>
      <c r="D1628">
        <v>0</v>
      </c>
      <c r="E1628">
        <v>0</v>
      </c>
      <c r="F1628">
        <v>7</v>
      </c>
      <c r="J1628" s="29">
        <f>VLOOKUP(Datos[[#This Row],[Mes]],$M$2:$N$13,2,FALSE)</f>
        <v>44743</v>
      </c>
      <c r="K1628" s="29" t="str">
        <f>VLOOKUP(Datos[[#This Row],[Region]],$P$7:$S$61,4,FALSE)</f>
        <v>07 - Balears, Illes</v>
      </c>
    </row>
    <row r="1629" spans="1:11" x14ac:dyDescent="0.25">
      <c r="A1629" t="s">
        <v>71</v>
      </c>
      <c r="B1629" t="s">
        <v>18</v>
      </c>
      <c r="C1629" t="s">
        <v>11</v>
      </c>
      <c r="D1629">
        <v>0</v>
      </c>
      <c r="E1629">
        <v>0</v>
      </c>
      <c r="F1629">
        <v>7</v>
      </c>
      <c r="J1629" s="29">
        <f>VLOOKUP(Datos[[#This Row],[Mes]],$M$2:$N$13,2,FALSE)</f>
        <v>44774</v>
      </c>
      <c r="K1629" s="29" t="str">
        <f>VLOOKUP(Datos[[#This Row],[Region]],$P$7:$S$61,4,FALSE)</f>
        <v>07 - Balears, Illes</v>
      </c>
    </row>
    <row r="1630" spans="1:11" x14ac:dyDescent="0.25">
      <c r="A1630" t="s">
        <v>71</v>
      </c>
      <c r="B1630" t="s">
        <v>18</v>
      </c>
      <c r="C1630" t="s">
        <v>12</v>
      </c>
      <c r="D1630">
        <v>0</v>
      </c>
      <c r="E1630">
        <v>0</v>
      </c>
      <c r="F1630">
        <v>7</v>
      </c>
      <c r="J1630" s="29">
        <f>VLOOKUP(Datos[[#This Row],[Mes]],$M$2:$N$13,2,FALSE)</f>
        <v>44805</v>
      </c>
      <c r="K1630" s="29" t="str">
        <f>VLOOKUP(Datos[[#This Row],[Region]],$P$7:$S$61,4,FALSE)</f>
        <v>07 - Balears, Illes</v>
      </c>
    </row>
    <row r="1631" spans="1:11" x14ac:dyDescent="0.25">
      <c r="A1631" t="s">
        <v>71</v>
      </c>
      <c r="B1631" t="s">
        <v>18</v>
      </c>
      <c r="C1631" t="s">
        <v>13</v>
      </c>
      <c r="D1631">
        <v>0</v>
      </c>
      <c r="E1631">
        <v>0</v>
      </c>
      <c r="F1631">
        <v>7</v>
      </c>
      <c r="J1631" s="29">
        <f>VLOOKUP(Datos[[#This Row],[Mes]],$M$2:$N$13,2,FALSE)</f>
        <v>44835</v>
      </c>
      <c r="K1631" s="29" t="str">
        <f>VLOOKUP(Datos[[#This Row],[Region]],$P$7:$S$61,4,FALSE)</f>
        <v>07 - Balears, Illes</v>
      </c>
    </row>
    <row r="1632" spans="1:11" x14ac:dyDescent="0.25">
      <c r="A1632" t="s">
        <v>71</v>
      </c>
      <c r="B1632" t="s">
        <v>18</v>
      </c>
      <c r="C1632" t="s">
        <v>14</v>
      </c>
      <c r="D1632">
        <v>0</v>
      </c>
      <c r="E1632">
        <v>0</v>
      </c>
      <c r="F1632">
        <v>7</v>
      </c>
      <c r="J1632" s="29">
        <f>VLOOKUP(Datos[[#This Row],[Mes]],$M$2:$N$13,2,FALSE)</f>
        <v>44866</v>
      </c>
      <c r="K1632" s="29" t="str">
        <f>VLOOKUP(Datos[[#This Row],[Region]],$P$7:$S$61,4,FALSE)</f>
        <v>07 - Balears, Illes</v>
      </c>
    </row>
    <row r="1633" spans="1:11" x14ac:dyDescent="0.25">
      <c r="A1633" t="s">
        <v>71</v>
      </c>
      <c r="B1633" t="s">
        <v>18</v>
      </c>
      <c r="C1633" t="s">
        <v>15</v>
      </c>
      <c r="D1633">
        <v>0</v>
      </c>
      <c r="E1633">
        <v>0</v>
      </c>
      <c r="F1633">
        <v>7</v>
      </c>
      <c r="J1633" s="29">
        <f>VLOOKUP(Datos[[#This Row],[Mes]],$M$2:$N$13,2,FALSE)</f>
        <v>44896</v>
      </c>
      <c r="K1633" s="29" t="str">
        <f>VLOOKUP(Datos[[#This Row],[Region]],$P$7:$S$61,4,FALSE)</f>
        <v>07 - Balears, Illes</v>
      </c>
    </row>
    <row r="1634" spans="1:11" x14ac:dyDescent="0.25">
      <c r="A1634" t="s">
        <v>72</v>
      </c>
      <c r="B1634" t="s">
        <v>18</v>
      </c>
      <c r="C1634" t="s">
        <v>9</v>
      </c>
      <c r="D1634">
        <v>0</v>
      </c>
      <c r="E1634">
        <v>0</v>
      </c>
      <c r="F1634">
        <v>8</v>
      </c>
      <c r="J1634" s="29">
        <f>VLOOKUP(Datos[[#This Row],[Mes]],$M$2:$N$13,2,FALSE)</f>
        <v>44713</v>
      </c>
      <c r="K1634" s="29" t="str">
        <f>VLOOKUP(Datos[[#This Row],[Region]],$P$7:$S$61,4,FALSE)</f>
        <v>08 - Barcelona</v>
      </c>
    </row>
    <row r="1635" spans="1:11" x14ac:dyDescent="0.25">
      <c r="A1635" t="s">
        <v>72</v>
      </c>
      <c r="B1635" t="s">
        <v>18</v>
      </c>
      <c r="C1635" t="s">
        <v>10</v>
      </c>
      <c r="D1635">
        <v>0</v>
      </c>
      <c r="E1635">
        <v>0</v>
      </c>
      <c r="F1635">
        <v>8</v>
      </c>
      <c r="J1635" s="29">
        <f>VLOOKUP(Datos[[#This Row],[Mes]],$M$2:$N$13,2,FALSE)</f>
        <v>44743</v>
      </c>
      <c r="K1635" s="29" t="str">
        <f>VLOOKUP(Datos[[#This Row],[Region]],$P$7:$S$61,4,FALSE)</f>
        <v>08 - Barcelona</v>
      </c>
    </row>
    <row r="1636" spans="1:11" x14ac:dyDescent="0.25">
      <c r="A1636" t="s">
        <v>72</v>
      </c>
      <c r="B1636" t="s">
        <v>18</v>
      </c>
      <c r="C1636" t="s">
        <v>11</v>
      </c>
      <c r="D1636">
        <v>0</v>
      </c>
      <c r="E1636">
        <v>0</v>
      </c>
      <c r="F1636">
        <v>8</v>
      </c>
      <c r="J1636" s="29">
        <f>VLOOKUP(Datos[[#This Row],[Mes]],$M$2:$N$13,2,FALSE)</f>
        <v>44774</v>
      </c>
      <c r="K1636" s="29" t="str">
        <f>VLOOKUP(Datos[[#This Row],[Region]],$P$7:$S$61,4,FALSE)</f>
        <v>08 - Barcelona</v>
      </c>
    </row>
    <row r="1637" spans="1:11" x14ac:dyDescent="0.25">
      <c r="A1637" t="s">
        <v>72</v>
      </c>
      <c r="B1637" t="s">
        <v>18</v>
      </c>
      <c r="C1637" t="s">
        <v>12</v>
      </c>
      <c r="D1637">
        <v>0</v>
      </c>
      <c r="E1637">
        <v>0</v>
      </c>
      <c r="F1637">
        <v>8</v>
      </c>
      <c r="J1637" s="29">
        <f>VLOOKUP(Datos[[#This Row],[Mes]],$M$2:$N$13,2,FALSE)</f>
        <v>44805</v>
      </c>
      <c r="K1637" s="29" t="str">
        <f>VLOOKUP(Datos[[#This Row],[Region]],$P$7:$S$61,4,FALSE)</f>
        <v>08 - Barcelona</v>
      </c>
    </row>
    <row r="1638" spans="1:11" x14ac:dyDescent="0.25">
      <c r="A1638" t="s">
        <v>72</v>
      </c>
      <c r="B1638" t="s">
        <v>18</v>
      </c>
      <c r="C1638" t="s">
        <v>13</v>
      </c>
      <c r="D1638">
        <v>0</v>
      </c>
      <c r="E1638">
        <v>0</v>
      </c>
      <c r="F1638">
        <v>8</v>
      </c>
      <c r="J1638" s="29">
        <f>VLOOKUP(Datos[[#This Row],[Mes]],$M$2:$N$13,2,FALSE)</f>
        <v>44835</v>
      </c>
      <c r="K1638" s="29" t="str">
        <f>VLOOKUP(Datos[[#This Row],[Region]],$P$7:$S$61,4,FALSE)</f>
        <v>08 - Barcelona</v>
      </c>
    </row>
    <row r="1639" spans="1:11" x14ac:dyDescent="0.25">
      <c r="A1639" t="s">
        <v>72</v>
      </c>
      <c r="B1639" t="s">
        <v>18</v>
      </c>
      <c r="C1639" t="s">
        <v>14</v>
      </c>
      <c r="D1639">
        <v>0</v>
      </c>
      <c r="E1639">
        <v>0</v>
      </c>
      <c r="F1639">
        <v>8</v>
      </c>
      <c r="J1639" s="29">
        <f>VLOOKUP(Datos[[#This Row],[Mes]],$M$2:$N$13,2,FALSE)</f>
        <v>44866</v>
      </c>
      <c r="K1639" s="29" t="str">
        <f>VLOOKUP(Datos[[#This Row],[Region]],$P$7:$S$61,4,FALSE)</f>
        <v>08 - Barcelona</v>
      </c>
    </row>
    <row r="1640" spans="1:11" x14ac:dyDescent="0.25">
      <c r="A1640" t="s">
        <v>72</v>
      </c>
      <c r="B1640" t="s">
        <v>18</v>
      </c>
      <c r="C1640" t="s">
        <v>15</v>
      </c>
      <c r="D1640">
        <v>0</v>
      </c>
      <c r="E1640">
        <v>0</v>
      </c>
      <c r="F1640">
        <v>8</v>
      </c>
      <c r="J1640" s="29">
        <f>VLOOKUP(Datos[[#This Row],[Mes]],$M$2:$N$13,2,FALSE)</f>
        <v>44896</v>
      </c>
      <c r="K1640" s="29" t="str">
        <f>VLOOKUP(Datos[[#This Row],[Region]],$P$7:$S$61,4,FALSE)</f>
        <v>08 - Barcelona</v>
      </c>
    </row>
    <row r="1641" spans="1:11" x14ac:dyDescent="0.25">
      <c r="A1641" t="s">
        <v>76</v>
      </c>
      <c r="B1641" t="s">
        <v>18</v>
      </c>
      <c r="C1641" t="s">
        <v>9</v>
      </c>
      <c r="D1641">
        <v>0</v>
      </c>
      <c r="E1641">
        <v>0</v>
      </c>
      <c r="F1641">
        <v>9</v>
      </c>
      <c r="J1641" s="29">
        <f>VLOOKUP(Datos[[#This Row],[Mes]],$M$2:$N$13,2,FALSE)</f>
        <v>44713</v>
      </c>
      <c r="K1641" s="29" t="str">
        <f>VLOOKUP(Datos[[#This Row],[Region]],$P$7:$S$61,4,FALSE)</f>
        <v>09 - Burgos</v>
      </c>
    </row>
    <row r="1642" spans="1:11" x14ac:dyDescent="0.25">
      <c r="A1642" t="s">
        <v>76</v>
      </c>
      <c r="B1642" t="s">
        <v>18</v>
      </c>
      <c r="C1642" t="s">
        <v>10</v>
      </c>
      <c r="D1642">
        <v>0</v>
      </c>
      <c r="E1642">
        <v>0</v>
      </c>
      <c r="F1642">
        <v>9</v>
      </c>
      <c r="J1642" s="29">
        <f>VLOOKUP(Datos[[#This Row],[Mes]],$M$2:$N$13,2,FALSE)</f>
        <v>44743</v>
      </c>
      <c r="K1642" s="29" t="str">
        <f>VLOOKUP(Datos[[#This Row],[Region]],$P$7:$S$61,4,FALSE)</f>
        <v>09 - Burgos</v>
      </c>
    </row>
    <row r="1643" spans="1:11" x14ac:dyDescent="0.25">
      <c r="A1643" t="s">
        <v>76</v>
      </c>
      <c r="B1643" t="s">
        <v>18</v>
      </c>
      <c r="C1643" t="s">
        <v>11</v>
      </c>
      <c r="D1643">
        <v>0</v>
      </c>
      <c r="E1643">
        <v>0</v>
      </c>
      <c r="F1643">
        <v>9</v>
      </c>
      <c r="J1643" s="29">
        <f>VLOOKUP(Datos[[#This Row],[Mes]],$M$2:$N$13,2,FALSE)</f>
        <v>44774</v>
      </c>
      <c r="K1643" s="29" t="str">
        <f>VLOOKUP(Datos[[#This Row],[Region]],$P$7:$S$61,4,FALSE)</f>
        <v>09 - Burgos</v>
      </c>
    </row>
    <row r="1644" spans="1:11" x14ac:dyDescent="0.25">
      <c r="A1644" t="s">
        <v>76</v>
      </c>
      <c r="B1644" t="s">
        <v>18</v>
      </c>
      <c r="C1644" t="s">
        <v>12</v>
      </c>
      <c r="D1644">
        <v>0</v>
      </c>
      <c r="E1644">
        <v>0</v>
      </c>
      <c r="F1644">
        <v>9</v>
      </c>
      <c r="J1644" s="29">
        <f>VLOOKUP(Datos[[#This Row],[Mes]],$M$2:$N$13,2,FALSE)</f>
        <v>44805</v>
      </c>
      <c r="K1644" s="29" t="str">
        <f>VLOOKUP(Datos[[#This Row],[Region]],$P$7:$S$61,4,FALSE)</f>
        <v>09 - Burgos</v>
      </c>
    </row>
    <row r="1645" spans="1:11" x14ac:dyDescent="0.25">
      <c r="A1645" t="s">
        <v>76</v>
      </c>
      <c r="B1645" t="s">
        <v>18</v>
      </c>
      <c r="C1645" t="s">
        <v>13</v>
      </c>
      <c r="D1645">
        <v>0</v>
      </c>
      <c r="E1645">
        <v>0</v>
      </c>
      <c r="F1645">
        <v>9</v>
      </c>
      <c r="J1645" s="29">
        <f>VLOOKUP(Datos[[#This Row],[Mes]],$M$2:$N$13,2,FALSE)</f>
        <v>44835</v>
      </c>
      <c r="K1645" s="29" t="str">
        <f>VLOOKUP(Datos[[#This Row],[Region]],$P$7:$S$61,4,FALSE)</f>
        <v>09 - Burgos</v>
      </c>
    </row>
    <row r="1646" spans="1:11" x14ac:dyDescent="0.25">
      <c r="A1646" t="s">
        <v>76</v>
      </c>
      <c r="B1646" t="s">
        <v>18</v>
      </c>
      <c r="C1646" t="s">
        <v>14</v>
      </c>
      <c r="D1646">
        <v>0</v>
      </c>
      <c r="E1646">
        <v>0</v>
      </c>
      <c r="F1646">
        <v>9</v>
      </c>
      <c r="J1646" s="29">
        <f>VLOOKUP(Datos[[#This Row],[Mes]],$M$2:$N$13,2,FALSE)</f>
        <v>44866</v>
      </c>
      <c r="K1646" s="29" t="str">
        <f>VLOOKUP(Datos[[#This Row],[Region]],$P$7:$S$61,4,FALSE)</f>
        <v>09 - Burgos</v>
      </c>
    </row>
    <row r="1647" spans="1:11" x14ac:dyDescent="0.25">
      <c r="A1647" t="s">
        <v>76</v>
      </c>
      <c r="B1647" t="s">
        <v>18</v>
      </c>
      <c r="C1647" t="s">
        <v>15</v>
      </c>
      <c r="D1647">
        <v>0</v>
      </c>
      <c r="E1647">
        <v>0</v>
      </c>
      <c r="F1647">
        <v>9</v>
      </c>
      <c r="J1647" s="29">
        <f>VLOOKUP(Datos[[#This Row],[Mes]],$M$2:$N$13,2,FALSE)</f>
        <v>44896</v>
      </c>
      <c r="K1647" s="29" t="str">
        <f>VLOOKUP(Datos[[#This Row],[Region]],$P$7:$S$61,4,FALSE)</f>
        <v>09 - Burgos</v>
      </c>
    </row>
    <row r="1648" spans="1:11" x14ac:dyDescent="0.25">
      <c r="A1648" t="s">
        <v>109</v>
      </c>
      <c r="B1648" t="s">
        <v>18</v>
      </c>
      <c r="C1648" t="s">
        <v>9</v>
      </c>
      <c r="D1648">
        <v>0</v>
      </c>
      <c r="E1648">
        <v>0</v>
      </c>
      <c r="F1648">
        <v>10</v>
      </c>
      <c r="J1648" s="29">
        <f>VLOOKUP(Datos[[#This Row],[Mes]],$M$2:$N$13,2,FALSE)</f>
        <v>44713</v>
      </c>
      <c r="K1648" s="29" t="str">
        <f>VLOOKUP(Datos[[#This Row],[Region]],$P$7:$S$61,4,FALSE)</f>
        <v>10 - Cáceres</v>
      </c>
    </row>
    <row r="1649" spans="1:11" x14ac:dyDescent="0.25">
      <c r="A1649" t="s">
        <v>109</v>
      </c>
      <c r="B1649" t="s">
        <v>18</v>
      </c>
      <c r="C1649" t="s">
        <v>10</v>
      </c>
      <c r="D1649">
        <v>0</v>
      </c>
      <c r="E1649">
        <v>0</v>
      </c>
      <c r="F1649">
        <v>10</v>
      </c>
      <c r="J1649" s="29">
        <f>VLOOKUP(Datos[[#This Row],[Mes]],$M$2:$N$13,2,FALSE)</f>
        <v>44743</v>
      </c>
      <c r="K1649" s="29" t="str">
        <f>VLOOKUP(Datos[[#This Row],[Region]],$P$7:$S$61,4,FALSE)</f>
        <v>10 - Cáceres</v>
      </c>
    </row>
    <row r="1650" spans="1:11" x14ac:dyDescent="0.25">
      <c r="A1650" t="s">
        <v>109</v>
      </c>
      <c r="B1650" t="s">
        <v>18</v>
      </c>
      <c r="C1650" t="s">
        <v>11</v>
      </c>
      <c r="D1650">
        <v>0</v>
      </c>
      <c r="E1650">
        <v>0</v>
      </c>
      <c r="F1650">
        <v>10</v>
      </c>
      <c r="J1650" s="29">
        <f>VLOOKUP(Datos[[#This Row],[Mes]],$M$2:$N$13,2,FALSE)</f>
        <v>44774</v>
      </c>
      <c r="K1650" s="29" t="str">
        <f>VLOOKUP(Datos[[#This Row],[Region]],$P$7:$S$61,4,FALSE)</f>
        <v>10 - Cáceres</v>
      </c>
    </row>
    <row r="1651" spans="1:11" x14ac:dyDescent="0.25">
      <c r="A1651" t="s">
        <v>109</v>
      </c>
      <c r="B1651" t="s">
        <v>18</v>
      </c>
      <c r="C1651" t="s">
        <v>12</v>
      </c>
      <c r="D1651">
        <v>0</v>
      </c>
      <c r="E1651">
        <v>0</v>
      </c>
      <c r="F1651">
        <v>10</v>
      </c>
      <c r="J1651" s="29">
        <f>VLOOKUP(Datos[[#This Row],[Mes]],$M$2:$N$13,2,FALSE)</f>
        <v>44805</v>
      </c>
      <c r="K1651" s="29" t="str">
        <f>VLOOKUP(Datos[[#This Row],[Region]],$P$7:$S$61,4,FALSE)</f>
        <v>10 - Cáceres</v>
      </c>
    </row>
    <row r="1652" spans="1:11" x14ac:dyDescent="0.25">
      <c r="A1652" t="s">
        <v>109</v>
      </c>
      <c r="B1652" t="s">
        <v>18</v>
      </c>
      <c r="C1652" t="s">
        <v>13</v>
      </c>
      <c r="D1652">
        <v>0</v>
      </c>
      <c r="E1652">
        <v>0</v>
      </c>
      <c r="F1652">
        <v>10</v>
      </c>
      <c r="J1652" s="29">
        <f>VLOOKUP(Datos[[#This Row],[Mes]],$M$2:$N$13,2,FALSE)</f>
        <v>44835</v>
      </c>
      <c r="K1652" s="29" t="str">
        <f>VLOOKUP(Datos[[#This Row],[Region]],$P$7:$S$61,4,FALSE)</f>
        <v>10 - Cáceres</v>
      </c>
    </row>
    <row r="1653" spans="1:11" x14ac:dyDescent="0.25">
      <c r="A1653" t="s">
        <v>109</v>
      </c>
      <c r="B1653" t="s">
        <v>18</v>
      </c>
      <c r="C1653" t="s">
        <v>14</v>
      </c>
      <c r="D1653">
        <v>0</v>
      </c>
      <c r="E1653">
        <v>0</v>
      </c>
      <c r="F1653">
        <v>10</v>
      </c>
      <c r="J1653" s="29">
        <f>VLOOKUP(Datos[[#This Row],[Mes]],$M$2:$N$13,2,FALSE)</f>
        <v>44866</v>
      </c>
      <c r="K1653" s="29" t="str">
        <f>VLOOKUP(Datos[[#This Row],[Region]],$P$7:$S$61,4,FALSE)</f>
        <v>10 - Cáceres</v>
      </c>
    </row>
    <row r="1654" spans="1:11" x14ac:dyDescent="0.25">
      <c r="A1654" t="s">
        <v>109</v>
      </c>
      <c r="B1654" t="s">
        <v>18</v>
      </c>
      <c r="C1654" t="s">
        <v>15</v>
      </c>
      <c r="D1654">
        <v>0</v>
      </c>
      <c r="E1654">
        <v>0</v>
      </c>
      <c r="F1654">
        <v>10</v>
      </c>
      <c r="J1654" s="29">
        <f>VLOOKUP(Datos[[#This Row],[Mes]],$M$2:$N$13,2,FALSE)</f>
        <v>44896</v>
      </c>
      <c r="K1654" s="29" t="str">
        <f>VLOOKUP(Datos[[#This Row],[Region]],$P$7:$S$61,4,FALSE)</f>
        <v>10 - Cáceres</v>
      </c>
    </row>
    <row r="1655" spans="1:11" x14ac:dyDescent="0.25">
      <c r="A1655" t="s">
        <v>77</v>
      </c>
      <c r="B1655" t="s">
        <v>18</v>
      </c>
      <c r="C1655" t="s">
        <v>9</v>
      </c>
      <c r="D1655">
        <v>0</v>
      </c>
      <c r="E1655">
        <v>0</v>
      </c>
      <c r="F1655">
        <v>11</v>
      </c>
      <c r="J1655" s="29">
        <f>VLOOKUP(Datos[[#This Row],[Mes]],$M$2:$N$13,2,FALSE)</f>
        <v>44713</v>
      </c>
      <c r="K1655" s="29" t="str">
        <f>VLOOKUP(Datos[[#This Row],[Region]],$P$7:$S$61,4,FALSE)</f>
        <v>11 - Cádiz</v>
      </c>
    </row>
    <row r="1656" spans="1:11" x14ac:dyDescent="0.25">
      <c r="A1656" t="s">
        <v>77</v>
      </c>
      <c r="B1656" t="s">
        <v>18</v>
      </c>
      <c r="C1656" t="s">
        <v>10</v>
      </c>
      <c r="D1656">
        <v>0</v>
      </c>
      <c r="E1656">
        <v>0</v>
      </c>
      <c r="F1656">
        <v>11</v>
      </c>
      <c r="J1656" s="29">
        <f>VLOOKUP(Datos[[#This Row],[Mes]],$M$2:$N$13,2,FALSE)</f>
        <v>44743</v>
      </c>
      <c r="K1656" s="29" t="str">
        <f>VLOOKUP(Datos[[#This Row],[Region]],$P$7:$S$61,4,FALSE)</f>
        <v>11 - Cádiz</v>
      </c>
    </row>
    <row r="1657" spans="1:11" x14ac:dyDescent="0.25">
      <c r="A1657" t="s">
        <v>77</v>
      </c>
      <c r="B1657" t="s">
        <v>18</v>
      </c>
      <c r="C1657" t="s">
        <v>11</v>
      </c>
      <c r="D1657">
        <v>0</v>
      </c>
      <c r="E1657">
        <v>0</v>
      </c>
      <c r="F1657">
        <v>11</v>
      </c>
      <c r="J1657" s="29">
        <f>VLOOKUP(Datos[[#This Row],[Mes]],$M$2:$N$13,2,FALSE)</f>
        <v>44774</v>
      </c>
      <c r="K1657" s="29" t="str">
        <f>VLOOKUP(Datos[[#This Row],[Region]],$P$7:$S$61,4,FALSE)</f>
        <v>11 - Cádiz</v>
      </c>
    </row>
    <row r="1658" spans="1:11" x14ac:dyDescent="0.25">
      <c r="A1658" t="s">
        <v>77</v>
      </c>
      <c r="B1658" t="s">
        <v>18</v>
      </c>
      <c r="C1658" t="s">
        <v>12</v>
      </c>
      <c r="D1658">
        <v>0</v>
      </c>
      <c r="E1658">
        <v>0</v>
      </c>
      <c r="F1658">
        <v>11</v>
      </c>
      <c r="J1658" s="29">
        <f>VLOOKUP(Datos[[#This Row],[Mes]],$M$2:$N$13,2,FALSE)</f>
        <v>44805</v>
      </c>
      <c r="K1658" s="29" t="str">
        <f>VLOOKUP(Datos[[#This Row],[Region]],$P$7:$S$61,4,FALSE)</f>
        <v>11 - Cádiz</v>
      </c>
    </row>
    <row r="1659" spans="1:11" x14ac:dyDescent="0.25">
      <c r="A1659" t="s">
        <v>77</v>
      </c>
      <c r="B1659" t="s">
        <v>18</v>
      </c>
      <c r="C1659" t="s">
        <v>13</v>
      </c>
      <c r="D1659">
        <v>0</v>
      </c>
      <c r="E1659">
        <v>0</v>
      </c>
      <c r="F1659">
        <v>11</v>
      </c>
      <c r="J1659" s="29">
        <f>VLOOKUP(Datos[[#This Row],[Mes]],$M$2:$N$13,2,FALSE)</f>
        <v>44835</v>
      </c>
      <c r="K1659" s="29" t="str">
        <f>VLOOKUP(Datos[[#This Row],[Region]],$P$7:$S$61,4,FALSE)</f>
        <v>11 - Cádiz</v>
      </c>
    </row>
    <row r="1660" spans="1:11" x14ac:dyDescent="0.25">
      <c r="A1660" t="s">
        <v>77</v>
      </c>
      <c r="B1660" t="s">
        <v>18</v>
      </c>
      <c r="C1660" t="s">
        <v>14</v>
      </c>
      <c r="D1660">
        <v>0</v>
      </c>
      <c r="E1660">
        <v>0</v>
      </c>
      <c r="F1660">
        <v>11</v>
      </c>
      <c r="J1660" s="29">
        <f>VLOOKUP(Datos[[#This Row],[Mes]],$M$2:$N$13,2,FALSE)</f>
        <v>44866</v>
      </c>
      <c r="K1660" s="29" t="str">
        <f>VLOOKUP(Datos[[#This Row],[Region]],$P$7:$S$61,4,FALSE)</f>
        <v>11 - Cádiz</v>
      </c>
    </row>
    <row r="1661" spans="1:11" x14ac:dyDescent="0.25">
      <c r="A1661" t="s">
        <v>77</v>
      </c>
      <c r="B1661" t="s">
        <v>18</v>
      </c>
      <c r="C1661" t="s">
        <v>15</v>
      </c>
      <c r="D1661">
        <v>0</v>
      </c>
      <c r="E1661">
        <v>0</v>
      </c>
      <c r="F1661">
        <v>11</v>
      </c>
      <c r="J1661" s="29">
        <f>VLOOKUP(Datos[[#This Row],[Mes]],$M$2:$N$13,2,FALSE)</f>
        <v>44896</v>
      </c>
      <c r="K1661" s="29" t="str">
        <f>VLOOKUP(Datos[[#This Row],[Region]],$P$7:$S$61,4,FALSE)</f>
        <v>11 - Cádiz</v>
      </c>
    </row>
    <row r="1662" spans="1:11" x14ac:dyDescent="0.25">
      <c r="A1662" t="s">
        <v>79</v>
      </c>
      <c r="B1662" t="s">
        <v>18</v>
      </c>
      <c r="C1662" t="s">
        <v>9</v>
      </c>
      <c r="D1662">
        <v>0</v>
      </c>
      <c r="E1662">
        <v>0</v>
      </c>
      <c r="F1662">
        <v>12</v>
      </c>
      <c r="J1662" s="29">
        <f>VLOOKUP(Datos[[#This Row],[Mes]],$M$2:$N$13,2,FALSE)</f>
        <v>44713</v>
      </c>
      <c r="K1662" s="29" t="str">
        <f>VLOOKUP(Datos[[#This Row],[Region]],$P$7:$S$61,4,FALSE)</f>
        <v>12 - Castellón/Castelló</v>
      </c>
    </row>
    <row r="1663" spans="1:11" x14ac:dyDescent="0.25">
      <c r="A1663" t="s">
        <v>79</v>
      </c>
      <c r="B1663" t="s">
        <v>18</v>
      </c>
      <c r="C1663" t="s">
        <v>10</v>
      </c>
      <c r="D1663">
        <v>0</v>
      </c>
      <c r="E1663">
        <v>0</v>
      </c>
      <c r="F1663">
        <v>12</v>
      </c>
      <c r="J1663" s="29">
        <f>VLOOKUP(Datos[[#This Row],[Mes]],$M$2:$N$13,2,FALSE)</f>
        <v>44743</v>
      </c>
      <c r="K1663" s="29" t="str">
        <f>VLOOKUP(Datos[[#This Row],[Region]],$P$7:$S$61,4,FALSE)</f>
        <v>12 - Castellón/Castelló</v>
      </c>
    </row>
    <row r="1664" spans="1:11" x14ac:dyDescent="0.25">
      <c r="A1664" t="s">
        <v>79</v>
      </c>
      <c r="B1664" t="s">
        <v>18</v>
      </c>
      <c r="C1664" t="s">
        <v>11</v>
      </c>
      <c r="D1664">
        <v>0</v>
      </c>
      <c r="E1664">
        <v>0</v>
      </c>
      <c r="F1664">
        <v>12</v>
      </c>
      <c r="J1664" s="29">
        <f>VLOOKUP(Datos[[#This Row],[Mes]],$M$2:$N$13,2,FALSE)</f>
        <v>44774</v>
      </c>
      <c r="K1664" s="29" t="str">
        <f>VLOOKUP(Datos[[#This Row],[Region]],$P$7:$S$61,4,FALSE)</f>
        <v>12 - Castellón/Castelló</v>
      </c>
    </row>
    <row r="1665" spans="1:11" x14ac:dyDescent="0.25">
      <c r="A1665" t="s">
        <v>79</v>
      </c>
      <c r="B1665" t="s">
        <v>18</v>
      </c>
      <c r="C1665" t="s">
        <v>12</v>
      </c>
      <c r="D1665">
        <v>0</v>
      </c>
      <c r="E1665">
        <v>0</v>
      </c>
      <c r="F1665">
        <v>12</v>
      </c>
      <c r="J1665" s="29">
        <f>VLOOKUP(Datos[[#This Row],[Mes]],$M$2:$N$13,2,FALSE)</f>
        <v>44805</v>
      </c>
      <c r="K1665" s="29" t="str">
        <f>VLOOKUP(Datos[[#This Row],[Region]],$P$7:$S$61,4,FALSE)</f>
        <v>12 - Castellón/Castelló</v>
      </c>
    </row>
    <row r="1666" spans="1:11" x14ac:dyDescent="0.25">
      <c r="A1666" t="s">
        <v>79</v>
      </c>
      <c r="B1666" t="s">
        <v>18</v>
      </c>
      <c r="C1666" t="s">
        <v>13</v>
      </c>
      <c r="D1666">
        <v>0</v>
      </c>
      <c r="E1666">
        <v>0</v>
      </c>
      <c r="F1666">
        <v>12</v>
      </c>
      <c r="J1666" s="29">
        <f>VLOOKUP(Datos[[#This Row],[Mes]],$M$2:$N$13,2,FALSE)</f>
        <v>44835</v>
      </c>
      <c r="K1666" s="29" t="str">
        <f>VLOOKUP(Datos[[#This Row],[Region]],$P$7:$S$61,4,FALSE)</f>
        <v>12 - Castellón/Castelló</v>
      </c>
    </row>
    <row r="1667" spans="1:11" x14ac:dyDescent="0.25">
      <c r="A1667" t="s">
        <v>79</v>
      </c>
      <c r="B1667" t="s">
        <v>18</v>
      </c>
      <c r="C1667" t="s">
        <v>14</v>
      </c>
      <c r="D1667">
        <v>0</v>
      </c>
      <c r="E1667">
        <v>0</v>
      </c>
      <c r="F1667">
        <v>12</v>
      </c>
      <c r="J1667" s="29">
        <f>VLOOKUP(Datos[[#This Row],[Mes]],$M$2:$N$13,2,FALSE)</f>
        <v>44866</v>
      </c>
      <c r="K1667" s="29" t="str">
        <f>VLOOKUP(Datos[[#This Row],[Region]],$P$7:$S$61,4,FALSE)</f>
        <v>12 - Castellón/Castelló</v>
      </c>
    </row>
    <row r="1668" spans="1:11" x14ac:dyDescent="0.25">
      <c r="A1668" t="s">
        <v>79</v>
      </c>
      <c r="B1668" t="s">
        <v>18</v>
      </c>
      <c r="C1668" t="s">
        <v>15</v>
      </c>
      <c r="D1668">
        <v>0</v>
      </c>
      <c r="E1668">
        <v>0</v>
      </c>
      <c r="F1668">
        <v>12</v>
      </c>
      <c r="J1668" s="29">
        <f>VLOOKUP(Datos[[#This Row],[Mes]],$M$2:$N$13,2,FALSE)</f>
        <v>44896</v>
      </c>
      <c r="K1668" s="29" t="str">
        <f>VLOOKUP(Datos[[#This Row],[Region]],$P$7:$S$61,4,FALSE)</f>
        <v>12 - Castellón/Castelló</v>
      </c>
    </row>
    <row r="1669" spans="1:11" x14ac:dyDescent="0.25">
      <c r="A1669" t="s">
        <v>67</v>
      </c>
      <c r="B1669" t="s">
        <v>18</v>
      </c>
      <c r="C1669" t="s">
        <v>4</v>
      </c>
      <c r="D1669">
        <v>0</v>
      </c>
      <c r="E1669">
        <v>0</v>
      </c>
      <c r="F1669">
        <v>13</v>
      </c>
      <c r="J1669" s="29">
        <f>VLOOKUP(Datos[[#This Row],[Mes]],$M$2:$N$13,2,FALSE)</f>
        <v>44562</v>
      </c>
      <c r="K1669" s="29" t="str">
        <f>VLOOKUP(Datos[[#This Row],[Region]],$P$7:$S$61,4,FALSE)</f>
        <v>13 - Ciudad Real</v>
      </c>
    </row>
    <row r="1670" spans="1:11" x14ac:dyDescent="0.25">
      <c r="A1670" t="s">
        <v>67</v>
      </c>
      <c r="B1670" t="s">
        <v>18</v>
      </c>
      <c r="C1670" t="s">
        <v>5</v>
      </c>
      <c r="D1670">
        <v>0</v>
      </c>
      <c r="E1670">
        <v>0</v>
      </c>
      <c r="F1670">
        <v>13</v>
      </c>
      <c r="J1670" s="29">
        <f>VLOOKUP(Datos[[#This Row],[Mes]],$M$2:$N$13,2,FALSE)</f>
        <v>44593</v>
      </c>
      <c r="K1670" s="29" t="str">
        <f>VLOOKUP(Datos[[#This Row],[Region]],$P$7:$S$61,4,FALSE)</f>
        <v>13 - Ciudad Real</v>
      </c>
    </row>
    <row r="1671" spans="1:11" x14ac:dyDescent="0.25">
      <c r="A1671" t="s">
        <v>67</v>
      </c>
      <c r="B1671" t="s">
        <v>18</v>
      </c>
      <c r="C1671" t="s">
        <v>6</v>
      </c>
      <c r="D1671">
        <v>0</v>
      </c>
      <c r="E1671">
        <v>0</v>
      </c>
      <c r="F1671">
        <v>13</v>
      </c>
      <c r="J1671" s="29">
        <f>VLOOKUP(Datos[[#This Row],[Mes]],$M$2:$N$13,2,FALSE)</f>
        <v>44621</v>
      </c>
      <c r="K1671" s="29" t="str">
        <f>VLOOKUP(Datos[[#This Row],[Region]],$P$7:$S$61,4,FALSE)</f>
        <v>13 - Ciudad Real</v>
      </c>
    </row>
    <row r="1672" spans="1:11" x14ac:dyDescent="0.25">
      <c r="A1672" t="s">
        <v>67</v>
      </c>
      <c r="B1672" t="s">
        <v>18</v>
      </c>
      <c r="C1672" t="s">
        <v>7</v>
      </c>
      <c r="D1672">
        <v>0</v>
      </c>
      <c r="E1672">
        <v>0</v>
      </c>
      <c r="F1672">
        <v>13</v>
      </c>
      <c r="J1672" s="29">
        <f>VLOOKUP(Datos[[#This Row],[Mes]],$M$2:$N$13,2,FALSE)</f>
        <v>44652</v>
      </c>
      <c r="K1672" s="29" t="str">
        <f>VLOOKUP(Datos[[#This Row],[Region]],$P$7:$S$61,4,FALSE)</f>
        <v>13 - Ciudad Real</v>
      </c>
    </row>
    <row r="1673" spans="1:11" x14ac:dyDescent="0.25">
      <c r="A1673" t="s">
        <v>67</v>
      </c>
      <c r="B1673" t="s">
        <v>18</v>
      </c>
      <c r="C1673" t="s">
        <v>8</v>
      </c>
      <c r="D1673">
        <v>0</v>
      </c>
      <c r="E1673">
        <v>0</v>
      </c>
      <c r="F1673">
        <v>13</v>
      </c>
      <c r="J1673" s="29">
        <f>VLOOKUP(Datos[[#This Row],[Mes]],$M$2:$N$13,2,FALSE)</f>
        <v>44682</v>
      </c>
      <c r="K1673" s="29" t="str">
        <f>VLOOKUP(Datos[[#This Row],[Region]],$P$7:$S$61,4,FALSE)</f>
        <v>13 - Ciudad Real</v>
      </c>
    </row>
    <row r="1674" spans="1:11" x14ac:dyDescent="0.25">
      <c r="A1674" t="s">
        <v>67</v>
      </c>
      <c r="B1674" t="s">
        <v>18</v>
      </c>
      <c r="C1674" t="s">
        <v>9</v>
      </c>
      <c r="D1674">
        <v>0</v>
      </c>
      <c r="E1674">
        <v>0</v>
      </c>
      <c r="F1674">
        <v>13</v>
      </c>
      <c r="J1674" s="29">
        <f>VLOOKUP(Datos[[#This Row],[Mes]],$M$2:$N$13,2,FALSE)</f>
        <v>44713</v>
      </c>
      <c r="K1674" s="29" t="str">
        <f>VLOOKUP(Datos[[#This Row],[Region]],$P$7:$S$61,4,FALSE)</f>
        <v>13 - Ciudad Real</v>
      </c>
    </row>
    <row r="1675" spans="1:11" x14ac:dyDescent="0.25">
      <c r="A1675" t="s">
        <v>67</v>
      </c>
      <c r="B1675" t="s">
        <v>18</v>
      </c>
      <c r="C1675" t="s">
        <v>10</v>
      </c>
      <c r="D1675">
        <v>0</v>
      </c>
      <c r="E1675">
        <v>0</v>
      </c>
      <c r="F1675">
        <v>13</v>
      </c>
      <c r="J1675" s="29">
        <f>VLOOKUP(Datos[[#This Row],[Mes]],$M$2:$N$13,2,FALSE)</f>
        <v>44743</v>
      </c>
      <c r="K1675" s="29" t="str">
        <f>VLOOKUP(Datos[[#This Row],[Region]],$P$7:$S$61,4,FALSE)</f>
        <v>13 - Ciudad Real</v>
      </c>
    </row>
    <row r="1676" spans="1:11" x14ac:dyDescent="0.25">
      <c r="A1676" t="s">
        <v>67</v>
      </c>
      <c r="B1676" t="s">
        <v>18</v>
      </c>
      <c r="C1676" t="s">
        <v>11</v>
      </c>
      <c r="D1676">
        <v>0</v>
      </c>
      <c r="E1676">
        <v>0</v>
      </c>
      <c r="F1676">
        <v>13</v>
      </c>
      <c r="J1676" s="29">
        <f>VLOOKUP(Datos[[#This Row],[Mes]],$M$2:$N$13,2,FALSE)</f>
        <v>44774</v>
      </c>
      <c r="K1676" s="29" t="str">
        <f>VLOOKUP(Datos[[#This Row],[Region]],$P$7:$S$61,4,FALSE)</f>
        <v>13 - Ciudad Real</v>
      </c>
    </row>
    <row r="1677" spans="1:11" x14ac:dyDescent="0.25">
      <c r="A1677" t="s">
        <v>67</v>
      </c>
      <c r="B1677" t="s">
        <v>18</v>
      </c>
      <c r="C1677" t="s">
        <v>12</v>
      </c>
      <c r="D1677">
        <v>0</v>
      </c>
      <c r="E1677">
        <v>0</v>
      </c>
      <c r="F1677">
        <v>13</v>
      </c>
      <c r="J1677" s="29">
        <f>VLOOKUP(Datos[[#This Row],[Mes]],$M$2:$N$13,2,FALSE)</f>
        <v>44805</v>
      </c>
      <c r="K1677" s="29" t="str">
        <f>VLOOKUP(Datos[[#This Row],[Region]],$P$7:$S$61,4,FALSE)</f>
        <v>13 - Ciudad Real</v>
      </c>
    </row>
    <row r="1678" spans="1:11" x14ac:dyDescent="0.25">
      <c r="A1678" t="s">
        <v>67</v>
      </c>
      <c r="B1678" t="s">
        <v>18</v>
      </c>
      <c r="C1678" t="s">
        <v>13</v>
      </c>
      <c r="D1678">
        <v>0</v>
      </c>
      <c r="E1678">
        <v>0</v>
      </c>
      <c r="F1678">
        <v>13</v>
      </c>
      <c r="J1678" s="29">
        <f>VLOOKUP(Datos[[#This Row],[Mes]],$M$2:$N$13,2,FALSE)</f>
        <v>44835</v>
      </c>
      <c r="K1678" s="29" t="str">
        <f>VLOOKUP(Datos[[#This Row],[Region]],$P$7:$S$61,4,FALSE)</f>
        <v>13 - Ciudad Real</v>
      </c>
    </row>
    <row r="1679" spans="1:11" x14ac:dyDescent="0.25">
      <c r="A1679" t="s">
        <v>67</v>
      </c>
      <c r="B1679" t="s">
        <v>18</v>
      </c>
      <c r="C1679" t="s">
        <v>14</v>
      </c>
      <c r="D1679">
        <v>0</v>
      </c>
      <c r="E1679">
        <v>0</v>
      </c>
      <c r="F1679">
        <v>13</v>
      </c>
      <c r="J1679" s="29">
        <f>VLOOKUP(Datos[[#This Row],[Mes]],$M$2:$N$13,2,FALSE)</f>
        <v>44866</v>
      </c>
      <c r="K1679" s="29" t="str">
        <f>VLOOKUP(Datos[[#This Row],[Region]],$P$7:$S$61,4,FALSE)</f>
        <v>13 - Ciudad Real</v>
      </c>
    </row>
    <row r="1680" spans="1:11" x14ac:dyDescent="0.25">
      <c r="A1680" t="s">
        <v>67</v>
      </c>
      <c r="B1680" t="s">
        <v>18</v>
      </c>
      <c r="C1680" t="s">
        <v>15</v>
      </c>
      <c r="D1680">
        <v>0</v>
      </c>
      <c r="E1680">
        <v>0</v>
      </c>
      <c r="F1680">
        <v>13</v>
      </c>
      <c r="J1680" s="29">
        <f>VLOOKUP(Datos[[#This Row],[Mes]],$M$2:$N$13,2,FALSE)</f>
        <v>44896</v>
      </c>
      <c r="K1680" s="29" t="str">
        <f>VLOOKUP(Datos[[#This Row],[Region]],$P$7:$S$61,4,FALSE)</f>
        <v>13 - Ciudad Real</v>
      </c>
    </row>
    <row r="1681" spans="1:11" x14ac:dyDescent="0.25">
      <c r="A1681" t="s">
        <v>80</v>
      </c>
      <c r="B1681" t="s">
        <v>18</v>
      </c>
      <c r="C1681" t="s">
        <v>9</v>
      </c>
      <c r="D1681">
        <v>0</v>
      </c>
      <c r="E1681">
        <v>0</v>
      </c>
      <c r="F1681">
        <v>14</v>
      </c>
      <c r="J1681" s="29">
        <f>VLOOKUP(Datos[[#This Row],[Mes]],$M$2:$N$13,2,FALSE)</f>
        <v>44713</v>
      </c>
      <c r="K1681" s="29" t="str">
        <f>VLOOKUP(Datos[[#This Row],[Region]],$P$7:$S$61,4,FALSE)</f>
        <v>14 - Córdoba</v>
      </c>
    </row>
    <row r="1682" spans="1:11" x14ac:dyDescent="0.25">
      <c r="A1682" t="s">
        <v>80</v>
      </c>
      <c r="B1682" t="s">
        <v>18</v>
      </c>
      <c r="C1682" t="s">
        <v>10</v>
      </c>
      <c r="D1682">
        <v>0</v>
      </c>
      <c r="E1682">
        <v>0</v>
      </c>
      <c r="F1682">
        <v>14</v>
      </c>
      <c r="J1682" s="29">
        <f>VLOOKUP(Datos[[#This Row],[Mes]],$M$2:$N$13,2,FALSE)</f>
        <v>44743</v>
      </c>
      <c r="K1682" s="29" t="str">
        <f>VLOOKUP(Datos[[#This Row],[Region]],$P$7:$S$61,4,FALSE)</f>
        <v>14 - Córdoba</v>
      </c>
    </row>
    <row r="1683" spans="1:11" x14ac:dyDescent="0.25">
      <c r="A1683" t="s">
        <v>80</v>
      </c>
      <c r="B1683" t="s">
        <v>18</v>
      </c>
      <c r="C1683" t="s">
        <v>11</v>
      </c>
      <c r="D1683">
        <v>0</v>
      </c>
      <c r="E1683">
        <v>0</v>
      </c>
      <c r="F1683">
        <v>14</v>
      </c>
      <c r="J1683" s="29">
        <f>VLOOKUP(Datos[[#This Row],[Mes]],$M$2:$N$13,2,FALSE)</f>
        <v>44774</v>
      </c>
      <c r="K1683" s="29" t="str">
        <f>VLOOKUP(Datos[[#This Row],[Region]],$P$7:$S$61,4,FALSE)</f>
        <v>14 - Córdoba</v>
      </c>
    </row>
    <row r="1684" spans="1:11" x14ac:dyDescent="0.25">
      <c r="A1684" t="s">
        <v>80</v>
      </c>
      <c r="B1684" t="s">
        <v>18</v>
      </c>
      <c r="C1684" t="s">
        <v>12</v>
      </c>
      <c r="D1684">
        <v>0</v>
      </c>
      <c r="E1684">
        <v>0</v>
      </c>
      <c r="F1684">
        <v>14</v>
      </c>
      <c r="J1684" s="29">
        <f>VLOOKUP(Datos[[#This Row],[Mes]],$M$2:$N$13,2,FALSE)</f>
        <v>44805</v>
      </c>
      <c r="K1684" s="29" t="str">
        <f>VLOOKUP(Datos[[#This Row],[Region]],$P$7:$S$61,4,FALSE)</f>
        <v>14 - Córdoba</v>
      </c>
    </row>
    <row r="1685" spans="1:11" x14ac:dyDescent="0.25">
      <c r="A1685" t="s">
        <v>80</v>
      </c>
      <c r="B1685" t="s">
        <v>18</v>
      </c>
      <c r="C1685" t="s">
        <v>13</v>
      </c>
      <c r="D1685">
        <v>0</v>
      </c>
      <c r="E1685">
        <v>0</v>
      </c>
      <c r="F1685">
        <v>14</v>
      </c>
      <c r="J1685" s="29">
        <f>VLOOKUP(Datos[[#This Row],[Mes]],$M$2:$N$13,2,FALSE)</f>
        <v>44835</v>
      </c>
      <c r="K1685" s="29" t="str">
        <f>VLOOKUP(Datos[[#This Row],[Region]],$P$7:$S$61,4,FALSE)</f>
        <v>14 - Córdoba</v>
      </c>
    </row>
    <row r="1686" spans="1:11" x14ac:dyDescent="0.25">
      <c r="A1686" t="s">
        <v>80</v>
      </c>
      <c r="B1686" t="s">
        <v>18</v>
      </c>
      <c r="C1686" t="s">
        <v>14</v>
      </c>
      <c r="D1686">
        <v>0</v>
      </c>
      <c r="E1686">
        <v>0</v>
      </c>
      <c r="F1686">
        <v>14</v>
      </c>
      <c r="J1686" s="29">
        <f>VLOOKUP(Datos[[#This Row],[Mes]],$M$2:$N$13,2,FALSE)</f>
        <v>44866</v>
      </c>
      <c r="K1686" s="29" t="str">
        <f>VLOOKUP(Datos[[#This Row],[Region]],$P$7:$S$61,4,FALSE)</f>
        <v>14 - Córdoba</v>
      </c>
    </row>
    <row r="1687" spans="1:11" x14ac:dyDescent="0.25">
      <c r="A1687" t="s">
        <v>80</v>
      </c>
      <c r="B1687" t="s">
        <v>18</v>
      </c>
      <c r="C1687" t="s">
        <v>15</v>
      </c>
      <c r="D1687">
        <v>0</v>
      </c>
      <c r="E1687">
        <v>0</v>
      </c>
      <c r="F1687">
        <v>14</v>
      </c>
      <c r="J1687" s="29">
        <f>VLOOKUP(Datos[[#This Row],[Mes]],$M$2:$N$13,2,FALSE)</f>
        <v>44896</v>
      </c>
      <c r="K1687" s="29" t="str">
        <f>VLOOKUP(Datos[[#This Row],[Region]],$P$7:$S$61,4,FALSE)</f>
        <v>14 - Córdoba</v>
      </c>
    </row>
    <row r="1688" spans="1:11" x14ac:dyDescent="0.25">
      <c r="A1688" t="s">
        <v>81</v>
      </c>
      <c r="B1688" t="s">
        <v>18</v>
      </c>
      <c r="C1688" t="s">
        <v>9</v>
      </c>
      <c r="D1688">
        <v>0</v>
      </c>
      <c r="E1688">
        <v>0</v>
      </c>
      <c r="F1688">
        <v>15</v>
      </c>
      <c r="J1688" s="29">
        <f>VLOOKUP(Datos[[#This Row],[Mes]],$M$2:$N$13,2,FALSE)</f>
        <v>44713</v>
      </c>
      <c r="K1688" s="29" t="str">
        <f>VLOOKUP(Datos[[#This Row],[Region]],$P$7:$S$61,4,FALSE)</f>
        <v>15 - Coruña, A</v>
      </c>
    </row>
    <row r="1689" spans="1:11" x14ac:dyDescent="0.25">
      <c r="A1689" t="s">
        <v>81</v>
      </c>
      <c r="B1689" t="s">
        <v>18</v>
      </c>
      <c r="C1689" t="s">
        <v>10</v>
      </c>
      <c r="D1689">
        <v>0</v>
      </c>
      <c r="E1689">
        <v>0</v>
      </c>
      <c r="F1689">
        <v>15</v>
      </c>
      <c r="J1689" s="29">
        <f>VLOOKUP(Datos[[#This Row],[Mes]],$M$2:$N$13,2,FALSE)</f>
        <v>44743</v>
      </c>
      <c r="K1689" s="29" t="str">
        <f>VLOOKUP(Datos[[#This Row],[Region]],$P$7:$S$61,4,FALSE)</f>
        <v>15 - Coruña, A</v>
      </c>
    </row>
    <row r="1690" spans="1:11" x14ac:dyDescent="0.25">
      <c r="A1690" t="s">
        <v>81</v>
      </c>
      <c r="B1690" t="s">
        <v>18</v>
      </c>
      <c r="C1690" t="s">
        <v>11</v>
      </c>
      <c r="D1690">
        <v>0</v>
      </c>
      <c r="E1690">
        <v>0</v>
      </c>
      <c r="F1690">
        <v>15</v>
      </c>
      <c r="J1690" s="29">
        <f>VLOOKUP(Datos[[#This Row],[Mes]],$M$2:$N$13,2,FALSE)</f>
        <v>44774</v>
      </c>
      <c r="K1690" s="29" t="str">
        <f>VLOOKUP(Datos[[#This Row],[Region]],$P$7:$S$61,4,FALSE)</f>
        <v>15 - Coruña, A</v>
      </c>
    </row>
    <row r="1691" spans="1:11" x14ac:dyDescent="0.25">
      <c r="A1691" t="s">
        <v>81</v>
      </c>
      <c r="B1691" t="s">
        <v>18</v>
      </c>
      <c r="C1691" t="s">
        <v>12</v>
      </c>
      <c r="D1691">
        <v>0</v>
      </c>
      <c r="E1691">
        <v>0</v>
      </c>
      <c r="F1691">
        <v>15</v>
      </c>
      <c r="J1691" s="29">
        <f>VLOOKUP(Datos[[#This Row],[Mes]],$M$2:$N$13,2,FALSE)</f>
        <v>44805</v>
      </c>
      <c r="K1691" s="29" t="str">
        <f>VLOOKUP(Datos[[#This Row],[Region]],$P$7:$S$61,4,FALSE)</f>
        <v>15 - Coruña, A</v>
      </c>
    </row>
    <row r="1692" spans="1:11" x14ac:dyDescent="0.25">
      <c r="A1692" t="s">
        <v>81</v>
      </c>
      <c r="B1692" t="s">
        <v>18</v>
      </c>
      <c r="C1692" t="s">
        <v>13</v>
      </c>
      <c r="D1692">
        <v>0</v>
      </c>
      <c r="E1692">
        <v>0</v>
      </c>
      <c r="F1692">
        <v>15</v>
      </c>
      <c r="J1692" s="29">
        <f>VLOOKUP(Datos[[#This Row],[Mes]],$M$2:$N$13,2,FALSE)</f>
        <v>44835</v>
      </c>
      <c r="K1692" s="29" t="str">
        <f>VLOOKUP(Datos[[#This Row],[Region]],$P$7:$S$61,4,FALSE)</f>
        <v>15 - Coruña, A</v>
      </c>
    </row>
    <row r="1693" spans="1:11" x14ac:dyDescent="0.25">
      <c r="A1693" t="s">
        <v>81</v>
      </c>
      <c r="B1693" t="s">
        <v>18</v>
      </c>
      <c r="C1693" t="s">
        <v>14</v>
      </c>
      <c r="D1693">
        <v>0</v>
      </c>
      <c r="E1693">
        <v>0</v>
      </c>
      <c r="F1693">
        <v>15</v>
      </c>
      <c r="J1693" s="29">
        <f>VLOOKUP(Datos[[#This Row],[Mes]],$M$2:$N$13,2,FALSE)</f>
        <v>44866</v>
      </c>
      <c r="K1693" s="29" t="str">
        <f>VLOOKUP(Datos[[#This Row],[Region]],$P$7:$S$61,4,FALSE)</f>
        <v>15 - Coruña, A</v>
      </c>
    </row>
    <row r="1694" spans="1:11" x14ac:dyDescent="0.25">
      <c r="A1694" t="s">
        <v>81</v>
      </c>
      <c r="B1694" t="s">
        <v>18</v>
      </c>
      <c r="C1694" t="s">
        <v>15</v>
      </c>
      <c r="D1694">
        <v>0</v>
      </c>
      <c r="E1694">
        <v>0</v>
      </c>
      <c r="F1694">
        <v>15</v>
      </c>
      <c r="J1694" s="29">
        <f>VLOOKUP(Datos[[#This Row],[Mes]],$M$2:$N$13,2,FALSE)</f>
        <v>44896</v>
      </c>
      <c r="K1694" s="29" t="str">
        <f>VLOOKUP(Datos[[#This Row],[Region]],$P$7:$S$61,4,FALSE)</f>
        <v>15 - Coruña, A</v>
      </c>
    </row>
    <row r="1695" spans="1:11" x14ac:dyDescent="0.25">
      <c r="A1695" t="s">
        <v>82</v>
      </c>
      <c r="B1695" t="s">
        <v>18</v>
      </c>
      <c r="C1695" t="s">
        <v>9</v>
      </c>
      <c r="D1695">
        <v>0</v>
      </c>
      <c r="E1695">
        <v>0</v>
      </c>
      <c r="F1695">
        <v>16</v>
      </c>
      <c r="J1695" s="29">
        <f>VLOOKUP(Datos[[#This Row],[Mes]],$M$2:$N$13,2,FALSE)</f>
        <v>44713</v>
      </c>
      <c r="K1695" s="29" t="str">
        <f>VLOOKUP(Datos[[#This Row],[Region]],$P$7:$S$61,4,FALSE)</f>
        <v>16 - Cuenca</v>
      </c>
    </row>
    <row r="1696" spans="1:11" x14ac:dyDescent="0.25">
      <c r="A1696" t="s">
        <v>82</v>
      </c>
      <c r="B1696" t="s">
        <v>18</v>
      </c>
      <c r="C1696" t="s">
        <v>10</v>
      </c>
      <c r="D1696">
        <v>0</v>
      </c>
      <c r="E1696">
        <v>0</v>
      </c>
      <c r="F1696">
        <v>16</v>
      </c>
      <c r="J1696" s="29">
        <f>VLOOKUP(Datos[[#This Row],[Mes]],$M$2:$N$13,2,FALSE)</f>
        <v>44743</v>
      </c>
      <c r="K1696" s="29" t="str">
        <f>VLOOKUP(Datos[[#This Row],[Region]],$P$7:$S$61,4,FALSE)</f>
        <v>16 - Cuenca</v>
      </c>
    </row>
    <row r="1697" spans="1:11" x14ac:dyDescent="0.25">
      <c r="A1697" t="s">
        <v>82</v>
      </c>
      <c r="B1697" t="s">
        <v>18</v>
      </c>
      <c r="C1697" t="s">
        <v>11</v>
      </c>
      <c r="D1697">
        <v>0</v>
      </c>
      <c r="E1697">
        <v>0</v>
      </c>
      <c r="F1697">
        <v>16</v>
      </c>
      <c r="J1697" s="29">
        <f>VLOOKUP(Datos[[#This Row],[Mes]],$M$2:$N$13,2,FALSE)</f>
        <v>44774</v>
      </c>
      <c r="K1697" s="29" t="str">
        <f>VLOOKUP(Datos[[#This Row],[Region]],$P$7:$S$61,4,FALSE)</f>
        <v>16 - Cuenca</v>
      </c>
    </row>
    <row r="1698" spans="1:11" x14ac:dyDescent="0.25">
      <c r="A1698" t="s">
        <v>82</v>
      </c>
      <c r="B1698" t="s">
        <v>18</v>
      </c>
      <c r="C1698" t="s">
        <v>12</v>
      </c>
      <c r="D1698">
        <v>0</v>
      </c>
      <c r="E1698">
        <v>0</v>
      </c>
      <c r="F1698">
        <v>16</v>
      </c>
      <c r="J1698" s="29">
        <f>VLOOKUP(Datos[[#This Row],[Mes]],$M$2:$N$13,2,FALSE)</f>
        <v>44805</v>
      </c>
      <c r="K1698" s="29" t="str">
        <f>VLOOKUP(Datos[[#This Row],[Region]],$P$7:$S$61,4,FALSE)</f>
        <v>16 - Cuenca</v>
      </c>
    </row>
    <row r="1699" spans="1:11" x14ac:dyDescent="0.25">
      <c r="A1699" t="s">
        <v>82</v>
      </c>
      <c r="B1699" t="s">
        <v>18</v>
      </c>
      <c r="C1699" t="s">
        <v>13</v>
      </c>
      <c r="D1699">
        <v>0</v>
      </c>
      <c r="E1699">
        <v>0</v>
      </c>
      <c r="F1699">
        <v>16</v>
      </c>
      <c r="J1699" s="29">
        <f>VLOOKUP(Datos[[#This Row],[Mes]],$M$2:$N$13,2,FALSE)</f>
        <v>44835</v>
      </c>
      <c r="K1699" s="29" t="str">
        <f>VLOOKUP(Datos[[#This Row],[Region]],$P$7:$S$61,4,FALSE)</f>
        <v>16 - Cuenca</v>
      </c>
    </row>
    <row r="1700" spans="1:11" x14ac:dyDescent="0.25">
      <c r="A1700" t="s">
        <v>82</v>
      </c>
      <c r="B1700" t="s">
        <v>18</v>
      </c>
      <c r="C1700" t="s">
        <v>14</v>
      </c>
      <c r="D1700">
        <v>0</v>
      </c>
      <c r="E1700">
        <v>0</v>
      </c>
      <c r="F1700">
        <v>16</v>
      </c>
      <c r="J1700" s="29">
        <f>VLOOKUP(Datos[[#This Row],[Mes]],$M$2:$N$13,2,FALSE)</f>
        <v>44866</v>
      </c>
      <c r="K1700" s="29" t="str">
        <f>VLOOKUP(Datos[[#This Row],[Region]],$P$7:$S$61,4,FALSE)</f>
        <v>16 - Cuenca</v>
      </c>
    </row>
    <row r="1701" spans="1:11" x14ac:dyDescent="0.25">
      <c r="A1701" t="s">
        <v>82</v>
      </c>
      <c r="B1701" t="s">
        <v>18</v>
      </c>
      <c r="C1701" t="s">
        <v>15</v>
      </c>
      <c r="D1701">
        <v>0</v>
      </c>
      <c r="E1701">
        <v>0</v>
      </c>
      <c r="F1701">
        <v>16</v>
      </c>
      <c r="J1701" s="29">
        <f>VLOOKUP(Datos[[#This Row],[Mes]],$M$2:$N$13,2,FALSE)</f>
        <v>44896</v>
      </c>
      <c r="K1701" s="29" t="str">
        <f>VLOOKUP(Datos[[#This Row],[Region]],$P$7:$S$61,4,FALSE)</f>
        <v>16 - Cuenca</v>
      </c>
    </row>
    <row r="1702" spans="1:11" x14ac:dyDescent="0.25">
      <c r="A1702" t="s">
        <v>105</v>
      </c>
      <c r="B1702" t="s">
        <v>18</v>
      </c>
      <c r="C1702" t="s">
        <v>9</v>
      </c>
      <c r="D1702">
        <v>0</v>
      </c>
      <c r="E1702">
        <v>0</v>
      </c>
      <c r="F1702">
        <v>17</v>
      </c>
      <c r="J1702" s="29">
        <f>VLOOKUP(Datos[[#This Row],[Mes]],$M$2:$N$13,2,FALSE)</f>
        <v>44713</v>
      </c>
      <c r="K1702" s="29" t="str">
        <f>VLOOKUP(Datos[[#This Row],[Region]],$P$7:$S$61,4,FALSE)</f>
        <v>17 - Girona</v>
      </c>
    </row>
    <row r="1703" spans="1:11" x14ac:dyDescent="0.25">
      <c r="A1703" t="s">
        <v>105</v>
      </c>
      <c r="B1703" t="s">
        <v>18</v>
      </c>
      <c r="C1703" t="s">
        <v>10</v>
      </c>
      <c r="D1703">
        <v>0</v>
      </c>
      <c r="E1703">
        <v>0</v>
      </c>
      <c r="F1703">
        <v>17</v>
      </c>
      <c r="J1703" s="29">
        <f>VLOOKUP(Datos[[#This Row],[Mes]],$M$2:$N$13,2,FALSE)</f>
        <v>44743</v>
      </c>
      <c r="K1703" s="29" t="str">
        <f>VLOOKUP(Datos[[#This Row],[Region]],$P$7:$S$61,4,FALSE)</f>
        <v>17 - Girona</v>
      </c>
    </row>
    <row r="1704" spans="1:11" x14ac:dyDescent="0.25">
      <c r="A1704" t="s">
        <v>105</v>
      </c>
      <c r="B1704" t="s">
        <v>18</v>
      </c>
      <c r="C1704" t="s">
        <v>11</v>
      </c>
      <c r="D1704">
        <v>0</v>
      </c>
      <c r="E1704">
        <v>0</v>
      </c>
      <c r="F1704">
        <v>17</v>
      </c>
      <c r="J1704" s="29">
        <f>VLOOKUP(Datos[[#This Row],[Mes]],$M$2:$N$13,2,FALSE)</f>
        <v>44774</v>
      </c>
      <c r="K1704" s="29" t="str">
        <f>VLOOKUP(Datos[[#This Row],[Region]],$P$7:$S$61,4,FALSE)</f>
        <v>17 - Girona</v>
      </c>
    </row>
    <row r="1705" spans="1:11" x14ac:dyDescent="0.25">
      <c r="A1705" t="s">
        <v>105</v>
      </c>
      <c r="B1705" t="s">
        <v>18</v>
      </c>
      <c r="C1705" t="s">
        <v>12</v>
      </c>
      <c r="D1705">
        <v>0</v>
      </c>
      <c r="E1705">
        <v>0</v>
      </c>
      <c r="F1705">
        <v>17</v>
      </c>
      <c r="J1705" s="29">
        <f>VLOOKUP(Datos[[#This Row],[Mes]],$M$2:$N$13,2,FALSE)</f>
        <v>44805</v>
      </c>
      <c r="K1705" s="29" t="str">
        <f>VLOOKUP(Datos[[#This Row],[Region]],$P$7:$S$61,4,FALSE)</f>
        <v>17 - Girona</v>
      </c>
    </row>
    <row r="1706" spans="1:11" x14ac:dyDescent="0.25">
      <c r="A1706" t="s">
        <v>105</v>
      </c>
      <c r="B1706" t="s">
        <v>18</v>
      </c>
      <c r="C1706" t="s">
        <v>13</v>
      </c>
      <c r="D1706">
        <v>0</v>
      </c>
      <c r="E1706">
        <v>0</v>
      </c>
      <c r="F1706">
        <v>17</v>
      </c>
      <c r="J1706" s="29">
        <f>VLOOKUP(Datos[[#This Row],[Mes]],$M$2:$N$13,2,FALSE)</f>
        <v>44835</v>
      </c>
      <c r="K1706" s="29" t="str">
        <f>VLOOKUP(Datos[[#This Row],[Region]],$P$7:$S$61,4,FALSE)</f>
        <v>17 - Girona</v>
      </c>
    </row>
    <row r="1707" spans="1:11" x14ac:dyDescent="0.25">
      <c r="A1707" t="s">
        <v>105</v>
      </c>
      <c r="B1707" t="s">
        <v>18</v>
      </c>
      <c r="C1707" t="s">
        <v>14</v>
      </c>
      <c r="D1707">
        <v>0</v>
      </c>
      <c r="E1707">
        <v>0</v>
      </c>
      <c r="F1707">
        <v>17</v>
      </c>
      <c r="J1707" s="29">
        <f>VLOOKUP(Datos[[#This Row],[Mes]],$M$2:$N$13,2,FALSE)</f>
        <v>44866</v>
      </c>
      <c r="K1707" s="29" t="str">
        <f>VLOOKUP(Datos[[#This Row],[Region]],$P$7:$S$61,4,FALSE)</f>
        <v>17 - Girona</v>
      </c>
    </row>
    <row r="1708" spans="1:11" x14ac:dyDescent="0.25">
      <c r="A1708" t="s">
        <v>105</v>
      </c>
      <c r="B1708" t="s">
        <v>18</v>
      </c>
      <c r="C1708" t="s">
        <v>15</v>
      </c>
      <c r="D1708">
        <v>0</v>
      </c>
      <c r="E1708">
        <v>0</v>
      </c>
      <c r="F1708">
        <v>17</v>
      </c>
      <c r="J1708" s="29">
        <f>VLOOKUP(Datos[[#This Row],[Mes]],$M$2:$N$13,2,FALSE)</f>
        <v>44896</v>
      </c>
      <c r="K1708" s="29" t="str">
        <f>VLOOKUP(Datos[[#This Row],[Region]],$P$7:$S$61,4,FALSE)</f>
        <v>17 - Girona</v>
      </c>
    </row>
    <row r="1709" spans="1:11" x14ac:dyDescent="0.25">
      <c r="A1709" t="s">
        <v>103</v>
      </c>
      <c r="B1709" t="s">
        <v>18</v>
      </c>
      <c r="C1709" t="s">
        <v>9</v>
      </c>
      <c r="D1709">
        <v>0</v>
      </c>
      <c r="E1709">
        <v>0</v>
      </c>
      <c r="F1709">
        <v>18</v>
      </c>
      <c r="J1709" s="29">
        <f>VLOOKUP(Datos[[#This Row],[Mes]],$M$2:$N$13,2,FALSE)</f>
        <v>44713</v>
      </c>
      <c r="K1709" s="29" t="str">
        <f>VLOOKUP(Datos[[#This Row],[Region]],$P$7:$S$61,4,FALSE)</f>
        <v>18 - Granada</v>
      </c>
    </row>
    <row r="1710" spans="1:11" x14ac:dyDescent="0.25">
      <c r="A1710" t="s">
        <v>103</v>
      </c>
      <c r="B1710" t="s">
        <v>18</v>
      </c>
      <c r="C1710" t="s">
        <v>10</v>
      </c>
      <c r="D1710">
        <v>0</v>
      </c>
      <c r="E1710">
        <v>0</v>
      </c>
      <c r="F1710">
        <v>18</v>
      </c>
      <c r="J1710" s="29">
        <f>VLOOKUP(Datos[[#This Row],[Mes]],$M$2:$N$13,2,FALSE)</f>
        <v>44743</v>
      </c>
      <c r="K1710" s="29" t="str">
        <f>VLOOKUP(Datos[[#This Row],[Region]],$P$7:$S$61,4,FALSE)</f>
        <v>18 - Granada</v>
      </c>
    </row>
    <row r="1711" spans="1:11" x14ac:dyDescent="0.25">
      <c r="A1711" t="s">
        <v>103</v>
      </c>
      <c r="B1711" t="s">
        <v>18</v>
      </c>
      <c r="C1711" t="s">
        <v>11</v>
      </c>
      <c r="D1711">
        <v>0</v>
      </c>
      <c r="E1711">
        <v>0</v>
      </c>
      <c r="F1711">
        <v>18</v>
      </c>
      <c r="J1711" s="29">
        <f>VLOOKUP(Datos[[#This Row],[Mes]],$M$2:$N$13,2,FALSE)</f>
        <v>44774</v>
      </c>
      <c r="K1711" s="29" t="str">
        <f>VLOOKUP(Datos[[#This Row],[Region]],$P$7:$S$61,4,FALSE)</f>
        <v>18 - Granada</v>
      </c>
    </row>
    <row r="1712" spans="1:11" x14ac:dyDescent="0.25">
      <c r="A1712" t="s">
        <v>103</v>
      </c>
      <c r="B1712" t="s">
        <v>18</v>
      </c>
      <c r="C1712" t="s">
        <v>12</v>
      </c>
      <c r="D1712">
        <v>0</v>
      </c>
      <c r="E1712">
        <v>0</v>
      </c>
      <c r="F1712">
        <v>18</v>
      </c>
      <c r="J1712" s="29">
        <f>VLOOKUP(Datos[[#This Row],[Mes]],$M$2:$N$13,2,FALSE)</f>
        <v>44805</v>
      </c>
      <c r="K1712" s="29" t="str">
        <f>VLOOKUP(Datos[[#This Row],[Region]],$P$7:$S$61,4,FALSE)</f>
        <v>18 - Granada</v>
      </c>
    </row>
    <row r="1713" spans="1:11" x14ac:dyDescent="0.25">
      <c r="A1713" t="s">
        <v>103</v>
      </c>
      <c r="B1713" t="s">
        <v>18</v>
      </c>
      <c r="C1713" t="s">
        <v>13</v>
      </c>
      <c r="D1713">
        <v>0</v>
      </c>
      <c r="E1713">
        <v>0</v>
      </c>
      <c r="F1713">
        <v>18</v>
      </c>
      <c r="J1713" s="29">
        <f>VLOOKUP(Datos[[#This Row],[Mes]],$M$2:$N$13,2,FALSE)</f>
        <v>44835</v>
      </c>
      <c r="K1713" s="29" t="str">
        <f>VLOOKUP(Datos[[#This Row],[Region]],$P$7:$S$61,4,FALSE)</f>
        <v>18 - Granada</v>
      </c>
    </row>
    <row r="1714" spans="1:11" x14ac:dyDescent="0.25">
      <c r="A1714" t="s">
        <v>103</v>
      </c>
      <c r="B1714" t="s">
        <v>18</v>
      </c>
      <c r="C1714" t="s">
        <v>14</v>
      </c>
      <c r="D1714">
        <v>0</v>
      </c>
      <c r="E1714">
        <v>0</v>
      </c>
      <c r="F1714">
        <v>18</v>
      </c>
      <c r="J1714" s="29">
        <f>VLOOKUP(Datos[[#This Row],[Mes]],$M$2:$N$13,2,FALSE)</f>
        <v>44866</v>
      </c>
      <c r="K1714" s="29" t="str">
        <f>VLOOKUP(Datos[[#This Row],[Region]],$P$7:$S$61,4,FALSE)</f>
        <v>18 - Granada</v>
      </c>
    </row>
    <row r="1715" spans="1:11" x14ac:dyDescent="0.25">
      <c r="A1715" t="s">
        <v>103</v>
      </c>
      <c r="B1715" t="s">
        <v>18</v>
      </c>
      <c r="C1715" t="s">
        <v>15</v>
      </c>
      <c r="D1715">
        <v>0</v>
      </c>
      <c r="E1715">
        <v>0</v>
      </c>
      <c r="F1715">
        <v>18</v>
      </c>
      <c r="J1715" s="29">
        <f>VLOOKUP(Datos[[#This Row],[Mes]],$M$2:$N$13,2,FALSE)</f>
        <v>44896</v>
      </c>
      <c r="K1715" s="29" t="str">
        <f>VLOOKUP(Datos[[#This Row],[Region]],$P$7:$S$61,4,FALSE)</f>
        <v>18 - Granada</v>
      </c>
    </row>
    <row r="1716" spans="1:11" x14ac:dyDescent="0.25">
      <c r="A1716" t="s">
        <v>107</v>
      </c>
      <c r="B1716" t="s">
        <v>18</v>
      </c>
      <c r="C1716" t="s">
        <v>9</v>
      </c>
      <c r="D1716">
        <v>0</v>
      </c>
      <c r="E1716">
        <v>0</v>
      </c>
      <c r="F1716">
        <v>19</v>
      </c>
      <c r="J1716" s="29">
        <f>VLOOKUP(Datos[[#This Row],[Mes]],$M$2:$N$13,2,FALSE)</f>
        <v>44713</v>
      </c>
      <c r="K1716" s="29" t="str">
        <f>VLOOKUP(Datos[[#This Row],[Region]],$P$7:$S$61,4,FALSE)</f>
        <v>19 - Guadalajara</v>
      </c>
    </row>
    <row r="1717" spans="1:11" x14ac:dyDescent="0.25">
      <c r="A1717" t="s">
        <v>107</v>
      </c>
      <c r="B1717" t="s">
        <v>18</v>
      </c>
      <c r="C1717" t="s">
        <v>10</v>
      </c>
      <c r="D1717">
        <v>0</v>
      </c>
      <c r="E1717">
        <v>0</v>
      </c>
      <c r="F1717">
        <v>19</v>
      </c>
      <c r="J1717" s="29">
        <f>VLOOKUP(Datos[[#This Row],[Mes]],$M$2:$N$13,2,FALSE)</f>
        <v>44743</v>
      </c>
      <c r="K1717" s="29" t="str">
        <f>VLOOKUP(Datos[[#This Row],[Region]],$P$7:$S$61,4,FALSE)</f>
        <v>19 - Guadalajara</v>
      </c>
    </row>
    <row r="1718" spans="1:11" x14ac:dyDescent="0.25">
      <c r="A1718" t="s">
        <v>107</v>
      </c>
      <c r="B1718" t="s">
        <v>18</v>
      </c>
      <c r="C1718" t="s">
        <v>11</v>
      </c>
      <c r="D1718">
        <v>0</v>
      </c>
      <c r="E1718">
        <v>0</v>
      </c>
      <c r="F1718">
        <v>19</v>
      </c>
      <c r="J1718" s="29">
        <f>VLOOKUP(Datos[[#This Row],[Mes]],$M$2:$N$13,2,FALSE)</f>
        <v>44774</v>
      </c>
      <c r="K1718" s="29" t="str">
        <f>VLOOKUP(Datos[[#This Row],[Region]],$P$7:$S$61,4,FALSE)</f>
        <v>19 - Guadalajara</v>
      </c>
    </row>
    <row r="1719" spans="1:11" x14ac:dyDescent="0.25">
      <c r="A1719" t="s">
        <v>107</v>
      </c>
      <c r="B1719" t="s">
        <v>18</v>
      </c>
      <c r="C1719" t="s">
        <v>12</v>
      </c>
      <c r="D1719">
        <v>0</v>
      </c>
      <c r="E1719">
        <v>0</v>
      </c>
      <c r="F1719">
        <v>19</v>
      </c>
      <c r="J1719" s="29">
        <f>VLOOKUP(Datos[[#This Row],[Mes]],$M$2:$N$13,2,FALSE)</f>
        <v>44805</v>
      </c>
      <c r="K1719" s="29" t="str">
        <f>VLOOKUP(Datos[[#This Row],[Region]],$P$7:$S$61,4,FALSE)</f>
        <v>19 - Guadalajara</v>
      </c>
    </row>
    <row r="1720" spans="1:11" x14ac:dyDescent="0.25">
      <c r="A1720" t="s">
        <v>107</v>
      </c>
      <c r="B1720" t="s">
        <v>18</v>
      </c>
      <c r="C1720" t="s">
        <v>13</v>
      </c>
      <c r="D1720">
        <v>0</v>
      </c>
      <c r="E1720">
        <v>0</v>
      </c>
      <c r="F1720">
        <v>19</v>
      </c>
      <c r="J1720" s="29">
        <f>VLOOKUP(Datos[[#This Row],[Mes]],$M$2:$N$13,2,FALSE)</f>
        <v>44835</v>
      </c>
      <c r="K1720" s="29" t="str">
        <f>VLOOKUP(Datos[[#This Row],[Region]],$P$7:$S$61,4,FALSE)</f>
        <v>19 - Guadalajara</v>
      </c>
    </row>
    <row r="1721" spans="1:11" x14ac:dyDescent="0.25">
      <c r="A1721" t="s">
        <v>107</v>
      </c>
      <c r="B1721" t="s">
        <v>18</v>
      </c>
      <c r="C1721" t="s">
        <v>14</v>
      </c>
      <c r="D1721">
        <v>0</v>
      </c>
      <c r="E1721">
        <v>0</v>
      </c>
      <c r="F1721">
        <v>19</v>
      </c>
      <c r="J1721" s="29">
        <f>VLOOKUP(Datos[[#This Row],[Mes]],$M$2:$N$13,2,FALSE)</f>
        <v>44866</v>
      </c>
      <c r="K1721" s="29" t="str">
        <f>VLOOKUP(Datos[[#This Row],[Region]],$P$7:$S$61,4,FALSE)</f>
        <v>19 - Guadalajara</v>
      </c>
    </row>
    <row r="1722" spans="1:11" x14ac:dyDescent="0.25">
      <c r="A1722" t="s">
        <v>107</v>
      </c>
      <c r="B1722" t="s">
        <v>18</v>
      </c>
      <c r="C1722" t="s">
        <v>15</v>
      </c>
      <c r="D1722">
        <v>0</v>
      </c>
      <c r="E1722">
        <v>0</v>
      </c>
      <c r="F1722">
        <v>19</v>
      </c>
      <c r="J1722" s="29">
        <f>VLOOKUP(Datos[[#This Row],[Mes]],$M$2:$N$13,2,FALSE)</f>
        <v>44896</v>
      </c>
      <c r="K1722" s="29" t="str">
        <f>VLOOKUP(Datos[[#This Row],[Region]],$P$7:$S$61,4,FALSE)</f>
        <v>19 - Guadalajara</v>
      </c>
    </row>
    <row r="1723" spans="1:11" x14ac:dyDescent="0.25">
      <c r="A1723" t="s">
        <v>104</v>
      </c>
      <c r="B1723" t="s">
        <v>18</v>
      </c>
      <c r="C1723" t="s">
        <v>9</v>
      </c>
      <c r="D1723">
        <v>0</v>
      </c>
      <c r="E1723">
        <v>0</v>
      </c>
      <c r="F1723">
        <v>20</v>
      </c>
      <c r="J1723" s="29">
        <f>VLOOKUP(Datos[[#This Row],[Mes]],$M$2:$N$13,2,FALSE)</f>
        <v>44713</v>
      </c>
      <c r="K1723" s="29" t="str">
        <f>VLOOKUP(Datos[[#This Row],[Region]],$P$7:$S$61,4,FALSE)</f>
        <v>20 - Gipuzkoa</v>
      </c>
    </row>
    <row r="1724" spans="1:11" x14ac:dyDescent="0.25">
      <c r="A1724" t="s">
        <v>104</v>
      </c>
      <c r="B1724" t="s">
        <v>18</v>
      </c>
      <c r="C1724" t="s">
        <v>10</v>
      </c>
      <c r="D1724">
        <v>0</v>
      </c>
      <c r="E1724">
        <v>0</v>
      </c>
      <c r="F1724">
        <v>20</v>
      </c>
      <c r="J1724" s="29">
        <f>VLOOKUP(Datos[[#This Row],[Mes]],$M$2:$N$13,2,FALSE)</f>
        <v>44743</v>
      </c>
      <c r="K1724" s="29" t="str">
        <f>VLOOKUP(Datos[[#This Row],[Region]],$P$7:$S$61,4,FALSE)</f>
        <v>20 - Gipuzkoa</v>
      </c>
    </row>
    <row r="1725" spans="1:11" x14ac:dyDescent="0.25">
      <c r="A1725" t="s">
        <v>104</v>
      </c>
      <c r="B1725" t="s">
        <v>18</v>
      </c>
      <c r="C1725" t="s">
        <v>11</v>
      </c>
      <c r="D1725">
        <v>0</v>
      </c>
      <c r="E1725">
        <v>0</v>
      </c>
      <c r="F1725">
        <v>20</v>
      </c>
      <c r="J1725" s="29">
        <f>VLOOKUP(Datos[[#This Row],[Mes]],$M$2:$N$13,2,FALSE)</f>
        <v>44774</v>
      </c>
      <c r="K1725" s="29" t="str">
        <f>VLOOKUP(Datos[[#This Row],[Region]],$P$7:$S$61,4,FALSE)</f>
        <v>20 - Gipuzkoa</v>
      </c>
    </row>
    <row r="1726" spans="1:11" x14ac:dyDescent="0.25">
      <c r="A1726" t="s">
        <v>104</v>
      </c>
      <c r="B1726" t="s">
        <v>18</v>
      </c>
      <c r="C1726" t="s">
        <v>12</v>
      </c>
      <c r="D1726">
        <v>0</v>
      </c>
      <c r="E1726">
        <v>0</v>
      </c>
      <c r="F1726">
        <v>20</v>
      </c>
      <c r="J1726" s="29">
        <f>VLOOKUP(Datos[[#This Row],[Mes]],$M$2:$N$13,2,FALSE)</f>
        <v>44805</v>
      </c>
      <c r="K1726" s="29" t="str">
        <f>VLOOKUP(Datos[[#This Row],[Region]],$P$7:$S$61,4,FALSE)</f>
        <v>20 - Gipuzkoa</v>
      </c>
    </row>
    <row r="1727" spans="1:11" x14ac:dyDescent="0.25">
      <c r="A1727" t="s">
        <v>104</v>
      </c>
      <c r="B1727" t="s">
        <v>18</v>
      </c>
      <c r="C1727" t="s">
        <v>13</v>
      </c>
      <c r="D1727">
        <v>0</v>
      </c>
      <c r="E1727">
        <v>0</v>
      </c>
      <c r="F1727">
        <v>20</v>
      </c>
      <c r="J1727" s="29">
        <f>VLOOKUP(Datos[[#This Row],[Mes]],$M$2:$N$13,2,FALSE)</f>
        <v>44835</v>
      </c>
      <c r="K1727" s="29" t="str">
        <f>VLOOKUP(Datos[[#This Row],[Region]],$P$7:$S$61,4,FALSE)</f>
        <v>20 - Gipuzkoa</v>
      </c>
    </row>
    <row r="1728" spans="1:11" x14ac:dyDescent="0.25">
      <c r="A1728" t="s">
        <v>104</v>
      </c>
      <c r="B1728" t="s">
        <v>18</v>
      </c>
      <c r="C1728" t="s">
        <v>14</v>
      </c>
      <c r="D1728">
        <v>0</v>
      </c>
      <c r="E1728">
        <v>0</v>
      </c>
      <c r="F1728">
        <v>20</v>
      </c>
      <c r="J1728" s="29">
        <f>VLOOKUP(Datos[[#This Row],[Mes]],$M$2:$N$13,2,FALSE)</f>
        <v>44866</v>
      </c>
      <c r="K1728" s="29" t="str">
        <f>VLOOKUP(Datos[[#This Row],[Region]],$P$7:$S$61,4,FALSE)</f>
        <v>20 - Gipuzkoa</v>
      </c>
    </row>
    <row r="1729" spans="1:11" x14ac:dyDescent="0.25">
      <c r="A1729" t="s">
        <v>104</v>
      </c>
      <c r="B1729" t="s">
        <v>18</v>
      </c>
      <c r="C1729" t="s">
        <v>15</v>
      </c>
      <c r="D1729">
        <v>0</v>
      </c>
      <c r="E1729">
        <v>0</v>
      </c>
      <c r="F1729">
        <v>20</v>
      </c>
      <c r="J1729" s="29">
        <f>VLOOKUP(Datos[[#This Row],[Mes]],$M$2:$N$13,2,FALSE)</f>
        <v>44896</v>
      </c>
      <c r="K1729" s="29" t="str">
        <f>VLOOKUP(Datos[[#This Row],[Region]],$P$7:$S$61,4,FALSE)</f>
        <v>20 - Gipuzkoa</v>
      </c>
    </row>
    <row r="1730" spans="1:11" x14ac:dyDescent="0.25">
      <c r="A1730" t="s">
        <v>102</v>
      </c>
      <c r="B1730" t="s">
        <v>18</v>
      </c>
      <c r="C1730" t="s">
        <v>7</v>
      </c>
      <c r="D1730">
        <v>0</v>
      </c>
      <c r="E1730">
        <v>0</v>
      </c>
      <c r="F1730">
        <v>21</v>
      </c>
      <c r="J1730" s="29">
        <f>VLOOKUP(Datos[[#This Row],[Mes]],$M$2:$N$13,2,FALSE)</f>
        <v>44652</v>
      </c>
      <c r="K1730" s="29" t="str">
        <f>VLOOKUP(Datos[[#This Row],[Region]],$P$7:$S$61,4,FALSE)</f>
        <v>21 - Huelva</v>
      </c>
    </row>
    <row r="1731" spans="1:11" x14ac:dyDescent="0.25">
      <c r="A1731" t="s">
        <v>102</v>
      </c>
      <c r="B1731" t="s">
        <v>18</v>
      </c>
      <c r="C1731" t="s">
        <v>9</v>
      </c>
      <c r="D1731">
        <v>0</v>
      </c>
      <c r="E1731">
        <v>0</v>
      </c>
      <c r="F1731">
        <v>21</v>
      </c>
      <c r="J1731" s="29">
        <f>VLOOKUP(Datos[[#This Row],[Mes]],$M$2:$N$13,2,FALSE)</f>
        <v>44713</v>
      </c>
      <c r="K1731" s="29" t="str">
        <f>VLOOKUP(Datos[[#This Row],[Region]],$P$7:$S$61,4,FALSE)</f>
        <v>21 - Huelva</v>
      </c>
    </row>
    <row r="1732" spans="1:11" x14ac:dyDescent="0.25">
      <c r="A1732" t="s">
        <v>102</v>
      </c>
      <c r="B1732" t="s">
        <v>18</v>
      </c>
      <c r="C1732" t="s">
        <v>10</v>
      </c>
      <c r="D1732">
        <v>0</v>
      </c>
      <c r="E1732">
        <v>0</v>
      </c>
      <c r="F1732">
        <v>21</v>
      </c>
      <c r="J1732" s="29">
        <f>VLOOKUP(Datos[[#This Row],[Mes]],$M$2:$N$13,2,FALSE)</f>
        <v>44743</v>
      </c>
      <c r="K1732" s="29" t="str">
        <f>VLOOKUP(Datos[[#This Row],[Region]],$P$7:$S$61,4,FALSE)</f>
        <v>21 - Huelva</v>
      </c>
    </row>
    <row r="1733" spans="1:11" x14ac:dyDescent="0.25">
      <c r="A1733" t="s">
        <v>102</v>
      </c>
      <c r="B1733" t="s">
        <v>18</v>
      </c>
      <c r="C1733" t="s">
        <v>11</v>
      </c>
      <c r="D1733">
        <v>0</v>
      </c>
      <c r="E1733">
        <v>0</v>
      </c>
      <c r="F1733">
        <v>21</v>
      </c>
      <c r="J1733" s="29">
        <f>VLOOKUP(Datos[[#This Row],[Mes]],$M$2:$N$13,2,FALSE)</f>
        <v>44774</v>
      </c>
      <c r="K1733" s="29" t="str">
        <f>VLOOKUP(Datos[[#This Row],[Region]],$P$7:$S$61,4,FALSE)</f>
        <v>21 - Huelva</v>
      </c>
    </row>
    <row r="1734" spans="1:11" x14ac:dyDescent="0.25">
      <c r="A1734" t="s">
        <v>102</v>
      </c>
      <c r="B1734" t="s">
        <v>18</v>
      </c>
      <c r="C1734" t="s">
        <v>12</v>
      </c>
      <c r="D1734">
        <v>0</v>
      </c>
      <c r="E1734">
        <v>0</v>
      </c>
      <c r="F1734">
        <v>21</v>
      </c>
      <c r="J1734" s="29">
        <f>VLOOKUP(Datos[[#This Row],[Mes]],$M$2:$N$13,2,FALSE)</f>
        <v>44805</v>
      </c>
      <c r="K1734" s="29" t="str">
        <f>VLOOKUP(Datos[[#This Row],[Region]],$P$7:$S$61,4,FALSE)</f>
        <v>21 - Huelva</v>
      </c>
    </row>
    <row r="1735" spans="1:11" x14ac:dyDescent="0.25">
      <c r="A1735" t="s">
        <v>102</v>
      </c>
      <c r="B1735" t="s">
        <v>18</v>
      </c>
      <c r="C1735" t="s">
        <v>13</v>
      </c>
      <c r="D1735">
        <v>0</v>
      </c>
      <c r="E1735">
        <v>0</v>
      </c>
      <c r="F1735">
        <v>21</v>
      </c>
      <c r="J1735" s="29">
        <f>VLOOKUP(Datos[[#This Row],[Mes]],$M$2:$N$13,2,FALSE)</f>
        <v>44835</v>
      </c>
      <c r="K1735" s="29" t="str">
        <f>VLOOKUP(Datos[[#This Row],[Region]],$P$7:$S$61,4,FALSE)</f>
        <v>21 - Huelva</v>
      </c>
    </row>
    <row r="1736" spans="1:11" x14ac:dyDescent="0.25">
      <c r="A1736" t="s">
        <v>102</v>
      </c>
      <c r="B1736" t="s">
        <v>18</v>
      </c>
      <c r="C1736" t="s">
        <v>14</v>
      </c>
      <c r="D1736">
        <v>0</v>
      </c>
      <c r="E1736">
        <v>0</v>
      </c>
      <c r="F1736">
        <v>21</v>
      </c>
      <c r="J1736" s="29">
        <f>VLOOKUP(Datos[[#This Row],[Mes]],$M$2:$N$13,2,FALSE)</f>
        <v>44866</v>
      </c>
      <c r="K1736" s="29" t="str">
        <f>VLOOKUP(Datos[[#This Row],[Region]],$P$7:$S$61,4,FALSE)</f>
        <v>21 - Huelva</v>
      </c>
    </row>
    <row r="1737" spans="1:11" x14ac:dyDescent="0.25">
      <c r="A1737" t="s">
        <v>102</v>
      </c>
      <c r="B1737" t="s">
        <v>18</v>
      </c>
      <c r="C1737" t="s">
        <v>15</v>
      </c>
      <c r="D1737">
        <v>0</v>
      </c>
      <c r="E1737">
        <v>0</v>
      </c>
      <c r="F1737">
        <v>21</v>
      </c>
      <c r="J1737" s="29">
        <f>VLOOKUP(Datos[[#This Row],[Mes]],$M$2:$N$13,2,FALSE)</f>
        <v>44896</v>
      </c>
      <c r="K1737" s="29" t="str">
        <f>VLOOKUP(Datos[[#This Row],[Region]],$P$7:$S$61,4,FALSE)</f>
        <v>21 - Huelva</v>
      </c>
    </row>
    <row r="1738" spans="1:11" x14ac:dyDescent="0.25">
      <c r="A1738" t="s">
        <v>101</v>
      </c>
      <c r="B1738" t="s">
        <v>18</v>
      </c>
      <c r="C1738" t="s">
        <v>9</v>
      </c>
      <c r="D1738">
        <v>0</v>
      </c>
      <c r="E1738">
        <v>0</v>
      </c>
      <c r="F1738">
        <v>22</v>
      </c>
      <c r="J1738" s="29">
        <f>VLOOKUP(Datos[[#This Row],[Mes]],$M$2:$N$13,2,FALSE)</f>
        <v>44713</v>
      </c>
      <c r="K1738" s="29" t="str">
        <f>VLOOKUP(Datos[[#This Row],[Region]],$P$7:$S$61,4,FALSE)</f>
        <v>22 - Huesca</v>
      </c>
    </row>
    <row r="1739" spans="1:11" x14ac:dyDescent="0.25">
      <c r="A1739" t="s">
        <v>101</v>
      </c>
      <c r="B1739" t="s">
        <v>18</v>
      </c>
      <c r="C1739" t="s">
        <v>10</v>
      </c>
      <c r="D1739">
        <v>0</v>
      </c>
      <c r="E1739">
        <v>0</v>
      </c>
      <c r="F1739">
        <v>22</v>
      </c>
      <c r="J1739" s="29">
        <f>VLOOKUP(Datos[[#This Row],[Mes]],$M$2:$N$13,2,FALSE)</f>
        <v>44743</v>
      </c>
      <c r="K1739" s="29" t="str">
        <f>VLOOKUP(Datos[[#This Row],[Region]],$P$7:$S$61,4,FALSE)</f>
        <v>22 - Huesca</v>
      </c>
    </row>
    <row r="1740" spans="1:11" x14ac:dyDescent="0.25">
      <c r="A1740" t="s">
        <v>101</v>
      </c>
      <c r="B1740" t="s">
        <v>18</v>
      </c>
      <c r="C1740" t="s">
        <v>11</v>
      </c>
      <c r="D1740">
        <v>0</v>
      </c>
      <c r="E1740">
        <v>0</v>
      </c>
      <c r="F1740">
        <v>22</v>
      </c>
      <c r="J1740" s="29">
        <f>VLOOKUP(Datos[[#This Row],[Mes]],$M$2:$N$13,2,FALSE)</f>
        <v>44774</v>
      </c>
      <c r="K1740" s="29" t="str">
        <f>VLOOKUP(Datos[[#This Row],[Region]],$P$7:$S$61,4,FALSE)</f>
        <v>22 - Huesca</v>
      </c>
    </row>
    <row r="1741" spans="1:11" x14ac:dyDescent="0.25">
      <c r="A1741" t="s">
        <v>101</v>
      </c>
      <c r="B1741" t="s">
        <v>18</v>
      </c>
      <c r="C1741" t="s">
        <v>12</v>
      </c>
      <c r="D1741">
        <v>0</v>
      </c>
      <c r="E1741">
        <v>0</v>
      </c>
      <c r="F1741">
        <v>22</v>
      </c>
      <c r="J1741" s="29">
        <f>VLOOKUP(Datos[[#This Row],[Mes]],$M$2:$N$13,2,FALSE)</f>
        <v>44805</v>
      </c>
      <c r="K1741" s="29" t="str">
        <f>VLOOKUP(Datos[[#This Row],[Region]],$P$7:$S$61,4,FALSE)</f>
        <v>22 - Huesca</v>
      </c>
    </row>
    <row r="1742" spans="1:11" x14ac:dyDescent="0.25">
      <c r="A1742" t="s">
        <v>101</v>
      </c>
      <c r="B1742" t="s">
        <v>18</v>
      </c>
      <c r="C1742" t="s">
        <v>13</v>
      </c>
      <c r="D1742">
        <v>0</v>
      </c>
      <c r="E1742">
        <v>0</v>
      </c>
      <c r="F1742">
        <v>22</v>
      </c>
      <c r="J1742" s="29">
        <f>VLOOKUP(Datos[[#This Row],[Mes]],$M$2:$N$13,2,FALSE)</f>
        <v>44835</v>
      </c>
      <c r="K1742" s="29" t="str">
        <f>VLOOKUP(Datos[[#This Row],[Region]],$P$7:$S$61,4,FALSE)</f>
        <v>22 - Huesca</v>
      </c>
    </row>
    <row r="1743" spans="1:11" x14ac:dyDescent="0.25">
      <c r="A1743" t="s">
        <v>101</v>
      </c>
      <c r="B1743" t="s">
        <v>18</v>
      </c>
      <c r="C1743" t="s">
        <v>14</v>
      </c>
      <c r="D1743">
        <v>0</v>
      </c>
      <c r="E1743">
        <v>0</v>
      </c>
      <c r="F1743">
        <v>22</v>
      </c>
      <c r="J1743" s="29">
        <f>VLOOKUP(Datos[[#This Row],[Mes]],$M$2:$N$13,2,FALSE)</f>
        <v>44866</v>
      </c>
      <c r="K1743" s="29" t="str">
        <f>VLOOKUP(Datos[[#This Row],[Region]],$P$7:$S$61,4,FALSE)</f>
        <v>22 - Huesca</v>
      </c>
    </row>
    <row r="1744" spans="1:11" x14ac:dyDescent="0.25">
      <c r="A1744" t="s">
        <v>101</v>
      </c>
      <c r="B1744" t="s">
        <v>18</v>
      </c>
      <c r="C1744" t="s">
        <v>15</v>
      </c>
      <c r="D1744">
        <v>0</v>
      </c>
      <c r="E1744">
        <v>0</v>
      </c>
      <c r="F1744">
        <v>22</v>
      </c>
      <c r="J1744" s="29">
        <f>VLOOKUP(Datos[[#This Row],[Mes]],$M$2:$N$13,2,FALSE)</f>
        <v>44896</v>
      </c>
      <c r="K1744" s="29" t="str">
        <f>VLOOKUP(Datos[[#This Row],[Region]],$P$7:$S$61,4,FALSE)</f>
        <v>22 - Huesca</v>
      </c>
    </row>
    <row r="1745" spans="1:11" x14ac:dyDescent="0.25">
      <c r="A1745" t="s">
        <v>56</v>
      </c>
      <c r="B1745" t="s">
        <v>18</v>
      </c>
      <c r="C1745" t="s">
        <v>9</v>
      </c>
      <c r="D1745">
        <v>0</v>
      </c>
      <c r="E1745">
        <v>0</v>
      </c>
      <c r="F1745">
        <v>23</v>
      </c>
      <c r="J1745" s="29">
        <f>VLOOKUP(Datos[[#This Row],[Mes]],$M$2:$N$13,2,FALSE)</f>
        <v>44713</v>
      </c>
      <c r="K1745" s="29" t="str">
        <f>VLOOKUP(Datos[[#This Row],[Region]],$P$7:$S$61,4,FALSE)</f>
        <v>23 - Jaén</v>
      </c>
    </row>
    <row r="1746" spans="1:11" x14ac:dyDescent="0.25">
      <c r="A1746" t="s">
        <v>56</v>
      </c>
      <c r="B1746" t="s">
        <v>18</v>
      </c>
      <c r="C1746" t="s">
        <v>10</v>
      </c>
      <c r="D1746">
        <v>0</v>
      </c>
      <c r="E1746">
        <v>0</v>
      </c>
      <c r="F1746">
        <v>23</v>
      </c>
      <c r="J1746" s="29">
        <f>VLOOKUP(Datos[[#This Row],[Mes]],$M$2:$N$13,2,FALSE)</f>
        <v>44743</v>
      </c>
      <c r="K1746" s="29" t="str">
        <f>VLOOKUP(Datos[[#This Row],[Region]],$P$7:$S$61,4,FALSE)</f>
        <v>23 - Jaén</v>
      </c>
    </row>
    <row r="1747" spans="1:11" x14ac:dyDescent="0.25">
      <c r="A1747" t="s">
        <v>56</v>
      </c>
      <c r="B1747" t="s">
        <v>18</v>
      </c>
      <c r="C1747" t="s">
        <v>11</v>
      </c>
      <c r="D1747">
        <v>0</v>
      </c>
      <c r="E1747">
        <v>0</v>
      </c>
      <c r="F1747">
        <v>23</v>
      </c>
      <c r="J1747" s="29">
        <f>VLOOKUP(Datos[[#This Row],[Mes]],$M$2:$N$13,2,FALSE)</f>
        <v>44774</v>
      </c>
      <c r="K1747" s="29" t="str">
        <f>VLOOKUP(Datos[[#This Row],[Region]],$P$7:$S$61,4,FALSE)</f>
        <v>23 - Jaén</v>
      </c>
    </row>
    <row r="1748" spans="1:11" x14ac:dyDescent="0.25">
      <c r="A1748" t="s">
        <v>56</v>
      </c>
      <c r="B1748" t="s">
        <v>18</v>
      </c>
      <c r="C1748" t="s">
        <v>12</v>
      </c>
      <c r="D1748">
        <v>0</v>
      </c>
      <c r="E1748">
        <v>0</v>
      </c>
      <c r="F1748">
        <v>23</v>
      </c>
      <c r="J1748" s="29">
        <f>VLOOKUP(Datos[[#This Row],[Mes]],$M$2:$N$13,2,FALSE)</f>
        <v>44805</v>
      </c>
      <c r="K1748" s="29" t="str">
        <f>VLOOKUP(Datos[[#This Row],[Region]],$P$7:$S$61,4,FALSE)</f>
        <v>23 - Jaén</v>
      </c>
    </row>
    <row r="1749" spans="1:11" x14ac:dyDescent="0.25">
      <c r="A1749" t="s">
        <v>56</v>
      </c>
      <c r="B1749" t="s">
        <v>18</v>
      </c>
      <c r="C1749" t="s">
        <v>13</v>
      </c>
      <c r="D1749">
        <v>0</v>
      </c>
      <c r="E1749">
        <v>0</v>
      </c>
      <c r="F1749">
        <v>23</v>
      </c>
      <c r="J1749" s="29">
        <f>VLOOKUP(Datos[[#This Row],[Mes]],$M$2:$N$13,2,FALSE)</f>
        <v>44835</v>
      </c>
      <c r="K1749" s="29" t="str">
        <f>VLOOKUP(Datos[[#This Row],[Region]],$P$7:$S$61,4,FALSE)</f>
        <v>23 - Jaén</v>
      </c>
    </row>
    <row r="1750" spans="1:11" x14ac:dyDescent="0.25">
      <c r="A1750" t="s">
        <v>56</v>
      </c>
      <c r="B1750" t="s">
        <v>18</v>
      </c>
      <c r="C1750" t="s">
        <v>14</v>
      </c>
      <c r="D1750">
        <v>0</v>
      </c>
      <c r="E1750">
        <v>0</v>
      </c>
      <c r="F1750">
        <v>23</v>
      </c>
      <c r="J1750" s="29">
        <f>VLOOKUP(Datos[[#This Row],[Mes]],$M$2:$N$13,2,FALSE)</f>
        <v>44866</v>
      </c>
      <c r="K1750" s="29" t="str">
        <f>VLOOKUP(Datos[[#This Row],[Region]],$P$7:$S$61,4,FALSE)</f>
        <v>23 - Jaén</v>
      </c>
    </row>
    <row r="1751" spans="1:11" x14ac:dyDescent="0.25">
      <c r="A1751" t="s">
        <v>56</v>
      </c>
      <c r="B1751" t="s">
        <v>18</v>
      </c>
      <c r="C1751" t="s">
        <v>15</v>
      </c>
      <c r="D1751">
        <v>0</v>
      </c>
      <c r="E1751">
        <v>0</v>
      </c>
      <c r="F1751">
        <v>23</v>
      </c>
      <c r="J1751" s="29">
        <f>VLOOKUP(Datos[[#This Row],[Mes]],$M$2:$N$13,2,FALSE)</f>
        <v>44896</v>
      </c>
      <c r="K1751" s="29" t="str">
        <f>VLOOKUP(Datos[[#This Row],[Region]],$P$7:$S$61,4,FALSE)</f>
        <v>23 - Jaén</v>
      </c>
    </row>
    <row r="1752" spans="1:11" x14ac:dyDescent="0.25">
      <c r="A1752" t="s">
        <v>100</v>
      </c>
      <c r="B1752" t="s">
        <v>18</v>
      </c>
      <c r="C1752" t="s">
        <v>9</v>
      </c>
      <c r="D1752">
        <v>0</v>
      </c>
      <c r="E1752">
        <v>0</v>
      </c>
      <c r="F1752">
        <v>24</v>
      </c>
      <c r="J1752" s="29">
        <f>VLOOKUP(Datos[[#This Row],[Mes]],$M$2:$N$13,2,FALSE)</f>
        <v>44713</v>
      </c>
      <c r="K1752" s="29" t="str">
        <f>VLOOKUP(Datos[[#This Row],[Region]],$P$7:$S$61,4,FALSE)</f>
        <v>24 - León</v>
      </c>
    </row>
    <row r="1753" spans="1:11" x14ac:dyDescent="0.25">
      <c r="A1753" t="s">
        <v>100</v>
      </c>
      <c r="B1753" t="s">
        <v>18</v>
      </c>
      <c r="C1753" t="s">
        <v>10</v>
      </c>
      <c r="D1753">
        <v>0</v>
      </c>
      <c r="E1753">
        <v>0</v>
      </c>
      <c r="F1753">
        <v>24</v>
      </c>
      <c r="J1753" s="29">
        <f>VLOOKUP(Datos[[#This Row],[Mes]],$M$2:$N$13,2,FALSE)</f>
        <v>44743</v>
      </c>
      <c r="K1753" s="29" t="str">
        <f>VLOOKUP(Datos[[#This Row],[Region]],$P$7:$S$61,4,FALSE)</f>
        <v>24 - León</v>
      </c>
    </row>
    <row r="1754" spans="1:11" x14ac:dyDescent="0.25">
      <c r="A1754" t="s">
        <v>100</v>
      </c>
      <c r="B1754" t="s">
        <v>18</v>
      </c>
      <c r="C1754" t="s">
        <v>11</v>
      </c>
      <c r="D1754">
        <v>0</v>
      </c>
      <c r="E1754">
        <v>0</v>
      </c>
      <c r="F1754">
        <v>24</v>
      </c>
      <c r="J1754" s="29">
        <f>VLOOKUP(Datos[[#This Row],[Mes]],$M$2:$N$13,2,FALSE)</f>
        <v>44774</v>
      </c>
      <c r="K1754" s="29" t="str">
        <f>VLOOKUP(Datos[[#This Row],[Region]],$P$7:$S$61,4,FALSE)</f>
        <v>24 - León</v>
      </c>
    </row>
    <row r="1755" spans="1:11" x14ac:dyDescent="0.25">
      <c r="A1755" t="s">
        <v>100</v>
      </c>
      <c r="B1755" t="s">
        <v>18</v>
      </c>
      <c r="C1755" t="s">
        <v>12</v>
      </c>
      <c r="D1755">
        <v>0</v>
      </c>
      <c r="E1755">
        <v>0</v>
      </c>
      <c r="F1755">
        <v>24</v>
      </c>
      <c r="J1755" s="29">
        <f>VLOOKUP(Datos[[#This Row],[Mes]],$M$2:$N$13,2,FALSE)</f>
        <v>44805</v>
      </c>
      <c r="K1755" s="29" t="str">
        <f>VLOOKUP(Datos[[#This Row],[Region]],$P$7:$S$61,4,FALSE)</f>
        <v>24 - León</v>
      </c>
    </row>
    <row r="1756" spans="1:11" x14ac:dyDescent="0.25">
      <c r="A1756" t="s">
        <v>100</v>
      </c>
      <c r="B1756" t="s">
        <v>18</v>
      </c>
      <c r="C1756" t="s">
        <v>13</v>
      </c>
      <c r="D1756">
        <v>0</v>
      </c>
      <c r="E1756">
        <v>0</v>
      </c>
      <c r="F1756">
        <v>24</v>
      </c>
      <c r="J1756" s="29">
        <f>VLOOKUP(Datos[[#This Row],[Mes]],$M$2:$N$13,2,FALSE)</f>
        <v>44835</v>
      </c>
      <c r="K1756" s="29" t="str">
        <f>VLOOKUP(Datos[[#This Row],[Region]],$P$7:$S$61,4,FALSE)</f>
        <v>24 - León</v>
      </c>
    </row>
    <row r="1757" spans="1:11" x14ac:dyDescent="0.25">
      <c r="A1757" t="s">
        <v>100</v>
      </c>
      <c r="B1757" t="s">
        <v>18</v>
      </c>
      <c r="C1757" t="s">
        <v>14</v>
      </c>
      <c r="D1757">
        <v>0</v>
      </c>
      <c r="E1757">
        <v>0</v>
      </c>
      <c r="F1757">
        <v>24</v>
      </c>
      <c r="J1757" s="29">
        <f>VLOOKUP(Datos[[#This Row],[Mes]],$M$2:$N$13,2,FALSE)</f>
        <v>44866</v>
      </c>
      <c r="K1757" s="29" t="str">
        <f>VLOOKUP(Datos[[#This Row],[Region]],$P$7:$S$61,4,FALSE)</f>
        <v>24 - León</v>
      </c>
    </row>
    <row r="1758" spans="1:11" x14ac:dyDescent="0.25">
      <c r="A1758" t="s">
        <v>100</v>
      </c>
      <c r="B1758" t="s">
        <v>18</v>
      </c>
      <c r="C1758" t="s">
        <v>15</v>
      </c>
      <c r="D1758">
        <v>0</v>
      </c>
      <c r="E1758">
        <v>0</v>
      </c>
      <c r="F1758">
        <v>24</v>
      </c>
      <c r="J1758" s="29">
        <f>VLOOKUP(Datos[[#This Row],[Mes]],$M$2:$N$13,2,FALSE)</f>
        <v>44896</v>
      </c>
      <c r="K1758" s="29" t="str">
        <f>VLOOKUP(Datos[[#This Row],[Region]],$P$7:$S$61,4,FALSE)</f>
        <v>24 - León</v>
      </c>
    </row>
    <row r="1759" spans="1:11" x14ac:dyDescent="0.25">
      <c r="A1759" t="s">
        <v>99</v>
      </c>
      <c r="B1759" t="s">
        <v>18</v>
      </c>
      <c r="C1759" t="s">
        <v>9</v>
      </c>
      <c r="D1759">
        <v>0</v>
      </c>
      <c r="E1759">
        <v>0</v>
      </c>
      <c r="F1759">
        <v>25</v>
      </c>
      <c r="J1759" s="29">
        <f>VLOOKUP(Datos[[#This Row],[Mes]],$M$2:$N$13,2,FALSE)</f>
        <v>44713</v>
      </c>
      <c r="K1759" s="29" t="str">
        <f>VLOOKUP(Datos[[#This Row],[Region]],$P$7:$S$61,4,FALSE)</f>
        <v>25 - Lleida</v>
      </c>
    </row>
    <row r="1760" spans="1:11" x14ac:dyDescent="0.25">
      <c r="A1760" t="s">
        <v>99</v>
      </c>
      <c r="B1760" t="s">
        <v>18</v>
      </c>
      <c r="C1760" t="s">
        <v>10</v>
      </c>
      <c r="D1760">
        <v>0</v>
      </c>
      <c r="E1760">
        <v>0</v>
      </c>
      <c r="F1760">
        <v>25</v>
      </c>
      <c r="J1760" s="29">
        <f>VLOOKUP(Datos[[#This Row],[Mes]],$M$2:$N$13,2,FALSE)</f>
        <v>44743</v>
      </c>
      <c r="K1760" s="29" t="str">
        <f>VLOOKUP(Datos[[#This Row],[Region]],$P$7:$S$61,4,FALSE)</f>
        <v>25 - Lleida</v>
      </c>
    </row>
    <row r="1761" spans="1:11" x14ac:dyDescent="0.25">
      <c r="A1761" t="s">
        <v>99</v>
      </c>
      <c r="B1761" t="s">
        <v>18</v>
      </c>
      <c r="C1761" t="s">
        <v>11</v>
      </c>
      <c r="D1761">
        <v>0</v>
      </c>
      <c r="E1761">
        <v>0</v>
      </c>
      <c r="F1761">
        <v>25</v>
      </c>
      <c r="J1761" s="29">
        <f>VLOOKUP(Datos[[#This Row],[Mes]],$M$2:$N$13,2,FALSE)</f>
        <v>44774</v>
      </c>
      <c r="K1761" s="29" t="str">
        <f>VLOOKUP(Datos[[#This Row],[Region]],$P$7:$S$61,4,FALSE)</f>
        <v>25 - Lleida</v>
      </c>
    </row>
    <row r="1762" spans="1:11" x14ac:dyDescent="0.25">
      <c r="A1762" t="s">
        <v>99</v>
      </c>
      <c r="B1762" t="s">
        <v>18</v>
      </c>
      <c r="C1762" t="s">
        <v>12</v>
      </c>
      <c r="D1762">
        <v>0</v>
      </c>
      <c r="E1762">
        <v>0</v>
      </c>
      <c r="F1762">
        <v>25</v>
      </c>
      <c r="J1762" s="29">
        <f>VLOOKUP(Datos[[#This Row],[Mes]],$M$2:$N$13,2,FALSE)</f>
        <v>44805</v>
      </c>
      <c r="K1762" s="29" t="str">
        <f>VLOOKUP(Datos[[#This Row],[Region]],$P$7:$S$61,4,FALSE)</f>
        <v>25 - Lleida</v>
      </c>
    </row>
    <row r="1763" spans="1:11" x14ac:dyDescent="0.25">
      <c r="A1763" t="s">
        <v>99</v>
      </c>
      <c r="B1763" t="s">
        <v>18</v>
      </c>
      <c r="C1763" t="s">
        <v>13</v>
      </c>
      <c r="D1763">
        <v>0</v>
      </c>
      <c r="E1763">
        <v>0</v>
      </c>
      <c r="F1763">
        <v>25</v>
      </c>
      <c r="J1763" s="29">
        <f>VLOOKUP(Datos[[#This Row],[Mes]],$M$2:$N$13,2,FALSE)</f>
        <v>44835</v>
      </c>
      <c r="K1763" s="29" t="str">
        <f>VLOOKUP(Datos[[#This Row],[Region]],$P$7:$S$61,4,FALSE)</f>
        <v>25 - Lleida</v>
      </c>
    </row>
    <row r="1764" spans="1:11" x14ac:dyDescent="0.25">
      <c r="A1764" t="s">
        <v>99</v>
      </c>
      <c r="B1764" t="s">
        <v>18</v>
      </c>
      <c r="C1764" t="s">
        <v>14</v>
      </c>
      <c r="D1764">
        <v>0</v>
      </c>
      <c r="E1764">
        <v>0</v>
      </c>
      <c r="F1764">
        <v>25</v>
      </c>
      <c r="J1764" s="29">
        <f>VLOOKUP(Datos[[#This Row],[Mes]],$M$2:$N$13,2,FALSE)</f>
        <v>44866</v>
      </c>
      <c r="K1764" s="29" t="str">
        <f>VLOOKUP(Datos[[#This Row],[Region]],$P$7:$S$61,4,FALSE)</f>
        <v>25 - Lleida</v>
      </c>
    </row>
    <row r="1765" spans="1:11" x14ac:dyDescent="0.25">
      <c r="A1765" t="s">
        <v>99</v>
      </c>
      <c r="B1765" t="s">
        <v>18</v>
      </c>
      <c r="C1765" t="s">
        <v>15</v>
      </c>
      <c r="D1765">
        <v>0</v>
      </c>
      <c r="E1765">
        <v>0</v>
      </c>
      <c r="F1765">
        <v>25</v>
      </c>
      <c r="J1765" s="29">
        <f>VLOOKUP(Datos[[#This Row],[Mes]],$M$2:$N$13,2,FALSE)</f>
        <v>44896</v>
      </c>
      <c r="K1765" s="29" t="str">
        <f>VLOOKUP(Datos[[#This Row],[Region]],$P$7:$S$61,4,FALSE)</f>
        <v>25 - Lleida</v>
      </c>
    </row>
    <row r="1766" spans="1:11" x14ac:dyDescent="0.25">
      <c r="A1766" t="s">
        <v>91</v>
      </c>
      <c r="B1766" t="s">
        <v>18</v>
      </c>
      <c r="C1766" t="s">
        <v>9</v>
      </c>
      <c r="D1766">
        <v>0</v>
      </c>
      <c r="E1766">
        <v>0</v>
      </c>
      <c r="F1766">
        <v>26</v>
      </c>
      <c r="J1766" s="29">
        <f>VLOOKUP(Datos[[#This Row],[Mes]],$M$2:$N$13,2,FALSE)</f>
        <v>44713</v>
      </c>
      <c r="K1766" s="29" t="str">
        <f>VLOOKUP(Datos[[#This Row],[Region]],$P$7:$S$61,4,FALSE)</f>
        <v>26 - Rioja, La</v>
      </c>
    </row>
    <row r="1767" spans="1:11" x14ac:dyDescent="0.25">
      <c r="A1767" t="s">
        <v>91</v>
      </c>
      <c r="B1767" t="s">
        <v>18</v>
      </c>
      <c r="C1767" t="s">
        <v>10</v>
      </c>
      <c r="D1767">
        <v>0</v>
      </c>
      <c r="E1767">
        <v>0</v>
      </c>
      <c r="F1767">
        <v>26</v>
      </c>
      <c r="J1767" s="29">
        <f>VLOOKUP(Datos[[#This Row],[Mes]],$M$2:$N$13,2,FALSE)</f>
        <v>44743</v>
      </c>
      <c r="K1767" s="29" t="str">
        <f>VLOOKUP(Datos[[#This Row],[Region]],$P$7:$S$61,4,FALSE)</f>
        <v>26 - Rioja, La</v>
      </c>
    </row>
    <row r="1768" spans="1:11" x14ac:dyDescent="0.25">
      <c r="A1768" t="s">
        <v>91</v>
      </c>
      <c r="B1768" t="s">
        <v>18</v>
      </c>
      <c r="C1768" t="s">
        <v>11</v>
      </c>
      <c r="D1768">
        <v>0</v>
      </c>
      <c r="E1768">
        <v>0</v>
      </c>
      <c r="F1768">
        <v>26</v>
      </c>
      <c r="J1768" s="29">
        <f>VLOOKUP(Datos[[#This Row],[Mes]],$M$2:$N$13,2,FALSE)</f>
        <v>44774</v>
      </c>
      <c r="K1768" s="29" t="str">
        <f>VLOOKUP(Datos[[#This Row],[Region]],$P$7:$S$61,4,FALSE)</f>
        <v>26 - Rioja, La</v>
      </c>
    </row>
    <row r="1769" spans="1:11" x14ac:dyDescent="0.25">
      <c r="A1769" t="s">
        <v>91</v>
      </c>
      <c r="B1769" t="s">
        <v>18</v>
      </c>
      <c r="C1769" t="s">
        <v>12</v>
      </c>
      <c r="D1769">
        <v>0</v>
      </c>
      <c r="E1769">
        <v>0</v>
      </c>
      <c r="F1769">
        <v>26</v>
      </c>
      <c r="J1769" s="29">
        <f>VLOOKUP(Datos[[#This Row],[Mes]],$M$2:$N$13,2,FALSE)</f>
        <v>44805</v>
      </c>
      <c r="K1769" s="29" t="str">
        <f>VLOOKUP(Datos[[#This Row],[Region]],$P$7:$S$61,4,FALSE)</f>
        <v>26 - Rioja, La</v>
      </c>
    </row>
    <row r="1770" spans="1:11" x14ac:dyDescent="0.25">
      <c r="A1770" t="s">
        <v>91</v>
      </c>
      <c r="B1770" t="s">
        <v>18</v>
      </c>
      <c r="C1770" t="s">
        <v>13</v>
      </c>
      <c r="D1770">
        <v>0</v>
      </c>
      <c r="E1770">
        <v>0</v>
      </c>
      <c r="F1770">
        <v>26</v>
      </c>
      <c r="J1770" s="29">
        <f>VLOOKUP(Datos[[#This Row],[Mes]],$M$2:$N$13,2,FALSE)</f>
        <v>44835</v>
      </c>
      <c r="K1770" s="29" t="str">
        <f>VLOOKUP(Datos[[#This Row],[Region]],$P$7:$S$61,4,FALSE)</f>
        <v>26 - Rioja, La</v>
      </c>
    </row>
    <row r="1771" spans="1:11" x14ac:dyDescent="0.25">
      <c r="A1771" t="s">
        <v>91</v>
      </c>
      <c r="B1771" t="s">
        <v>18</v>
      </c>
      <c r="C1771" t="s">
        <v>14</v>
      </c>
      <c r="D1771">
        <v>0</v>
      </c>
      <c r="E1771">
        <v>0</v>
      </c>
      <c r="F1771">
        <v>26</v>
      </c>
      <c r="J1771" s="29">
        <f>VLOOKUP(Datos[[#This Row],[Mes]],$M$2:$N$13,2,FALSE)</f>
        <v>44866</v>
      </c>
      <c r="K1771" s="29" t="str">
        <f>VLOOKUP(Datos[[#This Row],[Region]],$P$7:$S$61,4,FALSE)</f>
        <v>26 - Rioja, La</v>
      </c>
    </row>
    <row r="1772" spans="1:11" x14ac:dyDescent="0.25">
      <c r="A1772" t="s">
        <v>91</v>
      </c>
      <c r="B1772" t="s">
        <v>18</v>
      </c>
      <c r="C1772" t="s">
        <v>15</v>
      </c>
      <c r="D1772">
        <v>0</v>
      </c>
      <c r="E1772">
        <v>0</v>
      </c>
      <c r="F1772">
        <v>26</v>
      </c>
      <c r="J1772" s="29">
        <f>VLOOKUP(Datos[[#This Row],[Mes]],$M$2:$N$13,2,FALSE)</f>
        <v>44896</v>
      </c>
      <c r="K1772" s="29" t="str">
        <f>VLOOKUP(Datos[[#This Row],[Region]],$P$7:$S$61,4,FALSE)</f>
        <v>26 - Rioja, La</v>
      </c>
    </row>
    <row r="1773" spans="1:11" x14ac:dyDescent="0.25">
      <c r="A1773" t="s">
        <v>57</v>
      </c>
      <c r="B1773" t="s">
        <v>18</v>
      </c>
      <c r="C1773" t="s">
        <v>9</v>
      </c>
      <c r="D1773">
        <v>0</v>
      </c>
      <c r="E1773">
        <v>0</v>
      </c>
      <c r="F1773">
        <v>27</v>
      </c>
      <c r="J1773" s="29">
        <f>VLOOKUP(Datos[[#This Row],[Mes]],$M$2:$N$13,2,FALSE)</f>
        <v>44713</v>
      </c>
      <c r="K1773" s="29" t="str">
        <f>VLOOKUP(Datos[[#This Row],[Region]],$P$7:$S$61,4,FALSE)</f>
        <v>27 - Lugo</v>
      </c>
    </row>
    <row r="1774" spans="1:11" x14ac:dyDescent="0.25">
      <c r="A1774" t="s">
        <v>57</v>
      </c>
      <c r="B1774" t="s">
        <v>18</v>
      </c>
      <c r="C1774" t="s">
        <v>10</v>
      </c>
      <c r="D1774">
        <v>0</v>
      </c>
      <c r="E1774">
        <v>0</v>
      </c>
      <c r="F1774">
        <v>27</v>
      </c>
      <c r="J1774" s="29">
        <f>VLOOKUP(Datos[[#This Row],[Mes]],$M$2:$N$13,2,FALSE)</f>
        <v>44743</v>
      </c>
      <c r="K1774" s="29" t="str">
        <f>VLOOKUP(Datos[[#This Row],[Region]],$P$7:$S$61,4,FALSE)</f>
        <v>27 - Lugo</v>
      </c>
    </row>
    <row r="1775" spans="1:11" x14ac:dyDescent="0.25">
      <c r="A1775" t="s">
        <v>57</v>
      </c>
      <c r="B1775" t="s">
        <v>18</v>
      </c>
      <c r="C1775" t="s">
        <v>11</v>
      </c>
      <c r="D1775">
        <v>0</v>
      </c>
      <c r="E1775">
        <v>0</v>
      </c>
      <c r="F1775">
        <v>27</v>
      </c>
      <c r="J1775" s="29">
        <f>VLOOKUP(Datos[[#This Row],[Mes]],$M$2:$N$13,2,FALSE)</f>
        <v>44774</v>
      </c>
      <c r="K1775" s="29" t="str">
        <f>VLOOKUP(Datos[[#This Row],[Region]],$P$7:$S$61,4,FALSE)</f>
        <v>27 - Lugo</v>
      </c>
    </row>
    <row r="1776" spans="1:11" x14ac:dyDescent="0.25">
      <c r="A1776" t="s">
        <v>57</v>
      </c>
      <c r="B1776" t="s">
        <v>18</v>
      </c>
      <c r="C1776" t="s">
        <v>12</v>
      </c>
      <c r="D1776">
        <v>0</v>
      </c>
      <c r="E1776">
        <v>0</v>
      </c>
      <c r="F1776">
        <v>27</v>
      </c>
      <c r="J1776" s="29">
        <f>VLOOKUP(Datos[[#This Row],[Mes]],$M$2:$N$13,2,FALSE)</f>
        <v>44805</v>
      </c>
      <c r="K1776" s="29" t="str">
        <f>VLOOKUP(Datos[[#This Row],[Region]],$P$7:$S$61,4,FALSE)</f>
        <v>27 - Lugo</v>
      </c>
    </row>
    <row r="1777" spans="1:11" x14ac:dyDescent="0.25">
      <c r="A1777" t="s">
        <v>57</v>
      </c>
      <c r="B1777" t="s">
        <v>18</v>
      </c>
      <c r="C1777" t="s">
        <v>13</v>
      </c>
      <c r="D1777">
        <v>0</v>
      </c>
      <c r="E1777">
        <v>0</v>
      </c>
      <c r="F1777">
        <v>27</v>
      </c>
      <c r="J1777" s="29">
        <f>VLOOKUP(Datos[[#This Row],[Mes]],$M$2:$N$13,2,FALSE)</f>
        <v>44835</v>
      </c>
      <c r="K1777" s="29" t="str">
        <f>VLOOKUP(Datos[[#This Row],[Region]],$P$7:$S$61,4,FALSE)</f>
        <v>27 - Lugo</v>
      </c>
    </row>
    <row r="1778" spans="1:11" x14ac:dyDescent="0.25">
      <c r="A1778" t="s">
        <v>57</v>
      </c>
      <c r="B1778" t="s">
        <v>18</v>
      </c>
      <c r="C1778" t="s">
        <v>14</v>
      </c>
      <c r="D1778">
        <v>0</v>
      </c>
      <c r="E1778">
        <v>0</v>
      </c>
      <c r="F1778">
        <v>27</v>
      </c>
      <c r="J1778" s="29">
        <f>VLOOKUP(Datos[[#This Row],[Mes]],$M$2:$N$13,2,FALSE)</f>
        <v>44866</v>
      </c>
      <c r="K1778" s="29" t="str">
        <f>VLOOKUP(Datos[[#This Row],[Region]],$P$7:$S$61,4,FALSE)</f>
        <v>27 - Lugo</v>
      </c>
    </row>
    <row r="1779" spans="1:11" x14ac:dyDescent="0.25">
      <c r="A1779" t="s">
        <v>57</v>
      </c>
      <c r="B1779" t="s">
        <v>18</v>
      </c>
      <c r="C1779" t="s">
        <v>15</v>
      </c>
      <c r="D1779">
        <v>0</v>
      </c>
      <c r="E1779">
        <v>0</v>
      </c>
      <c r="F1779">
        <v>27</v>
      </c>
      <c r="J1779" s="29">
        <f>VLOOKUP(Datos[[#This Row],[Mes]],$M$2:$N$13,2,FALSE)</f>
        <v>44896</v>
      </c>
      <c r="K1779" s="29" t="str">
        <f>VLOOKUP(Datos[[#This Row],[Region]],$P$7:$S$61,4,FALSE)</f>
        <v>27 - Lugo</v>
      </c>
    </row>
    <row r="1780" spans="1:11" x14ac:dyDescent="0.25">
      <c r="A1780" t="s">
        <v>98</v>
      </c>
      <c r="B1780" t="s">
        <v>18</v>
      </c>
      <c r="C1780" t="s">
        <v>9</v>
      </c>
      <c r="D1780">
        <v>0</v>
      </c>
      <c r="E1780">
        <v>0</v>
      </c>
      <c r="F1780">
        <v>28</v>
      </c>
      <c r="J1780" s="29">
        <f>VLOOKUP(Datos[[#This Row],[Mes]],$M$2:$N$13,2,FALSE)</f>
        <v>44713</v>
      </c>
      <c r="K1780" s="29" t="str">
        <f>VLOOKUP(Datos[[#This Row],[Region]],$P$7:$S$61,4,FALSE)</f>
        <v>28 - Madrid</v>
      </c>
    </row>
    <row r="1781" spans="1:11" x14ac:dyDescent="0.25">
      <c r="A1781" t="s">
        <v>98</v>
      </c>
      <c r="B1781" t="s">
        <v>18</v>
      </c>
      <c r="C1781" t="s">
        <v>10</v>
      </c>
      <c r="D1781">
        <v>0</v>
      </c>
      <c r="E1781">
        <v>0</v>
      </c>
      <c r="F1781">
        <v>28</v>
      </c>
      <c r="J1781" s="29">
        <f>VLOOKUP(Datos[[#This Row],[Mes]],$M$2:$N$13,2,FALSE)</f>
        <v>44743</v>
      </c>
      <c r="K1781" s="29" t="str">
        <f>VLOOKUP(Datos[[#This Row],[Region]],$P$7:$S$61,4,FALSE)</f>
        <v>28 - Madrid</v>
      </c>
    </row>
    <row r="1782" spans="1:11" x14ac:dyDescent="0.25">
      <c r="A1782" t="s">
        <v>98</v>
      </c>
      <c r="B1782" t="s">
        <v>18</v>
      </c>
      <c r="C1782" t="s">
        <v>11</v>
      </c>
      <c r="D1782">
        <v>0</v>
      </c>
      <c r="E1782">
        <v>0</v>
      </c>
      <c r="F1782">
        <v>28</v>
      </c>
      <c r="J1782" s="29">
        <f>VLOOKUP(Datos[[#This Row],[Mes]],$M$2:$N$13,2,FALSE)</f>
        <v>44774</v>
      </c>
      <c r="K1782" s="29" t="str">
        <f>VLOOKUP(Datos[[#This Row],[Region]],$P$7:$S$61,4,FALSE)</f>
        <v>28 - Madrid</v>
      </c>
    </row>
    <row r="1783" spans="1:11" x14ac:dyDescent="0.25">
      <c r="A1783" t="s">
        <v>98</v>
      </c>
      <c r="B1783" t="s">
        <v>18</v>
      </c>
      <c r="C1783" t="s">
        <v>12</v>
      </c>
      <c r="D1783">
        <v>0</v>
      </c>
      <c r="E1783">
        <v>0</v>
      </c>
      <c r="F1783">
        <v>28</v>
      </c>
      <c r="J1783" s="29">
        <f>VLOOKUP(Datos[[#This Row],[Mes]],$M$2:$N$13,2,FALSE)</f>
        <v>44805</v>
      </c>
      <c r="K1783" s="29" t="str">
        <f>VLOOKUP(Datos[[#This Row],[Region]],$P$7:$S$61,4,FALSE)</f>
        <v>28 - Madrid</v>
      </c>
    </row>
    <row r="1784" spans="1:11" x14ac:dyDescent="0.25">
      <c r="A1784" t="s">
        <v>98</v>
      </c>
      <c r="B1784" t="s">
        <v>18</v>
      </c>
      <c r="C1784" t="s">
        <v>13</v>
      </c>
      <c r="D1784">
        <v>0</v>
      </c>
      <c r="E1784">
        <v>0</v>
      </c>
      <c r="F1784">
        <v>28</v>
      </c>
      <c r="J1784" s="29">
        <f>VLOOKUP(Datos[[#This Row],[Mes]],$M$2:$N$13,2,FALSE)</f>
        <v>44835</v>
      </c>
      <c r="K1784" s="29" t="str">
        <f>VLOOKUP(Datos[[#This Row],[Region]],$P$7:$S$61,4,FALSE)</f>
        <v>28 - Madrid</v>
      </c>
    </row>
    <row r="1785" spans="1:11" x14ac:dyDescent="0.25">
      <c r="A1785" t="s">
        <v>98</v>
      </c>
      <c r="B1785" t="s">
        <v>18</v>
      </c>
      <c r="C1785" t="s">
        <v>14</v>
      </c>
      <c r="D1785">
        <v>0</v>
      </c>
      <c r="E1785">
        <v>0</v>
      </c>
      <c r="F1785">
        <v>28</v>
      </c>
      <c r="J1785" s="29">
        <f>VLOOKUP(Datos[[#This Row],[Mes]],$M$2:$N$13,2,FALSE)</f>
        <v>44866</v>
      </c>
      <c r="K1785" s="29" t="str">
        <f>VLOOKUP(Datos[[#This Row],[Region]],$P$7:$S$61,4,FALSE)</f>
        <v>28 - Madrid</v>
      </c>
    </row>
    <row r="1786" spans="1:11" x14ac:dyDescent="0.25">
      <c r="A1786" t="s">
        <v>98</v>
      </c>
      <c r="B1786" t="s">
        <v>18</v>
      </c>
      <c r="C1786" t="s">
        <v>15</v>
      </c>
      <c r="D1786">
        <v>0</v>
      </c>
      <c r="E1786">
        <v>0</v>
      </c>
      <c r="F1786">
        <v>28</v>
      </c>
      <c r="J1786" s="29">
        <f>VLOOKUP(Datos[[#This Row],[Mes]],$M$2:$N$13,2,FALSE)</f>
        <v>44896</v>
      </c>
      <c r="K1786" s="29" t="str">
        <f>VLOOKUP(Datos[[#This Row],[Region]],$P$7:$S$61,4,FALSE)</f>
        <v>28 - Madrid</v>
      </c>
    </row>
    <row r="1787" spans="1:11" x14ac:dyDescent="0.25">
      <c r="A1787" t="s">
        <v>97</v>
      </c>
      <c r="B1787" t="s">
        <v>18</v>
      </c>
      <c r="C1787" t="s">
        <v>9</v>
      </c>
      <c r="D1787">
        <v>0</v>
      </c>
      <c r="E1787">
        <v>0</v>
      </c>
      <c r="F1787">
        <v>29</v>
      </c>
      <c r="J1787" s="29">
        <f>VLOOKUP(Datos[[#This Row],[Mes]],$M$2:$N$13,2,FALSE)</f>
        <v>44713</v>
      </c>
      <c r="K1787" s="29" t="str">
        <f>VLOOKUP(Datos[[#This Row],[Region]],$P$7:$S$61,4,FALSE)</f>
        <v>29 - Málaga</v>
      </c>
    </row>
    <row r="1788" spans="1:11" x14ac:dyDescent="0.25">
      <c r="A1788" t="s">
        <v>97</v>
      </c>
      <c r="B1788" t="s">
        <v>18</v>
      </c>
      <c r="C1788" t="s">
        <v>10</v>
      </c>
      <c r="D1788">
        <v>0</v>
      </c>
      <c r="E1788">
        <v>0</v>
      </c>
      <c r="F1788">
        <v>29</v>
      </c>
      <c r="J1788" s="29">
        <f>VLOOKUP(Datos[[#This Row],[Mes]],$M$2:$N$13,2,FALSE)</f>
        <v>44743</v>
      </c>
      <c r="K1788" s="29" t="str">
        <f>VLOOKUP(Datos[[#This Row],[Region]],$P$7:$S$61,4,FALSE)</f>
        <v>29 - Málaga</v>
      </c>
    </row>
    <row r="1789" spans="1:11" x14ac:dyDescent="0.25">
      <c r="A1789" t="s">
        <v>97</v>
      </c>
      <c r="B1789" t="s">
        <v>18</v>
      </c>
      <c r="C1789" t="s">
        <v>11</v>
      </c>
      <c r="D1789">
        <v>0</v>
      </c>
      <c r="E1789">
        <v>0</v>
      </c>
      <c r="F1789">
        <v>29</v>
      </c>
      <c r="J1789" s="29">
        <f>VLOOKUP(Datos[[#This Row],[Mes]],$M$2:$N$13,2,FALSE)</f>
        <v>44774</v>
      </c>
      <c r="K1789" s="29" t="str">
        <f>VLOOKUP(Datos[[#This Row],[Region]],$P$7:$S$61,4,FALSE)</f>
        <v>29 - Málaga</v>
      </c>
    </row>
    <row r="1790" spans="1:11" x14ac:dyDescent="0.25">
      <c r="A1790" t="s">
        <v>97</v>
      </c>
      <c r="B1790" t="s">
        <v>18</v>
      </c>
      <c r="C1790" t="s">
        <v>12</v>
      </c>
      <c r="D1790">
        <v>0</v>
      </c>
      <c r="E1790">
        <v>0</v>
      </c>
      <c r="F1790">
        <v>29</v>
      </c>
      <c r="J1790" s="29">
        <f>VLOOKUP(Datos[[#This Row],[Mes]],$M$2:$N$13,2,FALSE)</f>
        <v>44805</v>
      </c>
      <c r="K1790" s="29" t="str">
        <f>VLOOKUP(Datos[[#This Row],[Region]],$P$7:$S$61,4,FALSE)</f>
        <v>29 - Málaga</v>
      </c>
    </row>
    <row r="1791" spans="1:11" x14ac:dyDescent="0.25">
      <c r="A1791" t="s">
        <v>97</v>
      </c>
      <c r="B1791" t="s">
        <v>18</v>
      </c>
      <c r="C1791" t="s">
        <v>13</v>
      </c>
      <c r="D1791">
        <v>0</v>
      </c>
      <c r="E1791">
        <v>0</v>
      </c>
      <c r="F1791">
        <v>29</v>
      </c>
      <c r="J1791" s="29">
        <f>VLOOKUP(Datos[[#This Row],[Mes]],$M$2:$N$13,2,FALSE)</f>
        <v>44835</v>
      </c>
      <c r="K1791" s="29" t="str">
        <f>VLOOKUP(Datos[[#This Row],[Region]],$P$7:$S$61,4,FALSE)</f>
        <v>29 - Málaga</v>
      </c>
    </row>
    <row r="1792" spans="1:11" x14ac:dyDescent="0.25">
      <c r="A1792" t="s">
        <v>97</v>
      </c>
      <c r="B1792" t="s">
        <v>18</v>
      </c>
      <c r="C1792" t="s">
        <v>14</v>
      </c>
      <c r="D1792">
        <v>0</v>
      </c>
      <c r="E1792">
        <v>0</v>
      </c>
      <c r="F1792">
        <v>29</v>
      </c>
      <c r="J1792" s="29">
        <f>VLOOKUP(Datos[[#This Row],[Mes]],$M$2:$N$13,2,FALSE)</f>
        <v>44866</v>
      </c>
      <c r="K1792" s="29" t="str">
        <f>VLOOKUP(Datos[[#This Row],[Region]],$P$7:$S$61,4,FALSE)</f>
        <v>29 - Málaga</v>
      </c>
    </row>
    <row r="1793" spans="1:11" x14ac:dyDescent="0.25">
      <c r="A1793" t="s">
        <v>97</v>
      </c>
      <c r="B1793" t="s">
        <v>18</v>
      </c>
      <c r="C1793" t="s">
        <v>15</v>
      </c>
      <c r="D1793">
        <v>0</v>
      </c>
      <c r="E1793">
        <v>0</v>
      </c>
      <c r="F1793">
        <v>29</v>
      </c>
      <c r="J1793" s="29">
        <f>VLOOKUP(Datos[[#This Row],[Mes]],$M$2:$N$13,2,FALSE)</f>
        <v>44896</v>
      </c>
      <c r="K1793" s="29" t="str">
        <f>VLOOKUP(Datos[[#This Row],[Region]],$P$7:$S$61,4,FALSE)</f>
        <v>29 - Málaga</v>
      </c>
    </row>
    <row r="1794" spans="1:11" x14ac:dyDescent="0.25">
      <c r="A1794" t="s">
        <v>59</v>
      </c>
      <c r="B1794" t="s">
        <v>18</v>
      </c>
      <c r="C1794" t="s">
        <v>9</v>
      </c>
      <c r="D1794">
        <v>0</v>
      </c>
      <c r="E1794">
        <v>0</v>
      </c>
      <c r="F1794">
        <v>30</v>
      </c>
      <c r="J1794" s="29">
        <f>VLOOKUP(Datos[[#This Row],[Mes]],$M$2:$N$13,2,FALSE)</f>
        <v>44713</v>
      </c>
      <c r="K1794" s="29" t="str">
        <f>VLOOKUP(Datos[[#This Row],[Region]],$P$7:$S$61,4,FALSE)</f>
        <v>30 - Murcia</v>
      </c>
    </row>
    <row r="1795" spans="1:11" x14ac:dyDescent="0.25">
      <c r="A1795" t="s">
        <v>59</v>
      </c>
      <c r="B1795" t="s">
        <v>18</v>
      </c>
      <c r="C1795" t="s">
        <v>10</v>
      </c>
      <c r="D1795">
        <v>0</v>
      </c>
      <c r="E1795">
        <v>0</v>
      </c>
      <c r="F1795">
        <v>30</v>
      </c>
      <c r="J1795" s="29">
        <f>VLOOKUP(Datos[[#This Row],[Mes]],$M$2:$N$13,2,FALSE)</f>
        <v>44743</v>
      </c>
      <c r="K1795" s="29" t="str">
        <f>VLOOKUP(Datos[[#This Row],[Region]],$P$7:$S$61,4,FALSE)</f>
        <v>30 - Murcia</v>
      </c>
    </row>
    <row r="1796" spans="1:11" x14ac:dyDescent="0.25">
      <c r="A1796" t="s">
        <v>59</v>
      </c>
      <c r="B1796" t="s">
        <v>18</v>
      </c>
      <c r="C1796" t="s">
        <v>11</v>
      </c>
      <c r="D1796">
        <v>0</v>
      </c>
      <c r="E1796">
        <v>0</v>
      </c>
      <c r="F1796">
        <v>30</v>
      </c>
      <c r="J1796" s="29">
        <f>VLOOKUP(Datos[[#This Row],[Mes]],$M$2:$N$13,2,FALSE)</f>
        <v>44774</v>
      </c>
      <c r="K1796" s="29" t="str">
        <f>VLOOKUP(Datos[[#This Row],[Region]],$P$7:$S$61,4,FALSE)</f>
        <v>30 - Murcia</v>
      </c>
    </row>
    <row r="1797" spans="1:11" x14ac:dyDescent="0.25">
      <c r="A1797" t="s">
        <v>59</v>
      </c>
      <c r="B1797" t="s">
        <v>18</v>
      </c>
      <c r="C1797" t="s">
        <v>12</v>
      </c>
      <c r="D1797">
        <v>0</v>
      </c>
      <c r="E1797">
        <v>0</v>
      </c>
      <c r="F1797">
        <v>30</v>
      </c>
      <c r="J1797" s="29">
        <f>VLOOKUP(Datos[[#This Row],[Mes]],$M$2:$N$13,2,FALSE)</f>
        <v>44805</v>
      </c>
      <c r="K1797" s="29" t="str">
        <f>VLOOKUP(Datos[[#This Row],[Region]],$P$7:$S$61,4,FALSE)</f>
        <v>30 - Murcia</v>
      </c>
    </row>
    <row r="1798" spans="1:11" x14ac:dyDescent="0.25">
      <c r="A1798" t="s">
        <v>59</v>
      </c>
      <c r="B1798" t="s">
        <v>18</v>
      </c>
      <c r="C1798" t="s">
        <v>13</v>
      </c>
      <c r="D1798">
        <v>0</v>
      </c>
      <c r="E1798">
        <v>0</v>
      </c>
      <c r="F1798">
        <v>30</v>
      </c>
      <c r="J1798" s="29">
        <f>VLOOKUP(Datos[[#This Row],[Mes]],$M$2:$N$13,2,FALSE)</f>
        <v>44835</v>
      </c>
      <c r="K1798" s="29" t="str">
        <f>VLOOKUP(Datos[[#This Row],[Region]],$P$7:$S$61,4,FALSE)</f>
        <v>30 - Murcia</v>
      </c>
    </row>
    <row r="1799" spans="1:11" x14ac:dyDescent="0.25">
      <c r="A1799" t="s">
        <v>59</v>
      </c>
      <c r="B1799" t="s">
        <v>18</v>
      </c>
      <c r="C1799" t="s">
        <v>14</v>
      </c>
      <c r="D1799">
        <v>0</v>
      </c>
      <c r="E1799">
        <v>0</v>
      </c>
      <c r="F1799">
        <v>30</v>
      </c>
      <c r="J1799" s="29">
        <f>VLOOKUP(Datos[[#This Row],[Mes]],$M$2:$N$13,2,FALSE)</f>
        <v>44866</v>
      </c>
      <c r="K1799" s="29" t="str">
        <f>VLOOKUP(Datos[[#This Row],[Region]],$P$7:$S$61,4,FALSE)</f>
        <v>30 - Murcia</v>
      </c>
    </row>
    <row r="1800" spans="1:11" x14ac:dyDescent="0.25">
      <c r="A1800" t="s">
        <v>59</v>
      </c>
      <c r="B1800" t="s">
        <v>18</v>
      </c>
      <c r="C1800" t="s">
        <v>15</v>
      </c>
      <c r="D1800">
        <v>0</v>
      </c>
      <c r="E1800">
        <v>0</v>
      </c>
      <c r="F1800">
        <v>30</v>
      </c>
      <c r="J1800" s="29">
        <f>VLOOKUP(Datos[[#This Row],[Mes]],$M$2:$N$13,2,FALSE)</f>
        <v>44896</v>
      </c>
      <c r="K1800" s="29" t="str">
        <f>VLOOKUP(Datos[[#This Row],[Region]],$P$7:$S$61,4,FALSE)</f>
        <v>30 - Murcia</v>
      </c>
    </row>
    <row r="1801" spans="1:11" x14ac:dyDescent="0.25">
      <c r="A1801" t="s">
        <v>95</v>
      </c>
      <c r="B1801" t="s">
        <v>18</v>
      </c>
      <c r="C1801" t="s">
        <v>9</v>
      </c>
      <c r="D1801">
        <v>0</v>
      </c>
      <c r="E1801">
        <v>0</v>
      </c>
      <c r="F1801">
        <v>31</v>
      </c>
      <c r="J1801" s="29">
        <f>VLOOKUP(Datos[[#This Row],[Mes]],$M$2:$N$13,2,FALSE)</f>
        <v>44713</v>
      </c>
      <c r="K1801" s="29" t="str">
        <f>VLOOKUP(Datos[[#This Row],[Region]],$P$7:$S$61,4,FALSE)</f>
        <v>31 - Navarra</v>
      </c>
    </row>
    <row r="1802" spans="1:11" x14ac:dyDescent="0.25">
      <c r="A1802" t="s">
        <v>95</v>
      </c>
      <c r="B1802" t="s">
        <v>18</v>
      </c>
      <c r="C1802" t="s">
        <v>10</v>
      </c>
      <c r="D1802">
        <v>0</v>
      </c>
      <c r="E1802">
        <v>0</v>
      </c>
      <c r="F1802">
        <v>31</v>
      </c>
      <c r="J1802" s="29">
        <f>VLOOKUP(Datos[[#This Row],[Mes]],$M$2:$N$13,2,FALSE)</f>
        <v>44743</v>
      </c>
      <c r="K1802" s="29" t="str">
        <f>VLOOKUP(Datos[[#This Row],[Region]],$P$7:$S$61,4,FALSE)</f>
        <v>31 - Navarra</v>
      </c>
    </row>
    <row r="1803" spans="1:11" x14ac:dyDescent="0.25">
      <c r="A1803" t="s">
        <v>95</v>
      </c>
      <c r="B1803" t="s">
        <v>18</v>
      </c>
      <c r="C1803" t="s">
        <v>11</v>
      </c>
      <c r="D1803">
        <v>0</v>
      </c>
      <c r="E1803">
        <v>0</v>
      </c>
      <c r="F1803">
        <v>31</v>
      </c>
      <c r="J1803" s="29">
        <f>VLOOKUP(Datos[[#This Row],[Mes]],$M$2:$N$13,2,FALSE)</f>
        <v>44774</v>
      </c>
      <c r="K1803" s="29" t="str">
        <f>VLOOKUP(Datos[[#This Row],[Region]],$P$7:$S$61,4,FALSE)</f>
        <v>31 - Navarra</v>
      </c>
    </row>
    <row r="1804" spans="1:11" x14ac:dyDescent="0.25">
      <c r="A1804" t="s">
        <v>95</v>
      </c>
      <c r="B1804" t="s">
        <v>18</v>
      </c>
      <c r="C1804" t="s">
        <v>12</v>
      </c>
      <c r="D1804">
        <v>0</v>
      </c>
      <c r="E1804">
        <v>0</v>
      </c>
      <c r="F1804">
        <v>31</v>
      </c>
      <c r="J1804" s="29">
        <f>VLOOKUP(Datos[[#This Row],[Mes]],$M$2:$N$13,2,FALSE)</f>
        <v>44805</v>
      </c>
      <c r="K1804" s="29" t="str">
        <f>VLOOKUP(Datos[[#This Row],[Region]],$P$7:$S$61,4,FALSE)</f>
        <v>31 - Navarra</v>
      </c>
    </row>
    <row r="1805" spans="1:11" x14ac:dyDescent="0.25">
      <c r="A1805" t="s">
        <v>95</v>
      </c>
      <c r="B1805" t="s">
        <v>18</v>
      </c>
      <c r="C1805" t="s">
        <v>13</v>
      </c>
      <c r="D1805">
        <v>0</v>
      </c>
      <c r="E1805">
        <v>0</v>
      </c>
      <c r="F1805">
        <v>31</v>
      </c>
      <c r="J1805" s="29">
        <f>VLOOKUP(Datos[[#This Row],[Mes]],$M$2:$N$13,2,FALSE)</f>
        <v>44835</v>
      </c>
      <c r="K1805" s="29" t="str">
        <f>VLOOKUP(Datos[[#This Row],[Region]],$P$7:$S$61,4,FALSE)</f>
        <v>31 - Navarra</v>
      </c>
    </row>
    <row r="1806" spans="1:11" x14ac:dyDescent="0.25">
      <c r="A1806" t="s">
        <v>95</v>
      </c>
      <c r="B1806" t="s">
        <v>18</v>
      </c>
      <c r="C1806" t="s">
        <v>14</v>
      </c>
      <c r="D1806">
        <v>0</v>
      </c>
      <c r="E1806">
        <v>0</v>
      </c>
      <c r="F1806">
        <v>31</v>
      </c>
      <c r="J1806" s="29">
        <f>VLOOKUP(Datos[[#This Row],[Mes]],$M$2:$N$13,2,FALSE)</f>
        <v>44866</v>
      </c>
      <c r="K1806" s="29" t="str">
        <f>VLOOKUP(Datos[[#This Row],[Region]],$P$7:$S$61,4,FALSE)</f>
        <v>31 - Navarra</v>
      </c>
    </row>
    <row r="1807" spans="1:11" x14ac:dyDescent="0.25">
      <c r="A1807" t="s">
        <v>95</v>
      </c>
      <c r="B1807" t="s">
        <v>18</v>
      </c>
      <c r="C1807" t="s">
        <v>15</v>
      </c>
      <c r="D1807">
        <v>0</v>
      </c>
      <c r="E1807">
        <v>0</v>
      </c>
      <c r="F1807">
        <v>31</v>
      </c>
      <c r="J1807" s="29">
        <f>VLOOKUP(Datos[[#This Row],[Mes]],$M$2:$N$13,2,FALSE)</f>
        <v>44896</v>
      </c>
      <c r="K1807" s="29" t="str">
        <f>VLOOKUP(Datos[[#This Row],[Region]],$P$7:$S$61,4,FALSE)</f>
        <v>31 - Navarra</v>
      </c>
    </row>
    <row r="1808" spans="1:11" x14ac:dyDescent="0.25">
      <c r="A1808" t="s">
        <v>94</v>
      </c>
      <c r="B1808" t="s">
        <v>18</v>
      </c>
      <c r="C1808" t="s">
        <v>9</v>
      </c>
      <c r="D1808">
        <v>0</v>
      </c>
      <c r="E1808">
        <v>0</v>
      </c>
      <c r="F1808">
        <v>32</v>
      </c>
      <c r="J1808" s="29">
        <f>VLOOKUP(Datos[[#This Row],[Mes]],$M$2:$N$13,2,FALSE)</f>
        <v>44713</v>
      </c>
      <c r="K1808" s="29" t="str">
        <f>VLOOKUP(Datos[[#This Row],[Region]],$P$7:$S$61,4,FALSE)</f>
        <v>32 - Ourense</v>
      </c>
    </row>
    <row r="1809" spans="1:11" x14ac:dyDescent="0.25">
      <c r="A1809" t="s">
        <v>94</v>
      </c>
      <c r="B1809" t="s">
        <v>18</v>
      </c>
      <c r="C1809" t="s">
        <v>10</v>
      </c>
      <c r="D1809">
        <v>0</v>
      </c>
      <c r="E1809">
        <v>0</v>
      </c>
      <c r="F1809">
        <v>32</v>
      </c>
      <c r="J1809" s="29">
        <f>VLOOKUP(Datos[[#This Row],[Mes]],$M$2:$N$13,2,FALSE)</f>
        <v>44743</v>
      </c>
      <c r="K1809" s="29" t="str">
        <f>VLOOKUP(Datos[[#This Row],[Region]],$P$7:$S$61,4,FALSE)</f>
        <v>32 - Ourense</v>
      </c>
    </row>
    <row r="1810" spans="1:11" x14ac:dyDescent="0.25">
      <c r="A1810" t="s">
        <v>94</v>
      </c>
      <c r="B1810" t="s">
        <v>18</v>
      </c>
      <c r="C1810" t="s">
        <v>11</v>
      </c>
      <c r="D1810">
        <v>0</v>
      </c>
      <c r="E1810">
        <v>0</v>
      </c>
      <c r="F1810">
        <v>32</v>
      </c>
      <c r="J1810" s="29">
        <f>VLOOKUP(Datos[[#This Row],[Mes]],$M$2:$N$13,2,FALSE)</f>
        <v>44774</v>
      </c>
      <c r="K1810" s="29" t="str">
        <f>VLOOKUP(Datos[[#This Row],[Region]],$P$7:$S$61,4,FALSE)</f>
        <v>32 - Ourense</v>
      </c>
    </row>
    <row r="1811" spans="1:11" x14ac:dyDescent="0.25">
      <c r="A1811" t="s">
        <v>94</v>
      </c>
      <c r="B1811" t="s">
        <v>18</v>
      </c>
      <c r="C1811" t="s">
        <v>12</v>
      </c>
      <c r="D1811">
        <v>0</v>
      </c>
      <c r="E1811">
        <v>0</v>
      </c>
      <c r="F1811">
        <v>32</v>
      </c>
      <c r="J1811" s="29">
        <f>VLOOKUP(Datos[[#This Row],[Mes]],$M$2:$N$13,2,FALSE)</f>
        <v>44805</v>
      </c>
      <c r="K1811" s="29" t="str">
        <f>VLOOKUP(Datos[[#This Row],[Region]],$P$7:$S$61,4,FALSE)</f>
        <v>32 - Ourense</v>
      </c>
    </row>
    <row r="1812" spans="1:11" x14ac:dyDescent="0.25">
      <c r="A1812" t="s">
        <v>94</v>
      </c>
      <c r="B1812" t="s">
        <v>18</v>
      </c>
      <c r="C1812" t="s">
        <v>13</v>
      </c>
      <c r="D1812">
        <v>0</v>
      </c>
      <c r="E1812">
        <v>0</v>
      </c>
      <c r="F1812">
        <v>32</v>
      </c>
      <c r="J1812" s="29">
        <f>VLOOKUP(Datos[[#This Row],[Mes]],$M$2:$N$13,2,FALSE)</f>
        <v>44835</v>
      </c>
      <c r="K1812" s="29" t="str">
        <f>VLOOKUP(Datos[[#This Row],[Region]],$P$7:$S$61,4,FALSE)</f>
        <v>32 - Ourense</v>
      </c>
    </row>
    <row r="1813" spans="1:11" x14ac:dyDescent="0.25">
      <c r="A1813" t="s">
        <v>94</v>
      </c>
      <c r="B1813" t="s">
        <v>18</v>
      </c>
      <c r="C1813" t="s">
        <v>14</v>
      </c>
      <c r="D1813">
        <v>0</v>
      </c>
      <c r="E1813">
        <v>0</v>
      </c>
      <c r="F1813">
        <v>32</v>
      </c>
      <c r="J1813" s="29">
        <f>VLOOKUP(Datos[[#This Row],[Mes]],$M$2:$N$13,2,FALSE)</f>
        <v>44866</v>
      </c>
      <c r="K1813" s="29" t="str">
        <f>VLOOKUP(Datos[[#This Row],[Region]],$P$7:$S$61,4,FALSE)</f>
        <v>32 - Ourense</v>
      </c>
    </row>
    <row r="1814" spans="1:11" x14ac:dyDescent="0.25">
      <c r="A1814" t="s">
        <v>94</v>
      </c>
      <c r="B1814" t="s">
        <v>18</v>
      </c>
      <c r="C1814" t="s">
        <v>15</v>
      </c>
      <c r="D1814">
        <v>0</v>
      </c>
      <c r="E1814">
        <v>0</v>
      </c>
      <c r="F1814">
        <v>32</v>
      </c>
      <c r="J1814" s="29">
        <f>VLOOKUP(Datos[[#This Row],[Mes]],$M$2:$N$13,2,FALSE)</f>
        <v>44896</v>
      </c>
      <c r="K1814" s="29" t="str">
        <f>VLOOKUP(Datos[[#This Row],[Region]],$P$7:$S$61,4,FALSE)</f>
        <v>32 - Ourense</v>
      </c>
    </row>
    <row r="1815" spans="1:11" x14ac:dyDescent="0.25">
      <c r="A1815" t="s">
        <v>70</v>
      </c>
      <c r="B1815" t="s">
        <v>18</v>
      </c>
      <c r="C1815" t="s">
        <v>9</v>
      </c>
      <c r="D1815">
        <v>0</v>
      </c>
      <c r="E1815">
        <v>0</v>
      </c>
      <c r="F1815">
        <v>33</v>
      </c>
      <c r="J1815" s="29">
        <f>VLOOKUP(Datos[[#This Row],[Mes]],$M$2:$N$13,2,FALSE)</f>
        <v>44713</v>
      </c>
      <c r="K1815" s="29" t="str">
        <f>VLOOKUP(Datos[[#This Row],[Region]],$P$7:$S$61,4,FALSE)</f>
        <v>33 - Asturias</v>
      </c>
    </row>
    <row r="1816" spans="1:11" x14ac:dyDescent="0.25">
      <c r="A1816" t="s">
        <v>70</v>
      </c>
      <c r="B1816" t="s">
        <v>18</v>
      </c>
      <c r="C1816" t="s">
        <v>10</v>
      </c>
      <c r="D1816">
        <v>0</v>
      </c>
      <c r="E1816">
        <v>0</v>
      </c>
      <c r="F1816">
        <v>33</v>
      </c>
      <c r="J1816" s="29">
        <f>VLOOKUP(Datos[[#This Row],[Mes]],$M$2:$N$13,2,FALSE)</f>
        <v>44743</v>
      </c>
      <c r="K1816" s="29" t="str">
        <f>VLOOKUP(Datos[[#This Row],[Region]],$P$7:$S$61,4,FALSE)</f>
        <v>33 - Asturias</v>
      </c>
    </row>
    <row r="1817" spans="1:11" x14ac:dyDescent="0.25">
      <c r="A1817" t="s">
        <v>70</v>
      </c>
      <c r="B1817" t="s">
        <v>18</v>
      </c>
      <c r="C1817" t="s">
        <v>11</v>
      </c>
      <c r="D1817">
        <v>0</v>
      </c>
      <c r="E1817">
        <v>0</v>
      </c>
      <c r="F1817">
        <v>33</v>
      </c>
      <c r="J1817" s="29">
        <f>VLOOKUP(Datos[[#This Row],[Mes]],$M$2:$N$13,2,FALSE)</f>
        <v>44774</v>
      </c>
      <c r="K1817" s="29" t="str">
        <f>VLOOKUP(Datos[[#This Row],[Region]],$P$7:$S$61,4,FALSE)</f>
        <v>33 - Asturias</v>
      </c>
    </row>
    <row r="1818" spans="1:11" x14ac:dyDescent="0.25">
      <c r="A1818" t="s">
        <v>70</v>
      </c>
      <c r="B1818" t="s">
        <v>18</v>
      </c>
      <c r="C1818" t="s">
        <v>12</v>
      </c>
      <c r="D1818">
        <v>0</v>
      </c>
      <c r="E1818">
        <v>0</v>
      </c>
      <c r="F1818">
        <v>33</v>
      </c>
      <c r="J1818" s="29">
        <f>VLOOKUP(Datos[[#This Row],[Mes]],$M$2:$N$13,2,FALSE)</f>
        <v>44805</v>
      </c>
      <c r="K1818" s="29" t="str">
        <f>VLOOKUP(Datos[[#This Row],[Region]],$P$7:$S$61,4,FALSE)</f>
        <v>33 - Asturias</v>
      </c>
    </row>
    <row r="1819" spans="1:11" x14ac:dyDescent="0.25">
      <c r="A1819" t="s">
        <v>70</v>
      </c>
      <c r="B1819" t="s">
        <v>18</v>
      </c>
      <c r="C1819" t="s">
        <v>13</v>
      </c>
      <c r="D1819">
        <v>0</v>
      </c>
      <c r="E1819">
        <v>0</v>
      </c>
      <c r="F1819">
        <v>33</v>
      </c>
      <c r="J1819" s="29">
        <f>VLOOKUP(Datos[[#This Row],[Mes]],$M$2:$N$13,2,FALSE)</f>
        <v>44835</v>
      </c>
      <c r="K1819" s="29" t="str">
        <f>VLOOKUP(Datos[[#This Row],[Region]],$P$7:$S$61,4,FALSE)</f>
        <v>33 - Asturias</v>
      </c>
    </row>
    <row r="1820" spans="1:11" x14ac:dyDescent="0.25">
      <c r="A1820" t="s">
        <v>70</v>
      </c>
      <c r="B1820" t="s">
        <v>18</v>
      </c>
      <c r="C1820" t="s">
        <v>14</v>
      </c>
      <c r="D1820">
        <v>0</v>
      </c>
      <c r="E1820">
        <v>0</v>
      </c>
      <c r="F1820">
        <v>33</v>
      </c>
      <c r="J1820" s="29">
        <f>VLOOKUP(Datos[[#This Row],[Mes]],$M$2:$N$13,2,FALSE)</f>
        <v>44866</v>
      </c>
      <c r="K1820" s="29" t="str">
        <f>VLOOKUP(Datos[[#This Row],[Region]],$P$7:$S$61,4,FALSE)</f>
        <v>33 - Asturias</v>
      </c>
    </row>
    <row r="1821" spans="1:11" x14ac:dyDescent="0.25">
      <c r="A1821" t="s">
        <v>70</v>
      </c>
      <c r="B1821" t="s">
        <v>18</v>
      </c>
      <c r="C1821" t="s">
        <v>15</v>
      </c>
      <c r="D1821">
        <v>0</v>
      </c>
      <c r="E1821">
        <v>0</v>
      </c>
      <c r="F1821">
        <v>33</v>
      </c>
      <c r="J1821" s="29">
        <f>VLOOKUP(Datos[[#This Row],[Mes]],$M$2:$N$13,2,FALSE)</f>
        <v>44896</v>
      </c>
      <c r="K1821" s="29" t="str">
        <f>VLOOKUP(Datos[[#This Row],[Region]],$P$7:$S$61,4,FALSE)</f>
        <v>33 - Asturias</v>
      </c>
    </row>
    <row r="1822" spans="1:11" x14ac:dyDescent="0.25">
      <c r="A1822" t="s">
        <v>93</v>
      </c>
      <c r="B1822" t="s">
        <v>18</v>
      </c>
      <c r="C1822" t="s">
        <v>9</v>
      </c>
      <c r="D1822">
        <v>0</v>
      </c>
      <c r="E1822">
        <v>0</v>
      </c>
      <c r="F1822">
        <v>34</v>
      </c>
      <c r="J1822" s="29">
        <f>VLOOKUP(Datos[[#This Row],[Mes]],$M$2:$N$13,2,FALSE)</f>
        <v>44713</v>
      </c>
      <c r="K1822" s="29" t="str">
        <f>VLOOKUP(Datos[[#This Row],[Region]],$P$7:$S$61,4,FALSE)</f>
        <v>34 - Palencia</v>
      </c>
    </row>
    <row r="1823" spans="1:11" x14ac:dyDescent="0.25">
      <c r="A1823" t="s">
        <v>93</v>
      </c>
      <c r="B1823" t="s">
        <v>18</v>
      </c>
      <c r="C1823" t="s">
        <v>10</v>
      </c>
      <c r="D1823">
        <v>0</v>
      </c>
      <c r="E1823">
        <v>0</v>
      </c>
      <c r="F1823">
        <v>34</v>
      </c>
      <c r="J1823" s="29">
        <f>VLOOKUP(Datos[[#This Row],[Mes]],$M$2:$N$13,2,FALSE)</f>
        <v>44743</v>
      </c>
      <c r="K1823" s="29" t="str">
        <f>VLOOKUP(Datos[[#This Row],[Region]],$P$7:$S$61,4,FALSE)</f>
        <v>34 - Palencia</v>
      </c>
    </row>
    <row r="1824" spans="1:11" x14ac:dyDescent="0.25">
      <c r="A1824" t="s">
        <v>93</v>
      </c>
      <c r="B1824" t="s">
        <v>18</v>
      </c>
      <c r="C1824" t="s">
        <v>11</v>
      </c>
      <c r="D1824">
        <v>0</v>
      </c>
      <c r="E1824">
        <v>0</v>
      </c>
      <c r="F1824">
        <v>34</v>
      </c>
      <c r="J1824" s="29">
        <f>VLOOKUP(Datos[[#This Row],[Mes]],$M$2:$N$13,2,FALSE)</f>
        <v>44774</v>
      </c>
      <c r="K1824" s="29" t="str">
        <f>VLOOKUP(Datos[[#This Row],[Region]],$P$7:$S$61,4,FALSE)</f>
        <v>34 - Palencia</v>
      </c>
    </row>
    <row r="1825" spans="1:11" x14ac:dyDescent="0.25">
      <c r="A1825" t="s">
        <v>93</v>
      </c>
      <c r="B1825" t="s">
        <v>18</v>
      </c>
      <c r="C1825" t="s">
        <v>12</v>
      </c>
      <c r="D1825">
        <v>0</v>
      </c>
      <c r="E1825">
        <v>0</v>
      </c>
      <c r="F1825">
        <v>34</v>
      </c>
      <c r="J1825" s="29">
        <f>VLOOKUP(Datos[[#This Row],[Mes]],$M$2:$N$13,2,FALSE)</f>
        <v>44805</v>
      </c>
      <c r="K1825" s="29" t="str">
        <f>VLOOKUP(Datos[[#This Row],[Region]],$P$7:$S$61,4,FALSE)</f>
        <v>34 - Palencia</v>
      </c>
    </row>
    <row r="1826" spans="1:11" x14ac:dyDescent="0.25">
      <c r="A1826" t="s">
        <v>93</v>
      </c>
      <c r="B1826" t="s">
        <v>18</v>
      </c>
      <c r="C1826" t="s">
        <v>13</v>
      </c>
      <c r="D1826">
        <v>0</v>
      </c>
      <c r="E1826">
        <v>0</v>
      </c>
      <c r="F1826">
        <v>34</v>
      </c>
      <c r="J1826" s="29">
        <f>VLOOKUP(Datos[[#This Row],[Mes]],$M$2:$N$13,2,FALSE)</f>
        <v>44835</v>
      </c>
      <c r="K1826" s="29" t="str">
        <f>VLOOKUP(Datos[[#This Row],[Region]],$P$7:$S$61,4,FALSE)</f>
        <v>34 - Palencia</v>
      </c>
    </row>
    <row r="1827" spans="1:11" x14ac:dyDescent="0.25">
      <c r="A1827" t="s">
        <v>93</v>
      </c>
      <c r="B1827" t="s">
        <v>18</v>
      </c>
      <c r="C1827" t="s">
        <v>14</v>
      </c>
      <c r="D1827">
        <v>0</v>
      </c>
      <c r="E1827">
        <v>0</v>
      </c>
      <c r="F1827">
        <v>34</v>
      </c>
      <c r="J1827" s="29">
        <f>VLOOKUP(Datos[[#This Row],[Mes]],$M$2:$N$13,2,FALSE)</f>
        <v>44866</v>
      </c>
      <c r="K1827" s="29" t="str">
        <f>VLOOKUP(Datos[[#This Row],[Region]],$P$7:$S$61,4,FALSE)</f>
        <v>34 - Palencia</v>
      </c>
    </row>
    <row r="1828" spans="1:11" x14ac:dyDescent="0.25">
      <c r="A1828" t="s">
        <v>93</v>
      </c>
      <c r="B1828" t="s">
        <v>18</v>
      </c>
      <c r="C1828" t="s">
        <v>15</v>
      </c>
      <c r="D1828">
        <v>0</v>
      </c>
      <c r="E1828">
        <v>0</v>
      </c>
      <c r="F1828">
        <v>34</v>
      </c>
      <c r="J1828" s="29">
        <f>VLOOKUP(Datos[[#This Row],[Mes]],$M$2:$N$13,2,FALSE)</f>
        <v>44896</v>
      </c>
      <c r="K1828" s="29" t="str">
        <f>VLOOKUP(Datos[[#This Row],[Region]],$P$7:$S$61,4,FALSE)</f>
        <v>34 - Palencia</v>
      </c>
    </row>
    <row r="1829" spans="1:11" x14ac:dyDescent="0.25">
      <c r="A1829" t="s">
        <v>92</v>
      </c>
      <c r="B1829" t="s">
        <v>18</v>
      </c>
      <c r="C1829" t="s">
        <v>4</v>
      </c>
      <c r="D1829">
        <v>0</v>
      </c>
      <c r="E1829">
        <v>0</v>
      </c>
      <c r="F1829">
        <v>35</v>
      </c>
      <c r="J1829" s="29">
        <f>VLOOKUP(Datos[[#This Row],[Mes]],$M$2:$N$13,2,FALSE)</f>
        <v>44562</v>
      </c>
      <c r="K1829" s="29" t="str">
        <f>VLOOKUP(Datos[[#This Row],[Region]],$P$7:$S$61,4,FALSE)</f>
        <v>35 - Palmas, Las</v>
      </c>
    </row>
    <row r="1830" spans="1:11" x14ac:dyDescent="0.25">
      <c r="A1830" t="s">
        <v>92</v>
      </c>
      <c r="B1830" t="s">
        <v>18</v>
      </c>
      <c r="C1830" t="s">
        <v>5</v>
      </c>
      <c r="D1830">
        <v>0</v>
      </c>
      <c r="E1830">
        <v>0</v>
      </c>
      <c r="F1830">
        <v>35</v>
      </c>
      <c r="J1830" s="29">
        <f>VLOOKUP(Datos[[#This Row],[Mes]],$M$2:$N$13,2,FALSE)</f>
        <v>44593</v>
      </c>
      <c r="K1830" s="29" t="str">
        <f>VLOOKUP(Datos[[#This Row],[Region]],$P$7:$S$61,4,FALSE)</f>
        <v>35 - Palmas, Las</v>
      </c>
    </row>
    <row r="1831" spans="1:11" x14ac:dyDescent="0.25">
      <c r="A1831" t="s">
        <v>92</v>
      </c>
      <c r="B1831" t="s">
        <v>18</v>
      </c>
      <c r="C1831" t="s">
        <v>6</v>
      </c>
      <c r="D1831">
        <v>0</v>
      </c>
      <c r="E1831">
        <v>0</v>
      </c>
      <c r="F1831">
        <v>35</v>
      </c>
      <c r="J1831" s="29">
        <f>VLOOKUP(Datos[[#This Row],[Mes]],$M$2:$N$13,2,FALSE)</f>
        <v>44621</v>
      </c>
      <c r="K1831" s="29" t="str">
        <f>VLOOKUP(Datos[[#This Row],[Region]],$P$7:$S$61,4,FALSE)</f>
        <v>35 - Palmas, Las</v>
      </c>
    </row>
    <row r="1832" spans="1:11" x14ac:dyDescent="0.25">
      <c r="A1832" t="s">
        <v>92</v>
      </c>
      <c r="B1832" t="s">
        <v>18</v>
      </c>
      <c r="C1832" t="s">
        <v>7</v>
      </c>
      <c r="D1832">
        <v>0</v>
      </c>
      <c r="E1832">
        <v>0</v>
      </c>
      <c r="F1832">
        <v>35</v>
      </c>
      <c r="J1832" s="29">
        <f>VLOOKUP(Datos[[#This Row],[Mes]],$M$2:$N$13,2,FALSE)</f>
        <v>44652</v>
      </c>
      <c r="K1832" s="29" t="str">
        <f>VLOOKUP(Datos[[#This Row],[Region]],$P$7:$S$61,4,FALSE)</f>
        <v>35 - Palmas, Las</v>
      </c>
    </row>
    <row r="1833" spans="1:11" x14ac:dyDescent="0.25">
      <c r="A1833" t="s">
        <v>92</v>
      </c>
      <c r="B1833" t="s">
        <v>18</v>
      </c>
      <c r="C1833" t="s">
        <v>8</v>
      </c>
      <c r="D1833">
        <v>0</v>
      </c>
      <c r="E1833">
        <v>0</v>
      </c>
      <c r="F1833">
        <v>35</v>
      </c>
      <c r="J1833" s="29">
        <f>VLOOKUP(Datos[[#This Row],[Mes]],$M$2:$N$13,2,FALSE)</f>
        <v>44682</v>
      </c>
      <c r="K1833" s="29" t="str">
        <f>VLOOKUP(Datos[[#This Row],[Region]],$P$7:$S$61,4,FALSE)</f>
        <v>35 - Palmas, Las</v>
      </c>
    </row>
    <row r="1834" spans="1:11" x14ac:dyDescent="0.25">
      <c r="A1834" t="s">
        <v>92</v>
      </c>
      <c r="B1834" t="s">
        <v>18</v>
      </c>
      <c r="C1834" t="s">
        <v>9</v>
      </c>
      <c r="D1834">
        <v>0</v>
      </c>
      <c r="E1834">
        <v>0</v>
      </c>
      <c r="F1834">
        <v>35</v>
      </c>
      <c r="J1834" s="29">
        <f>VLOOKUP(Datos[[#This Row],[Mes]],$M$2:$N$13,2,FALSE)</f>
        <v>44713</v>
      </c>
      <c r="K1834" s="29" t="str">
        <f>VLOOKUP(Datos[[#This Row],[Region]],$P$7:$S$61,4,FALSE)</f>
        <v>35 - Palmas, Las</v>
      </c>
    </row>
    <row r="1835" spans="1:11" x14ac:dyDescent="0.25">
      <c r="A1835" t="s">
        <v>92</v>
      </c>
      <c r="B1835" t="s">
        <v>18</v>
      </c>
      <c r="C1835" t="s">
        <v>10</v>
      </c>
      <c r="D1835">
        <v>0</v>
      </c>
      <c r="E1835">
        <v>0</v>
      </c>
      <c r="F1835">
        <v>35</v>
      </c>
      <c r="J1835" s="29">
        <f>VLOOKUP(Datos[[#This Row],[Mes]],$M$2:$N$13,2,FALSE)</f>
        <v>44743</v>
      </c>
      <c r="K1835" s="29" t="str">
        <f>VLOOKUP(Datos[[#This Row],[Region]],$P$7:$S$61,4,FALSE)</f>
        <v>35 - Palmas, Las</v>
      </c>
    </row>
    <row r="1836" spans="1:11" x14ac:dyDescent="0.25">
      <c r="A1836" t="s">
        <v>92</v>
      </c>
      <c r="B1836" t="s">
        <v>18</v>
      </c>
      <c r="C1836" t="s">
        <v>11</v>
      </c>
      <c r="D1836">
        <v>0</v>
      </c>
      <c r="E1836">
        <v>0</v>
      </c>
      <c r="F1836">
        <v>35</v>
      </c>
      <c r="J1836" s="29">
        <f>VLOOKUP(Datos[[#This Row],[Mes]],$M$2:$N$13,2,FALSE)</f>
        <v>44774</v>
      </c>
      <c r="K1836" s="29" t="str">
        <f>VLOOKUP(Datos[[#This Row],[Region]],$P$7:$S$61,4,FALSE)</f>
        <v>35 - Palmas, Las</v>
      </c>
    </row>
    <row r="1837" spans="1:11" x14ac:dyDescent="0.25">
      <c r="A1837" t="s">
        <v>92</v>
      </c>
      <c r="B1837" t="s">
        <v>18</v>
      </c>
      <c r="C1837" t="s">
        <v>12</v>
      </c>
      <c r="D1837">
        <v>0</v>
      </c>
      <c r="E1837">
        <v>0</v>
      </c>
      <c r="F1837">
        <v>35</v>
      </c>
      <c r="J1837" s="29">
        <f>VLOOKUP(Datos[[#This Row],[Mes]],$M$2:$N$13,2,FALSE)</f>
        <v>44805</v>
      </c>
      <c r="K1837" s="29" t="str">
        <f>VLOOKUP(Datos[[#This Row],[Region]],$P$7:$S$61,4,FALSE)</f>
        <v>35 - Palmas, Las</v>
      </c>
    </row>
    <row r="1838" spans="1:11" x14ac:dyDescent="0.25">
      <c r="A1838" t="s">
        <v>92</v>
      </c>
      <c r="B1838" t="s">
        <v>18</v>
      </c>
      <c r="C1838" t="s">
        <v>13</v>
      </c>
      <c r="D1838">
        <v>0</v>
      </c>
      <c r="E1838">
        <v>0</v>
      </c>
      <c r="F1838">
        <v>35</v>
      </c>
      <c r="J1838" s="29">
        <f>VLOOKUP(Datos[[#This Row],[Mes]],$M$2:$N$13,2,FALSE)</f>
        <v>44835</v>
      </c>
      <c r="K1838" s="29" t="str">
        <f>VLOOKUP(Datos[[#This Row],[Region]],$P$7:$S$61,4,FALSE)</f>
        <v>35 - Palmas, Las</v>
      </c>
    </row>
    <row r="1839" spans="1:11" x14ac:dyDescent="0.25">
      <c r="A1839" t="s">
        <v>92</v>
      </c>
      <c r="B1839" t="s">
        <v>18</v>
      </c>
      <c r="C1839" t="s">
        <v>14</v>
      </c>
      <c r="D1839">
        <v>0</v>
      </c>
      <c r="E1839">
        <v>0</v>
      </c>
      <c r="F1839">
        <v>35</v>
      </c>
      <c r="J1839" s="29">
        <f>VLOOKUP(Datos[[#This Row],[Mes]],$M$2:$N$13,2,FALSE)</f>
        <v>44866</v>
      </c>
      <c r="K1839" s="29" t="str">
        <f>VLOOKUP(Datos[[#This Row],[Region]],$P$7:$S$61,4,FALSE)</f>
        <v>35 - Palmas, Las</v>
      </c>
    </row>
    <row r="1840" spans="1:11" x14ac:dyDescent="0.25">
      <c r="A1840" t="s">
        <v>92</v>
      </c>
      <c r="B1840" t="s">
        <v>18</v>
      </c>
      <c r="C1840" t="s">
        <v>15</v>
      </c>
      <c r="D1840">
        <v>0</v>
      </c>
      <c r="E1840">
        <v>0</v>
      </c>
      <c r="F1840">
        <v>35</v>
      </c>
      <c r="J1840" s="29">
        <f>VLOOKUP(Datos[[#This Row],[Mes]],$M$2:$N$13,2,FALSE)</f>
        <v>44896</v>
      </c>
      <c r="K1840" s="29" t="str">
        <f>VLOOKUP(Datos[[#This Row],[Region]],$P$7:$S$61,4,FALSE)</f>
        <v>35 - Palmas, Las</v>
      </c>
    </row>
    <row r="1841" spans="1:11" x14ac:dyDescent="0.25">
      <c r="A1841" t="s">
        <v>60</v>
      </c>
      <c r="B1841" t="s">
        <v>18</v>
      </c>
      <c r="C1841" t="s">
        <v>9</v>
      </c>
      <c r="D1841">
        <v>0</v>
      </c>
      <c r="E1841">
        <v>0</v>
      </c>
      <c r="F1841">
        <v>36</v>
      </c>
      <c r="J1841" s="29">
        <f>VLOOKUP(Datos[[#This Row],[Mes]],$M$2:$N$13,2,FALSE)</f>
        <v>44713</v>
      </c>
      <c r="K1841" s="29" t="str">
        <f>VLOOKUP(Datos[[#This Row],[Region]],$P$7:$S$61,4,FALSE)</f>
        <v>36 - Pontevedra</v>
      </c>
    </row>
    <row r="1842" spans="1:11" x14ac:dyDescent="0.25">
      <c r="A1842" t="s">
        <v>60</v>
      </c>
      <c r="B1842" t="s">
        <v>18</v>
      </c>
      <c r="C1842" t="s">
        <v>10</v>
      </c>
      <c r="D1842">
        <v>0</v>
      </c>
      <c r="E1842">
        <v>0</v>
      </c>
      <c r="F1842">
        <v>36</v>
      </c>
      <c r="J1842" s="29">
        <f>VLOOKUP(Datos[[#This Row],[Mes]],$M$2:$N$13,2,FALSE)</f>
        <v>44743</v>
      </c>
      <c r="K1842" s="29" t="str">
        <f>VLOOKUP(Datos[[#This Row],[Region]],$P$7:$S$61,4,FALSE)</f>
        <v>36 - Pontevedra</v>
      </c>
    </row>
    <row r="1843" spans="1:11" x14ac:dyDescent="0.25">
      <c r="A1843" t="s">
        <v>60</v>
      </c>
      <c r="B1843" t="s">
        <v>18</v>
      </c>
      <c r="C1843" t="s">
        <v>11</v>
      </c>
      <c r="D1843">
        <v>0</v>
      </c>
      <c r="E1843">
        <v>0</v>
      </c>
      <c r="F1843">
        <v>36</v>
      </c>
      <c r="J1843" s="29">
        <f>VLOOKUP(Datos[[#This Row],[Mes]],$M$2:$N$13,2,FALSE)</f>
        <v>44774</v>
      </c>
      <c r="K1843" s="29" t="str">
        <f>VLOOKUP(Datos[[#This Row],[Region]],$P$7:$S$61,4,FALSE)</f>
        <v>36 - Pontevedra</v>
      </c>
    </row>
    <row r="1844" spans="1:11" x14ac:dyDescent="0.25">
      <c r="A1844" t="s">
        <v>60</v>
      </c>
      <c r="B1844" t="s">
        <v>18</v>
      </c>
      <c r="C1844" t="s">
        <v>12</v>
      </c>
      <c r="D1844">
        <v>0</v>
      </c>
      <c r="E1844">
        <v>0</v>
      </c>
      <c r="F1844">
        <v>36</v>
      </c>
      <c r="J1844" s="29">
        <f>VLOOKUP(Datos[[#This Row],[Mes]],$M$2:$N$13,2,FALSE)</f>
        <v>44805</v>
      </c>
      <c r="K1844" s="29" t="str">
        <f>VLOOKUP(Datos[[#This Row],[Region]],$P$7:$S$61,4,FALSE)</f>
        <v>36 - Pontevedra</v>
      </c>
    </row>
    <row r="1845" spans="1:11" x14ac:dyDescent="0.25">
      <c r="A1845" t="s">
        <v>60</v>
      </c>
      <c r="B1845" t="s">
        <v>18</v>
      </c>
      <c r="C1845" t="s">
        <v>13</v>
      </c>
      <c r="D1845">
        <v>0</v>
      </c>
      <c r="E1845">
        <v>0</v>
      </c>
      <c r="F1845">
        <v>36</v>
      </c>
      <c r="J1845" s="29">
        <f>VLOOKUP(Datos[[#This Row],[Mes]],$M$2:$N$13,2,FALSE)</f>
        <v>44835</v>
      </c>
      <c r="K1845" s="29" t="str">
        <f>VLOOKUP(Datos[[#This Row],[Region]],$P$7:$S$61,4,FALSE)</f>
        <v>36 - Pontevedra</v>
      </c>
    </row>
    <row r="1846" spans="1:11" x14ac:dyDescent="0.25">
      <c r="A1846" t="s">
        <v>60</v>
      </c>
      <c r="B1846" t="s">
        <v>18</v>
      </c>
      <c r="C1846" t="s">
        <v>14</v>
      </c>
      <c r="D1846">
        <v>0</v>
      </c>
      <c r="E1846">
        <v>0</v>
      </c>
      <c r="F1846">
        <v>36</v>
      </c>
      <c r="J1846" s="29">
        <f>VLOOKUP(Datos[[#This Row],[Mes]],$M$2:$N$13,2,FALSE)</f>
        <v>44866</v>
      </c>
      <c r="K1846" s="29" t="str">
        <f>VLOOKUP(Datos[[#This Row],[Region]],$P$7:$S$61,4,FALSE)</f>
        <v>36 - Pontevedra</v>
      </c>
    </row>
    <row r="1847" spans="1:11" x14ac:dyDescent="0.25">
      <c r="A1847" t="s">
        <v>60</v>
      </c>
      <c r="B1847" t="s">
        <v>18</v>
      </c>
      <c r="C1847" t="s">
        <v>15</v>
      </c>
      <c r="D1847">
        <v>0</v>
      </c>
      <c r="E1847">
        <v>0</v>
      </c>
      <c r="F1847">
        <v>36</v>
      </c>
      <c r="J1847" s="29">
        <f>VLOOKUP(Datos[[#This Row],[Mes]],$M$2:$N$13,2,FALSE)</f>
        <v>44896</v>
      </c>
      <c r="K1847" s="29" t="str">
        <f>VLOOKUP(Datos[[#This Row],[Region]],$P$7:$S$61,4,FALSE)</f>
        <v>36 - Pontevedra</v>
      </c>
    </row>
    <row r="1848" spans="1:11" x14ac:dyDescent="0.25">
      <c r="A1848" t="s">
        <v>90</v>
      </c>
      <c r="B1848" t="s">
        <v>18</v>
      </c>
      <c r="C1848" t="s">
        <v>9</v>
      </c>
      <c r="D1848">
        <v>0</v>
      </c>
      <c r="E1848">
        <v>0</v>
      </c>
      <c r="F1848">
        <v>37</v>
      </c>
      <c r="J1848" s="29">
        <f>VLOOKUP(Datos[[#This Row],[Mes]],$M$2:$N$13,2,FALSE)</f>
        <v>44713</v>
      </c>
      <c r="K1848" s="29" t="str">
        <f>VLOOKUP(Datos[[#This Row],[Region]],$P$7:$S$61,4,FALSE)</f>
        <v>37 - Salamanca</v>
      </c>
    </row>
    <row r="1849" spans="1:11" x14ac:dyDescent="0.25">
      <c r="A1849" t="s">
        <v>90</v>
      </c>
      <c r="B1849" t="s">
        <v>18</v>
      </c>
      <c r="C1849" t="s">
        <v>10</v>
      </c>
      <c r="D1849">
        <v>0</v>
      </c>
      <c r="E1849">
        <v>0</v>
      </c>
      <c r="F1849">
        <v>37</v>
      </c>
      <c r="J1849" s="29">
        <f>VLOOKUP(Datos[[#This Row],[Mes]],$M$2:$N$13,2,FALSE)</f>
        <v>44743</v>
      </c>
      <c r="K1849" s="29" t="str">
        <f>VLOOKUP(Datos[[#This Row],[Region]],$P$7:$S$61,4,FALSE)</f>
        <v>37 - Salamanca</v>
      </c>
    </row>
    <row r="1850" spans="1:11" x14ac:dyDescent="0.25">
      <c r="A1850" t="s">
        <v>90</v>
      </c>
      <c r="B1850" t="s">
        <v>18</v>
      </c>
      <c r="C1850" t="s">
        <v>11</v>
      </c>
      <c r="D1850">
        <v>0</v>
      </c>
      <c r="E1850">
        <v>0</v>
      </c>
      <c r="F1850">
        <v>37</v>
      </c>
      <c r="J1850" s="29">
        <f>VLOOKUP(Datos[[#This Row],[Mes]],$M$2:$N$13,2,FALSE)</f>
        <v>44774</v>
      </c>
      <c r="K1850" s="29" t="str">
        <f>VLOOKUP(Datos[[#This Row],[Region]],$P$7:$S$61,4,FALSE)</f>
        <v>37 - Salamanca</v>
      </c>
    </row>
    <row r="1851" spans="1:11" x14ac:dyDescent="0.25">
      <c r="A1851" t="s">
        <v>90</v>
      </c>
      <c r="B1851" t="s">
        <v>18</v>
      </c>
      <c r="C1851" t="s">
        <v>12</v>
      </c>
      <c r="D1851">
        <v>0</v>
      </c>
      <c r="E1851">
        <v>0</v>
      </c>
      <c r="F1851">
        <v>37</v>
      </c>
      <c r="J1851" s="29">
        <f>VLOOKUP(Datos[[#This Row],[Mes]],$M$2:$N$13,2,FALSE)</f>
        <v>44805</v>
      </c>
      <c r="K1851" s="29" t="str">
        <f>VLOOKUP(Datos[[#This Row],[Region]],$P$7:$S$61,4,FALSE)</f>
        <v>37 - Salamanca</v>
      </c>
    </row>
    <row r="1852" spans="1:11" x14ac:dyDescent="0.25">
      <c r="A1852" t="s">
        <v>90</v>
      </c>
      <c r="B1852" t="s">
        <v>18</v>
      </c>
      <c r="C1852" t="s">
        <v>13</v>
      </c>
      <c r="D1852">
        <v>0</v>
      </c>
      <c r="E1852">
        <v>0</v>
      </c>
      <c r="F1852">
        <v>37</v>
      </c>
      <c r="J1852" s="29">
        <f>VLOOKUP(Datos[[#This Row],[Mes]],$M$2:$N$13,2,FALSE)</f>
        <v>44835</v>
      </c>
      <c r="K1852" s="29" t="str">
        <f>VLOOKUP(Datos[[#This Row],[Region]],$P$7:$S$61,4,FALSE)</f>
        <v>37 - Salamanca</v>
      </c>
    </row>
    <row r="1853" spans="1:11" x14ac:dyDescent="0.25">
      <c r="A1853" t="s">
        <v>90</v>
      </c>
      <c r="B1853" t="s">
        <v>18</v>
      </c>
      <c r="C1853" t="s">
        <v>14</v>
      </c>
      <c r="D1853">
        <v>0</v>
      </c>
      <c r="E1853">
        <v>0</v>
      </c>
      <c r="F1853">
        <v>37</v>
      </c>
      <c r="J1853" s="29">
        <f>VLOOKUP(Datos[[#This Row],[Mes]],$M$2:$N$13,2,FALSE)</f>
        <v>44866</v>
      </c>
      <c r="K1853" s="29" t="str">
        <f>VLOOKUP(Datos[[#This Row],[Region]],$P$7:$S$61,4,FALSE)</f>
        <v>37 - Salamanca</v>
      </c>
    </row>
    <row r="1854" spans="1:11" x14ac:dyDescent="0.25">
      <c r="A1854" t="s">
        <v>90</v>
      </c>
      <c r="B1854" t="s">
        <v>18</v>
      </c>
      <c r="C1854" t="s">
        <v>15</v>
      </c>
      <c r="D1854">
        <v>0</v>
      </c>
      <c r="E1854">
        <v>0</v>
      </c>
      <c r="F1854">
        <v>37</v>
      </c>
      <c r="J1854" s="29">
        <f>VLOOKUP(Datos[[#This Row],[Mes]],$M$2:$N$13,2,FALSE)</f>
        <v>44896</v>
      </c>
      <c r="K1854" s="29" t="str">
        <f>VLOOKUP(Datos[[#This Row],[Region]],$P$7:$S$61,4,FALSE)</f>
        <v>37 - Salamanca</v>
      </c>
    </row>
    <row r="1855" spans="1:11" x14ac:dyDescent="0.25">
      <c r="A1855" t="s">
        <v>89</v>
      </c>
      <c r="B1855" t="s">
        <v>18</v>
      </c>
      <c r="C1855" t="s">
        <v>9</v>
      </c>
      <c r="D1855">
        <v>0</v>
      </c>
      <c r="E1855">
        <v>0</v>
      </c>
      <c r="F1855">
        <v>38</v>
      </c>
      <c r="J1855" s="29">
        <f>VLOOKUP(Datos[[#This Row],[Mes]],$M$2:$N$13,2,FALSE)</f>
        <v>44713</v>
      </c>
      <c r="K1855" s="29" t="str">
        <f>VLOOKUP(Datos[[#This Row],[Region]],$P$7:$S$61,4,FALSE)</f>
        <v>38 - Santa Cruz de Tenerife</v>
      </c>
    </row>
    <row r="1856" spans="1:11" x14ac:dyDescent="0.25">
      <c r="A1856" t="s">
        <v>89</v>
      </c>
      <c r="B1856" t="s">
        <v>18</v>
      </c>
      <c r="C1856" t="s">
        <v>10</v>
      </c>
      <c r="D1856">
        <v>0</v>
      </c>
      <c r="E1856">
        <v>0</v>
      </c>
      <c r="F1856">
        <v>38</v>
      </c>
      <c r="J1856" s="29">
        <f>VLOOKUP(Datos[[#This Row],[Mes]],$M$2:$N$13,2,FALSE)</f>
        <v>44743</v>
      </c>
      <c r="K1856" s="29" t="str">
        <f>VLOOKUP(Datos[[#This Row],[Region]],$P$7:$S$61,4,FALSE)</f>
        <v>38 - Santa Cruz de Tenerife</v>
      </c>
    </row>
    <row r="1857" spans="1:11" x14ac:dyDescent="0.25">
      <c r="A1857" t="s">
        <v>89</v>
      </c>
      <c r="B1857" t="s">
        <v>18</v>
      </c>
      <c r="C1857" t="s">
        <v>11</v>
      </c>
      <c r="D1857">
        <v>0</v>
      </c>
      <c r="E1857">
        <v>0</v>
      </c>
      <c r="F1857">
        <v>38</v>
      </c>
      <c r="J1857" s="29">
        <f>VLOOKUP(Datos[[#This Row],[Mes]],$M$2:$N$13,2,FALSE)</f>
        <v>44774</v>
      </c>
      <c r="K1857" s="29" t="str">
        <f>VLOOKUP(Datos[[#This Row],[Region]],$P$7:$S$61,4,FALSE)</f>
        <v>38 - Santa Cruz de Tenerife</v>
      </c>
    </row>
    <row r="1858" spans="1:11" x14ac:dyDescent="0.25">
      <c r="A1858" t="s">
        <v>89</v>
      </c>
      <c r="B1858" t="s">
        <v>18</v>
      </c>
      <c r="C1858" t="s">
        <v>12</v>
      </c>
      <c r="D1858">
        <v>0</v>
      </c>
      <c r="E1858">
        <v>0</v>
      </c>
      <c r="F1858">
        <v>38</v>
      </c>
      <c r="J1858" s="29">
        <f>VLOOKUP(Datos[[#This Row],[Mes]],$M$2:$N$13,2,FALSE)</f>
        <v>44805</v>
      </c>
      <c r="K1858" s="29" t="str">
        <f>VLOOKUP(Datos[[#This Row],[Region]],$P$7:$S$61,4,FALSE)</f>
        <v>38 - Santa Cruz de Tenerife</v>
      </c>
    </row>
    <row r="1859" spans="1:11" x14ac:dyDescent="0.25">
      <c r="A1859" t="s">
        <v>89</v>
      </c>
      <c r="B1859" t="s">
        <v>18</v>
      </c>
      <c r="C1859" t="s">
        <v>13</v>
      </c>
      <c r="D1859">
        <v>0</v>
      </c>
      <c r="E1859">
        <v>0</v>
      </c>
      <c r="F1859">
        <v>38</v>
      </c>
      <c r="J1859" s="29">
        <f>VLOOKUP(Datos[[#This Row],[Mes]],$M$2:$N$13,2,FALSE)</f>
        <v>44835</v>
      </c>
      <c r="K1859" s="29" t="str">
        <f>VLOOKUP(Datos[[#This Row],[Region]],$P$7:$S$61,4,FALSE)</f>
        <v>38 - Santa Cruz de Tenerife</v>
      </c>
    </row>
    <row r="1860" spans="1:11" x14ac:dyDescent="0.25">
      <c r="A1860" t="s">
        <v>89</v>
      </c>
      <c r="B1860" t="s">
        <v>18</v>
      </c>
      <c r="C1860" t="s">
        <v>14</v>
      </c>
      <c r="D1860">
        <v>0</v>
      </c>
      <c r="E1860">
        <v>0</v>
      </c>
      <c r="F1860">
        <v>38</v>
      </c>
      <c r="J1860" s="29">
        <f>VLOOKUP(Datos[[#This Row],[Mes]],$M$2:$N$13,2,FALSE)</f>
        <v>44866</v>
      </c>
      <c r="K1860" s="29" t="str">
        <f>VLOOKUP(Datos[[#This Row],[Region]],$P$7:$S$61,4,FALSE)</f>
        <v>38 - Santa Cruz de Tenerife</v>
      </c>
    </row>
    <row r="1861" spans="1:11" x14ac:dyDescent="0.25">
      <c r="A1861" t="s">
        <v>89</v>
      </c>
      <c r="B1861" t="s">
        <v>18</v>
      </c>
      <c r="C1861" t="s">
        <v>15</v>
      </c>
      <c r="D1861">
        <v>0</v>
      </c>
      <c r="E1861">
        <v>0</v>
      </c>
      <c r="F1861">
        <v>38</v>
      </c>
      <c r="J1861" s="29">
        <f>VLOOKUP(Datos[[#This Row],[Mes]],$M$2:$N$13,2,FALSE)</f>
        <v>44896</v>
      </c>
      <c r="K1861" s="29" t="str">
        <f>VLOOKUP(Datos[[#This Row],[Region]],$P$7:$S$61,4,FALSE)</f>
        <v>38 - Santa Cruz de Tenerife</v>
      </c>
    </row>
    <row r="1862" spans="1:11" x14ac:dyDescent="0.25">
      <c r="A1862" t="s">
        <v>78</v>
      </c>
      <c r="B1862" t="s">
        <v>18</v>
      </c>
      <c r="C1862" t="s">
        <v>9</v>
      </c>
      <c r="D1862">
        <v>0</v>
      </c>
      <c r="E1862">
        <v>0</v>
      </c>
      <c r="F1862">
        <v>39</v>
      </c>
      <c r="J1862" s="29">
        <f>VLOOKUP(Datos[[#This Row],[Mes]],$M$2:$N$13,2,FALSE)</f>
        <v>44713</v>
      </c>
      <c r="K1862" s="29" t="str">
        <f>VLOOKUP(Datos[[#This Row],[Region]],$P$7:$S$61,4,FALSE)</f>
        <v>39 - Cantabria</v>
      </c>
    </row>
    <row r="1863" spans="1:11" x14ac:dyDescent="0.25">
      <c r="A1863" t="s">
        <v>78</v>
      </c>
      <c r="B1863" t="s">
        <v>18</v>
      </c>
      <c r="C1863" t="s">
        <v>10</v>
      </c>
      <c r="D1863">
        <v>0</v>
      </c>
      <c r="E1863">
        <v>0</v>
      </c>
      <c r="F1863">
        <v>39</v>
      </c>
      <c r="J1863" s="29">
        <f>VLOOKUP(Datos[[#This Row],[Mes]],$M$2:$N$13,2,FALSE)</f>
        <v>44743</v>
      </c>
      <c r="K1863" s="29" t="str">
        <f>VLOOKUP(Datos[[#This Row],[Region]],$P$7:$S$61,4,FALSE)</f>
        <v>39 - Cantabria</v>
      </c>
    </row>
    <row r="1864" spans="1:11" x14ac:dyDescent="0.25">
      <c r="A1864" t="s">
        <v>78</v>
      </c>
      <c r="B1864" t="s">
        <v>18</v>
      </c>
      <c r="C1864" t="s">
        <v>11</v>
      </c>
      <c r="D1864">
        <v>0</v>
      </c>
      <c r="E1864">
        <v>0</v>
      </c>
      <c r="F1864">
        <v>39</v>
      </c>
      <c r="J1864" s="29">
        <f>VLOOKUP(Datos[[#This Row],[Mes]],$M$2:$N$13,2,FALSE)</f>
        <v>44774</v>
      </c>
      <c r="K1864" s="29" t="str">
        <f>VLOOKUP(Datos[[#This Row],[Region]],$P$7:$S$61,4,FALSE)</f>
        <v>39 - Cantabria</v>
      </c>
    </row>
    <row r="1865" spans="1:11" x14ac:dyDescent="0.25">
      <c r="A1865" t="s">
        <v>78</v>
      </c>
      <c r="B1865" t="s">
        <v>18</v>
      </c>
      <c r="C1865" t="s">
        <v>12</v>
      </c>
      <c r="D1865">
        <v>0</v>
      </c>
      <c r="E1865">
        <v>0</v>
      </c>
      <c r="F1865">
        <v>39</v>
      </c>
      <c r="J1865" s="29">
        <f>VLOOKUP(Datos[[#This Row],[Mes]],$M$2:$N$13,2,FALSE)</f>
        <v>44805</v>
      </c>
      <c r="K1865" s="29" t="str">
        <f>VLOOKUP(Datos[[#This Row],[Region]],$P$7:$S$61,4,FALSE)</f>
        <v>39 - Cantabria</v>
      </c>
    </row>
    <row r="1866" spans="1:11" x14ac:dyDescent="0.25">
      <c r="A1866" t="s">
        <v>78</v>
      </c>
      <c r="B1866" t="s">
        <v>18</v>
      </c>
      <c r="C1866" t="s">
        <v>13</v>
      </c>
      <c r="D1866">
        <v>0</v>
      </c>
      <c r="E1866">
        <v>0</v>
      </c>
      <c r="F1866">
        <v>39</v>
      </c>
      <c r="J1866" s="29">
        <f>VLOOKUP(Datos[[#This Row],[Mes]],$M$2:$N$13,2,FALSE)</f>
        <v>44835</v>
      </c>
      <c r="K1866" s="29" t="str">
        <f>VLOOKUP(Datos[[#This Row],[Region]],$P$7:$S$61,4,FALSE)</f>
        <v>39 - Cantabria</v>
      </c>
    </row>
    <row r="1867" spans="1:11" x14ac:dyDescent="0.25">
      <c r="A1867" t="s">
        <v>78</v>
      </c>
      <c r="B1867" t="s">
        <v>18</v>
      </c>
      <c r="C1867" t="s">
        <v>14</v>
      </c>
      <c r="D1867">
        <v>0</v>
      </c>
      <c r="E1867">
        <v>0</v>
      </c>
      <c r="F1867">
        <v>39</v>
      </c>
      <c r="J1867" s="29">
        <f>VLOOKUP(Datos[[#This Row],[Mes]],$M$2:$N$13,2,FALSE)</f>
        <v>44866</v>
      </c>
      <c r="K1867" s="29" t="str">
        <f>VLOOKUP(Datos[[#This Row],[Region]],$P$7:$S$61,4,FALSE)</f>
        <v>39 - Cantabria</v>
      </c>
    </row>
    <row r="1868" spans="1:11" x14ac:dyDescent="0.25">
      <c r="A1868" t="s">
        <v>78</v>
      </c>
      <c r="B1868" t="s">
        <v>18</v>
      </c>
      <c r="C1868" t="s">
        <v>15</v>
      </c>
      <c r="D1868">
        <v>0</v>
      </c>
      <c r="E1868">
        <v>0</v>
      </c>
      <c r="F1868">
        <v>39</v>
      </c>
      <c r="J1868" s="29">
        <f>VLOOKUP(Datos[[#This Row],[Mes]],$M$2:$N$13,2,FALSE)</f>
        <v>44896</v>
      </c>
      <c r="K1868" s="29" t="str">
        <f>VLOOKUP(Datos[[#This Row],[Region]],$P$7:$S$61,4,FALSE)</f>
        <v>39 - Cantabria</v>
      </c>
    </row>
    <row r="1869" spans="1:11" x14ac:dyDescent="0.25">
      <c r="A1869" t="s">
        <v>96</v>
      </c>
      <c r="B1869" t="s">
        <v>18</v>
      </c>
      <c r="C1869" t="s">
        <v>9</v>
      </c>
      <c r="D1869">
        <v>0</v>
      </c>
      <c r="E1869">
        <v>0</v>
      </c>
      <c r="F1869">
        <v>40</v>
      </c>
      <c r="J1869" s="29">
        <f>VLOOKUP(Datos[[#This Row],[Mes]],$M$2:$N$13,2,FALSE)</f>
        <v>44713</v>
      </c>
      <c r="K1869" s="29" t="str">
        <f>VLOOKUP(Datos[[#This Row],[Region]],$P$7:$S$61,4,FALSE)</f>
        <v>40 - Segovia</v>
      </c>
    </row>
    <row r="1870" spans="1:11" x14ac:dyDescent="0.25">
      <c r="A1870" t="s">
        <v>96</v>
      </c>
      <c r="B1870" t="s">
        <v>18</v>
      </c>
      <c r="C1870" t="s">
        <v>10</v>
      </c>
      <c r="D1870">
        <v>0</v>
      </c>
      <c r="E1870">
        <v>0</v>
      </c>
      <c r="F1870">
        <v>40</v>
      </c>
      <c r="J1870" s="29">
        <f>VLOOKUP(Datos[[#This Row],[Mes]],$M$2:$N$13,2,FALSE)</f>
        <v>44743</v>
      </c>
      <c r="K1870" s="29" t="str">
        <f>VLOOKUP(Datos[[#This Row],[Region]],$P$7:$S$61,4,FALSE)</f>
        <v>40 - Segovia</v>
      </c>
    </row>
    <row r="1871" spans="1:11" x14ac:dyDescent="0.25">
      <c r="A1871" t="s">
        <v>96</v>
      </c>
      <c r="B1871" t="s">
        <v>18</v>
      </c>
      <c r="C1871" t="s">
        <v>11</v>
      </c>
      <c r="D1871">
        <v>0</v>
      </c>
      <c r="E1871">
        <v>0</v>
      </c>
      <c r="F1871">
        <v>40</v>
      </c>
      <c r="J1871" s="29">
        <f>VLOOKUP(Datos[[#This Row],[Mes]],$M$2:$N$13,2,FALSE)</f>
        <v>44774</v>
      </c>
      <c r="K1871" s="29" t="str">
        <f>VLOOKUP(Datos[[#This Row],[Region]],$P$7:$S$61,4,FALSE)</f>
        <v>40 - Segovia</v>
      </c>
    </row>
    <row r="1872" spans="1:11" x14ac:dyDescent="0.25">
      <c r="A1872" t="s">
        <v>96</v>
      </c>
      <c r="B1872" t="s">
        <v>18</v>
      </c>
      <c r="C1872" t="s">
        <v>12</v>
      </c>
      <c r="D1872">
        <v>0</v>
      </c>
      <c r="E1872">
        <v>0</v>
      </c>
      <c r="F1872">
        <v>40</v>
      </c>
      <c r="J1872" s="29">
        <f>VLOOKUP(Datos[[#This Row],[Mes]],$M$2:$N$13,2,FALSE)</f>
        <v>44805</v>
      </c>
      <c r="K1872" s="29" t="str">
        <f>VLOOKUP(Datos[[#This Row],[Region]],$P$7:$S$61,4,FALSE)</f>
        <v>40 - Segovia</v>
      </c>
    </row>
    <row r="1873" spans="1:11" x14ac:dyDescent="0.25">
      <c r="A1873" t="s">
        <v>96</v>
      </c>
      <c r="B1873" t="s">
        <v>18</v>
      </c>
      <c r="C1873" t="s">
        <v>13</v>
      </c>
      <c r="D1873">
        <v>0</v>
      </c>
      <c r="E1873">
        <v>0</v>
      </c>
      <c r="F1873">
        <v>40</v>
      </c>
      <c r="J1873" s="29">
        <f>VLOOKUP(Datos[[#This Row],[Mes]],$M$2:$N$13,2,FALSE)</f>
        <v>44835</v>
      </c>
      <c r="K1873" s="29" t="str">
        <f>VLOOKUP(Datos[[#This Row],[Region]],$P$7:$S$61,4,FALSE)</f>
        <v>40 - Segovia</v>
      </c>
    </row>
    <row r="1874" spans="1:11" x14ac:dyDescent="0.25">
      <c r="A1874" t="s">
        <v>96</v>
      </c>
      <c r="B1874" t="s">
        <v>18</v>
      </c>
      <c r="C1874" t="s">
        <v>14</v>
      </c>
      <c r="D1874">
        <v>0</v>
      </c>
      <c r="E1874">
        <v>0</v>
      </c>
      <c r="F1874">
        <v>40</v>
      </c>
      <c r="J1874" s="29">
        <f>VLOOKUP(Datos[[#This Row],[Mes]],$M$2:$N$13,2,FALSE)</f>
        <v>44866</v>
      </c>
      <c r="K1874" s="29" t="str">
        <f>VLOOKUP(Datos[[#This Row],[Region]],$P$7:$S$61,4,FALSE)</f>
        <v>40 - Segovia</v>
      </c>
    </row>
    <row r="1875" spans="1:11" x14ac:dyDescent="0.25">
      <c r="A1875" t="s">
        <v>96</v>
      </c>
      <c r="B1875" t="s">
        <v>18</v>
      </c>
      <c r="C1875" t="s">
        <v>15</v>
      </c>
      <c r="D1875">
        <v>0</v>
      </c>
      <c r="E1875">
        <v>0</v>
      </c>
      <c r="F1875">
        <v>40</v>
      </c>
      <c r="J1875" s="29">
        <f>VLOOKUP(Datos[[#This Row],[Mes]],$M$2:$N$13,2,FALSE)</f>
        <v>44896</v>
      </c>
      <c r="K1875" s="29" t="str">
        <f>VLOOKUP(Datos[[#This Row],[Region]],$P$7:$S$61,4,FALSE)</f>
        <v>40 - Segovia</v>
      </c>
    </row>
    <row r="1876" spans="1:11" x14ac:dyDescent="0.25">
      <c r="A1876" t="s">
        <v>61</v>
      </c>
      <c r="B1876" t="s">
        <v>18</v>
      </c>
      <c r="C1876" t="s">
        <v>9</v>
      </c>
      <c r="D1876">
        <v>0</v>
      </c>
      <c r="E1876">
        <v>0</v>
      </c>
      <c r="F1876">
        <v>41</v>
      </c>
      <c r="J1876" s="29">
        <f>VLOOKUP(Datos[[#This Row],[Mes]],$M$2:$N$13,2,FALSE)</f>
        <v>44713</v>
      </c>
      <c r="K1876" s="29" t="str">
        <f>VLOOKUP(Datos[[#This Row],[Region]],$P$7:$S$61,4,FALSE)</f>
        <v>41 - Sevilla</v>
      </c>
    </row>
    <row r="1877" spans="1:11" x14ac:dyDescent="0.25">
      <c r="A1877" t="s">
        <v>61</v>
      </c>
      <c r="B1877" t="s">
        <v>18</v>
      </c>
      <c r="C1877" t="s">
        <v>10</v>
      </c>
      <c r="D1877">
        <v>0</v>
      </c>
      <c r="E1877">
        <v>0</v>
      </c>
      <c r="F1877">
        <v>41</v>
      </c>
      <c r="J1877" s="29">
        <f>VLOOKUP(Datos[[#This Row],[Mes]],$M$2:$N$13,2,FALSE)</f>
        <v>44743</v>
      </c>
      <c r="K1877" s="29" t="str">
        <f>VLOOKUP(Datos[[#This Row],[Region]],$P$7:$S$61,4,FALSE)</f>
        <v>41 - Sevilla</v>
      </c>
    </row>
    <row r="1878" spans="1:11" x14ac:dyDescent="0.25">
      <c r="A1878" t="s">
        <v>61</v>
      </c>
      <c r="B1878" t="s">
        <v>18</v>
      </c>
      <c r="C1878" t="s">
        <v>11</v>
      </c>
      <c r="D1878">
        <v>0</v>
      </c>
      <c r="E1878">
        <v>0</v>
      </c>
      <c r="F1878">
        <v>41</v>
      </c>
      <c r="J1878" s="29">
        <f>VLOOKUP(Datos[[#This Row],[Mes]],$M$2:$N$13,2,FALSE)</f>
        <v>44774</v>
      </c>
      <c r="K1878" s="29" t="str">
        <f>VLOOKUP(Datos[[#This Row],[Region]],$P$7:$S$61,4,FALSE)</f>
        <v>41 - Sevilla</v>
      </c>
    </row>
    <row r="1879" spans="1:11" x14ac:dyDescent="0.25">
      <c r="A1879" t="s">
        <v>61</v>
      </c>
      <c r="B1879" t="s">
        <v>18</v>
      </c>
      <c r="C1879" t="s">
        <v>12</v>
      </c>
      <c r="D1879">
        <v>0</v>
      </c>
      <c r="E1879">
        <v>0</v>
      </c>
      <c r="F1879">
        <v>41</v>
      </c>
      <c r="J1879" s="29">
        <f>VLOOKUP(Datos[[#This Row],[Mes]],$M$2:$N$13,2,FALSE)</f>
        <v>44805</v>
      </c>
      <c r="K1879" s="29" t="str">
        <f>VLOOKUP(Datos[[#This Row],[Region]],$P$7:$S$61,4,FALSE)</f>
        <v>41 - Sevilla</v>
      </c>
    </row>
    <row r="1880" spans="1:11" x14ac:dyDescent="0.25">
      <c r="A1880" t="s">
        <v>61</v>
      </c>
      <c r="B1880" t="s">
        <v>18</v>
      </c>
      <c r="C1880" t="s">
        <v>13</v>
      </c>
      <c r="D1880">
        <v>0</v>
      </c>
      <c r="E1880">
        <v>0</v>
      </c>
      <c r="F1880">
        <v>41</v>
      </c>
      <c r="J1880" s="29">
        <f>VLOOKUP(Datos[[#This Row],[Mes]],$M$2:$N$13,2,FALSE)</f>
        <v>44835</v>
      </c>
      <c r="K1880" s="29" t="str">
        <f>VLOOKUP(Datos[[#This Row],[Region]],$P$7:$S$61,4,FALSE)</f>
        <v>41 - Sevilla</v>
      </c>
    </row>
    <row r="1881" spans="1:11" x14ac:dyDescent="0.25">
      <c r="A1881" t="s">
        <v>61</v>
      </c>
      <c r="B1881" t="s">
        <v>18</v>
      </c>
      <c r="C1881" t="s">
        <v>14</v>
      </c>
      <c r="D1881">
        <v>0</v>
      </c>
      <c r="E1881">
        <v>0</v>
      </c>
      <c r="F1881">
        <v>41</v>
      </c>
      <c r="J1881" s="29">
        <f>VLOOKUP(Datos[[#This Row],[Mes]],$M$2:$N$13,2,FALSE)</f>
        <v>44866</v>
      </c>
      <c r="K1881" s="29" t="str">
        <f>VLOOKUP(Datos[[#This Row],[Region]],$P$7:$S$61,4,FALSE)</f>
        <v>41 - Sevilla</v>
      </c>
    </row>
    <row r="1882" spans="1:11" x14ac:dyDescent="0.25">
      <c r="A1882" t="s">
        <v>61</v>
      </c>
      <c r="B1882" t="s">
        <v>18</v>
      </c>
      <c r="C1882" t="s">
        <v>15</v>
      </c>
      <c r="D1882">
        <v>0</v>
      </c>
      <c r="E1882">
        <v>0</v>
      </c>
      <c r="F1882">
        <v>41</v>
      </c>
      <c r="J1882" s="29">
        <f>VLOOKUP(Datos[[#This Row],[Mes]],$M$2:$N$13,2,FALSE)</f>
        <v>44896</v>
      </c>
      <c r="K1882" s="29" t="str">
        <f>VLOOKUP(Datos[[#This Row],[Region]],$P$7:$S$61,4,FALSE)</f>
        <v>41 - Sevilla</v>
      </c>
    </row>
    <row r="1883" spans="1:11" x14ac:dyDescent="0.25">
      <c r="A1883" t="s">
        <v>88</v>
      </c>
      <c r="B1883" t="s">
        <v>18</v>
      </c>
      <c r="C1883" t="s">
        <v>9</v>
      </c>
      <c r="D1883">
        <v>0</v>
      </c>
      <c r="E1883">
        <v>0</v>
      </c>
      <c r="F1883">
        <v>42</v>
      </c>
      <c r="J1883" s="29">
        <f>VLOOKUP(Datos[[#This Row],[Mes]],$M$2:$N$13,2,FALSE)</f>
        <v>44713</v>
      </c>
      <c r="K1883" s="29" t="str">
        <f>VLOOKUP(Datos[[#This Row],[Region]],$P$7:$S$61,4,FALSE)</f>
        <v>42 - Soria</v>
      </c>
    </row>
    <row r="1884" spans="1:11" x14ac:dyDescent="0.25">
      <c r="A1884" t="s">
        <v>88</v>
      </c>
      <c r="B1884" t="s">
        <v>18</v>
      </c>
      <c r="C1884" t="s">
        <v>10</v>
      </c>
      <c r="D1884">
        <v>0</v>
      </c>
      <c r="E1884">
        <v>0</v>
      </c>
      <c r="F1884">
        <v>42</v>
      </c>
      <c r="J1884" s="29">
        <f>VLOOKUP(Datos[[#This Row],[Mes]],$M$2:$N$13,2,FALSE)</f>
        <v>44743</v>
      </c>
      <c r="K1884" s="29" t="str">
        <f>VLOOKUP(Datos[[#This Row],[Region]],$P$7:$S$61,4,FALSE)</f>
        <v>42 - Soria</v>
      </c>
    </row>
    <row r="1885" spans="1:11" x14ac:dyDescent="0.25">
      <c r="A1885" t="s">
        <v>88</v>
      </c>
      <c r="B1885" t="s">
        <v>18</v>
      </c>
      <c r="C1885" t="s">
        <v>11</v>
      </c>
      <c r="D1885">
        <v>0</v>
      </c>
      <c r="E1885">
        <v>0</v>
      </c>
      <c r="F1885">
        <v>42</v>
      </c>
      <c r="J1885" s="29">
        <f>VLOOKUP(Datos[[#This Row],[Mes]],$M$2:$N$13,2,FALSE)</f>
        <v>44774</v>
      </c>
      <c r="K1885" s="29" t="str">
        <f>VLOOKUP(Datos[[#This Row],[Region]],$P$7:$S$61,4,FALSE)</f>
        <v>42 - Soria</v>
      </c>
    </row>
    <row r="1886" spans="1:11" x14ac:dyDescent="0.25">
      <c r="A1886" t="s">
        <v>88</v>
      </c>
      <c r="B1886" t="s">
        <v>18</v>
      </c>
      <c r="C1886" t="s">
        <v>12</v>
      </c>
      <c r="D1886">
        <v>0</v>
      </c>
      <c r="E1886">
        <v>0</v>
      </c>
      <c r="F1886">
        <v>42</v>
      </c>
      <c r="J1886" s="29">
        <f>VLOOKUP(Datos[[#This Row],[Mes]],$M$2:$N$13,2,FALSE)</f>
        <v>44805</v>
      </c>
      <c r="K1886" s="29" t="str">
        <f>VLOOKUP(Datos[[#This Row],[Region]],$P$7:$S$61,4,FALSE)</f>
        <v>42 - Soria</v>
      </c>
    </row>
    <row r="1887" spans="1:11" x14ac:dyDescent="0.25">
      <c r="A1887" t="s">
        <v>88</v>
      </c>
      <c r="B1887" t="s">
        <v>18</v>
      </c>
      <c r="C1887" t="s">
        <v>13</v>
      </c>
      <c r="D1887">
        <v>0</v>
      </c>
      <c r="E1887">
        <v>0</v>
      </c>
      <c r="F1887">
        <v>42</v>
      </c>
      <c r="J1887" s="29">
        <f>VLOOKUP(Datos[[#This Row],[Mes]],$M$2:$N$13,2,FALSE)</f>
        <v>44835</v>
      </c>
      <c r="K1887" s="29" t="str">
        <f>VLOOKUP(Datos[[#This Row],[Region]],$P$7:$S$61,4,FALSE)</f>
        <v>42 - Soria</v>
      </c>
    </row>
    <row r="1888" spans="1:11" x14ac:dyDescent="0.25">
      <c r="A1888" t="s">
        <v>88</v>
      </c>
      <c r="B1888" t="s">
        <v>18</v>
      </c>
      <c r="C1888" t="s">
        <v>14</v>
      </c>
      <c r="D1888">
        <v>0</v>
      </c>
      <c r="E1888">
        <v>0</v>
      </c>
      <c r="F1888">
        <v>42</v>
      </c>
      <c r="J1888" s="29">
        <f>VLOOKUP(Datos[[#This Row],[Mes]],$M$2:$N$13,2,FALSE)</f>
        <v>44866</v>
      </c>
      <c r="K1888" s="29" t="str">
        <f>VLOOKUP(Datos[[#This Row],[Region]],$P$7:$S$61,4,FALSE)</f>
        <v>42 - Soria</v>
      </c>
    </row>
    <row r="1889" spans="1:11" x14ac:dyDescent="0.25">
      <c r="A1889" t="s">
        <v>88</v>
      </c>
      <c r="B1889" t="s">
        <v>18</v>
      </c>
      <c r="C1889" t="s">
        <v>15</v>
      </c>
      <c r="D1889">
        <v>0</v>
      </c>
      <c r="E1889">
        <v>0</v>
      </c>
      <c r="F1889">
        <v>42</v>
      </c>
      <c r="J1889" s="29">
        <f>VLOOKUP(Datos[[#This Row],[Mes]],$M$2:$N$13,2,FALSE)</f>
        <v>44896</v>
      </c>
      <c r="K1889" s="29" t="str">
        <f>VLOOKUP(Datos[[#This Row],[Region]],$P$7:$S$61,4,FALSE)</f>
        <v>42 - Soria</v>
      </c>
    </row>
    <row r="1890" spans="1:11" x14ac:dyDescent="0.25">
      <c r="A1890" t="s">
        <v>106</v>
      </c>
      <c r="B1890" t="s">
        <v>18</v>
      </c>
      <c r="C1890" t="s">
        <v>9</v>
      </c>
      <c r="D1890">
        <v>0</v>
      </c>
      <c r="E1890">
        <v>0</v>
      </c>
      <c r="F1890">
        <v>43</v>
      </c>
      <c r="J1890" s="29">
        <f>VLOOKUP(Datos[[#This Row],[Mes]],$M$2:$N$13,2,FALSE)</f>
        <v>44713</v>
      </c>
      <c r="K1890" s="29" t="str">
        <f>VLOOKUP(Datos[[#This Row],[Region]],$P$7:$S$61,4,FALSE)</f>
        <v>43 - Tarragona</v>
      </c>
    </row>
    <row r="1891" spans="1:11" x14ac:dyDescent="0.25">
      <c r="A1891" t="s">
        <v>106</v>
      </c>
      <c r="B1891" t="s">
        <v>18</v>
      </c>
      <c r="C1891" t="s">
        <v>10</v>
      </c>
      <c r="D1891">
        <v>0</v>
      </c>
      <c r="E1891">
        <v>0</v>
      </c>
      <c r="F1891">
        <v>43</v>
      </c>
      <c r="J1891" s="29">
        <f>VLOOKUP(Datos[[#This Row],[Mes]],$M$2:$N$13,2,FALSE)</f>
        <v>44743</v>
      </c>
      <c r="K1891" s="29" t="str">
        <f>VLOOKUP(Datos[[#This Row],[Region]],$P$7:$S$61,4,FALSE)</f>
        <v>43 - Tarragona</v>
      </c>
    </row>
    <row r="1892" spans="1:11" x14ac:dyDescent="0.25">
      <c r="A1892" t="s">
        <v>106</v>
      </c>
      <c r="B1892" t="s">
        <v>18</v>
      </c>
      <c r="C1892" t="s">
        <v>11</v>
      </c>
      <c r="D1892">
        <v>0</v>
      </c>
      <c r="E1892">
        <v>0</v>
      </c>
      <c r="F1892">
        <v>43</v>
      </c>
      <c r="J1892" s="29">
        <f>VLOOKUP(Datos[[#This Row],[Mes]],$M$2:$N$13,2,FALSE)</f>
        <v>44774</v>
      </c>
      <c r="K1892" s="29" t="str">
        <f>VLOOKUP(Datos[[#This Row],[Region]],$P$7:$S$61,4,FALSE)</f>
        <v>43 - Tarragona</v>
      </c>
    </row>
    <row r="1893" spans="1:11" x14ac:dyDescent="0.25">
      <c r="A1893" t="s">
        <v>106</v>
      </c>
      <c r="B1893" t="s">
        <v>18</v>
      </c>
      <c r="C1893" t="s">
        <v>12</v>
      </c>
      <c r="D1893">
        <v>0</v>
      </c>
      <c r="E1893">
        <v>0</v>
      </c>
      <c r="F1893">
        <v>43</v>
      </c>
      <c r="J1893" s="29">
        <f>VLOOKUP(Datos[[#This Row],[Mes]],$M$2:$N$13,2,FALSE)</f>
        <v>44805</v>
      </c>
      <c r="K1893" s="29" t="str">
        <f>VLOOKUP(Datos[[#This Row],[Region]],$P$7:$S$61,4,FALSE)</f>
        <v>43 - Tarragona</v>
      </c>
    </row>
    <row r="1894" spans="1:11" x14ac:dyDescent="0.25">
      <c r="A1894" t="s">
        <v>106</v>
      </c>
      <c r="B1894" t="s">
        <v>18</v>
      </c>
      <c r="C1894" t="s">
        <v>13</v>
      </c>
      <c r="D1894">
        <v>0</v>
      </c>
      <c r="E1894">
        <v>0</v>
      </c>
      <c r="F1894">
        <v>43</v>
      </c>
      <c r="J1894" s="29">
        <f>VLOOKUP(Datos[[#This Row],[Mes]],$M$2:$N$13,2,FALSE)</f>
        <v>44835</v>
      </c>
      <c r="K1894" s="29" t="str">
        <f>VLOOKUP(Datos[[#This Row],[Region]],$P$7:$S$61,4,FALSE)</f>
        <v>43 - Tarragona</v>
      </c>
    </row>
    <row r="1895" spans="1:11" x14ac:dyDescent="0.25">
      <c r="A1895" t="s">
        <v>106</v>
      </c>
      <c r="B1895" t="s">
        <v>18</v>
      </c>
      <c r="C1895" t="s">
        <v>14</v>
      </c>
      <c r="D1895">
        <v>0</v>
      </c>
      <c r="E1895">
        <v>0</v>
      </c>
      <c r="F1895">
        <v>43</v>
      </c>
      <c r="J1895" s="29">
        <f>VLOOKUP(Datos[[#This Row],[Mes]],$M$2:$N$13,2,FALSE)</f>
        <v>44866</v>
      </c>
      <c r="K1895" s="29" t="str">
        <f>VLOOKUP(Datos[[#This Row],[Region]],$P$7:$S$61,4,FALSE)</f>
        <v>43 - Tarragona</v>
      </c>
    </row>
    <row r="1896" spans="1:11" x14ac:dyDescent="0.25">
      <c r="A1896" t="s">
        <v>106</v>
      </c>
      <c r="B1896" t="s">
        <v>18</v>
      </c>
      <c r="C1896" t="s">
        <v>15</v>
      </c>
      <c r="D1896">
        <v>0</v>
      </c>
      <c r="E1896">
        <v>0</v>
      </c>
      <c r="F1896">
        <v>43</v>
      </c>
      <c r="J1896" s="29">
        <f>VLOOKUP(Datos[[#This Row],[Mes]],$M$2:$N$13,2,FALSE)</f>
        <v>44896</v>
      </c>
      <c r="K1896" s="29" t="str">
        <f>VLOOKUP(Datos[[#This Row],[Region]],$P$7:$S$61,4,FALSE)</f>
        <v>43 - Tarragona</v>
      </c>
    </row>
    <row r="1897" spans="1:11" x14ac:dyDescent="0.25">
      <c r="A1897" t="s">
        <v>87</v>
      </c>
      <c r="B1897" t="s">
        <v>18</v>
      </c>
      <c r="C1897" t="s">
        <v>9</v>
      </c>
      <c r="D1897">
        <v>0</v>
      </c>
      <c r="E1897">
        <v>0</v>
      </c>
      <c r="F1897">
        <v>44</v>
      </c>
      <c r="J1897" s="29">
        <f>VLOOKUP(Datos[[#This Row],[Mes]],$M$2:$N$13,2,FALSE)</f>
        <v>44713</v>
      </c>
      <c r="K1897" s="29" t="str">
        <f>VLOOKUP(Datos[[#This Row],[Region]],$P$7:$S$61,4,FALSE)</f>
        <v>44 - Teruel</v>
      </c>
    </row>
    <row r="1898" spans="1:11" x14ac:dyDescent="0.25">
      <c r="A1898" t="s">
        <v>87</v>
      </c>
      <c r="B1898" t="s">
        <v>18</v>
      </c>
      <c r="C1898" t="s">
        <v>10</v>
      </c>
      <c r="D1898">
        <v>0</v>
      </c>
      <c r="E1898">
        <v>0</v>
      </c>
      <c r="F1898">
        <v>44</v>
      </c>
      <c r="J1898" s="29">
        <f>VLOOKUP(Datos[[#This Row],[Mes]],$M$2:$N$13,2,FALSE)</f>
        <v>44743</v>
      </c>
      <c r="K1898" s="29" t="str">
        <f>VLOOKUP(Datos[[#This Row],[Region]],$P$7:$S$61,4,FALSE)</f>
        <v>44 - Teruel</v>
      </c>
    </row>
    <row r="1899" spans="1:11" x14ac:dyDescent="0.25">
      <c r="A1899" t="s">
        <v>87</v>
      </c>
      <c r="B1899" t="s">
        <v>18</v>
      </c>
      <c r="C1899" t="s">
        <v>11</v>
      </c>
      <c r="D1899">
        <v>0</v>
      </c>
      <c r="E1899">
        <v>0</v>
      </c>
      <c r="F1899">
        <v>44</v>
      </c>
      <c r="J1899" s="29">
        <f>VLOOKUP(Datos[[#This Row],[Mes]],$M$2:$N$13,2,FALSE)</f>
        <v>44774</v>
      </c>
      <c r="K1899" s="29" t="str">
        <f>VLOOKUP(Datos[[#This Row],[Region]],$P$7:$S$61,4,FALSE)</f>
        <v>44 - Teruel</v>
      </c>
    </row>
    <row r="1900" spans="1:11" x14ac:dyDescent="0.25">
      <c r="A1900" t="s">
        <v>87</v>
      </c>
      <c r="B1900" t="s">
        <v>18</v>
      </c>
      <c r="C1900" t="s">
        <v>12</v>
      </c>
      <c r="D1900">
        <v>0</v>
      </c>
      <c r="E1900">
        <v>0</v>
      </c>
      <c r="F1900">
        <v>44</v>
      </c>
      <c r="J1900" s="29">
        <f>VLOOKUP(Datos[[#This Row],[Mes]],$M$2:$N$13,2,FALSE)</f>
        <v>44805</v>
      </c>
      <c r="K1900" s="29" t="str">
        <f>VLOOKUP(Datos[[#This Row],[Region]],$P$7:$S$61,4,FALSE)</f>
        <v>44 - Teruel</v>
      </c>
    </row>
    <row r="1901" spans="1:11" x14ac:dyDescent="0.25">
      <c r="A1901" t="s">
        <v>87</v>
      </c>
      <c r="B1901" t="s">
        <v>18</v>
      </c>
      <c r="C1901" t="s">
        <v>13</v>
      </c>
      <c r="D1901">
        <v>0</v>
      </c>
      <c r="E1901">
        <v>0</v>
      </c>
      <c r="F1901">
        <v>44</v>
      </c>
      <c r="J1901" s="29">
        <f>VLOOKUP(Datos[[#This Row],[Mes]],$M$2:$N$13,2,FALSE)</f>
        <v>44835</v>
      </c>
      <c r="K1901" s="29" t="str">
        <f>VLOOKUP(Datos[[#This Row],[Region]],$P$7:$S$61,4,FALSE)</f>
        <v>44 - Teruel</v>
      </c>
    </row>
    <row r="1902" spans="1:11" x14ac:dyDescent="0.25">
      <c r="A1902" t="s">
        <v>87</v>
      </c>
      <c r="B1902" t="s">
        <v>18</v>
      </c>
      <c r="C1902" t="s">
        <v>14</v>
      </c>
      <c r="D1902">
        <v>0</v>
      </c>
      <c r="E1902">
        <v>0</v>
      </c>
      <c r="F1902">
        <v>44</v>
      </c>
      <c r="J1902" s="29">
        <f>VLOOKUP(Datos[[#This Row],[Mes]],$M$2:$N$13,2,FALSE)</f>
        <v>44866</v>
      </c>
      <c r="K1902" s="29" t="str">
        <f>VLOOKUP(Datos[[#This Row],[Region]],$P$7:$S$61,4,FALSE)</f>
        <v>44 - Teruel</v>
      </c>
    </row>
    <row r="1903" spans="1:11" x14ac:dyDescent="0.25">
      <c r="A1903" t="s">
        <v>87</v>
      </c>
      <c r="B1903" t="s">
        <v>18</v>
      </c>
      <c r="C1903" t="s">
        <v>15</v>
      </c>
      <c r="D1903">
        <v>0</v>
      </c>
      <c r="E1903">
        <v>0</v>
      </c>
      <c r="F1903">
        <v>44</v>
      </c>
      <c r="J1903" s="29">
        <f>VLOOKUP(Datos[[#This Row],[Mes]],$M$2:$N$13,2,FALSE)</f>
        <v>44896</v>
      </c>
      <c r="K1903" s="29" t="str">
        <f>VLOOKUP(Datos[[#This Row],[Region]],$P$7:$S$61,4,FALSE)</f>
        <v>44 - Teruel</v>
      </c>
    </row>
    <row r="1904" spans="1:11" x14ac:dyDescent="0.25">
      <c r="A1904" t="s">
        <v>86</v>
      </c>
      <c r="B1904" t="s">
        <v>18</v>
      </c>
      <c r="C1904" t="s">
        <v>9</v>
      </c>
      <c r="D1904">
        <v>0</v>
      </c>
      <c r="E1904">
        <v>0</v>
      </c>
      <c r="F1904">
        <v>45</v>
      </c>
      <c r="J1904" s="29">
        <f>VLOOKUP(Datos[[#This Row],[Mes]],$M$2:$N$13,2,FALSE)</f>
        <v>44713</v>
      </c>
      <c r="K1904" s="29" t="str">
        <f>VLOOKUP(Datos[[#This Row],[Region]],$P$7:$S$61,4,FALSE)</f>
        <v>45 - Toledo</v>
      </c>
    </row>
    <row r="1905" spans="1:11" x14ac:dyDescent="0.25">
      <c r="A1905" t="s">
        <v>86</v>
      </c>
      <c r="B1905" t="s">
        <v>18</v>
      </c>
      <c r="C1905" t="s">
        <v>10</v>
      </c>
      <c r="D1905">
        <v>0</v>
      </c>
      <c r="E1905">
        <v>0</v>
      </c>
      <c r="F1905">
        <v>45</v>
      </c>
      <c r="J1905" s="29">
        <f>VLOOKUP(Datos[[#This Row],[Mes]],$M$2:$N$13,2,FALSE)</f>
        <v>44743</v>
      </c>
      <c r="K1905" s="29" t="str">
        <f>VLOOKUP(Datos[[#This Row],[Region]],$P$7:$S$61,4,FALSE)</f>
        <v>45 - Toledo</v>
      </c>
    </row>
    <row r="1906" spans="1:11" x14ac:dyDescent="0.25">
      <c r="A1906" t="s">
        <v>86</v>
      </c>
      <c r="B1906" t="s">
        <v>18</v>
      </c>
      <c r="C1906" t="s">
        <v>11</v>
      </c>
      <c r="D1906">
        <v>0</v>
      </c>
      <c r="E1906">
        <v>0</v>
      </c>
      <c r="F1906">
        <v>45</v>
      </c>
      <c r="J1906" s="29">
        <f>VLOOKUP(Datos[[#This Row],[Mes]],$M$2:$N$13,2,FALSE)</f>
        <v>44774</v>
      </c>
      <c r="K1906" s="29" t="str">
        <f>VLOOKUP(Datos[[#This Row],[Region]],$P$7:$S$61,4,FALSE)</f>
        <v>45 - Toledo</v>
      </c>
    </row>
    <row r="1907" spans="1:11" x14ac:dyDescent="0.25">
      <c r="A1907" t="s">
        <v>86</v>
      </c>
      <c r="B1907" t="s">
        <v>18</v>
      </c>
      <c r="C1907" t="s">
        <v>12</v>
      </c>
      <c r="D1907">
        <v>0</v>
      </c>
      <c r="E1907">
        <v>0</v>
      </c>
      <c r="F1907">
        <v>45</v>
      </c>
      <c r="J1907" s="29">
        <f>VLOOKUP(Datos[[#This Row],[Mes]],$M$2:$N$13,2,FALSE)</f>
        <v>44805</v>
      </c>
      <c r="K1907" s="29" t="str">
        <f>VLOOKUP(Datos[[#This Row],[Region]],$P$7:$S$61,4,FALSE)</f>
        <v>45 - Toledo</v>
      </c>
    </row>
    <row r="1908" spans="1:11" x14ac:dyDescent="0.25">
      <c r="A1908" t="s">
        <v>86</v>
      </c>
      <c r="B1908" t="s">
        <v>18</v>
      </c>
      <c r="C1908" t="s">
        <v>13</v>
      </c>
      <c r="D1908">
        <v>0</v>
      </c>
      <c r="E1908">
        <v>0</v>
      </c>
      <c r="F1908">
        <v>45</v>
      </c>
      <c r="J1908" s="29">
        <f>VLOOKUP(Datos[[#This Row],[Mes]],$M$2:$N$13,2,FALSE)</f>
        <v>44835</v>
      </c>
      <c r="K1908" s="29" t="str">
        <f>VLOOKUP(Datos[[#This Row],[Region]],$P$7:$S$61,4,FALSE)</f>
        <v>45 - Toledo</v>
      </c>
    </row>
    <row r="1909" spans="1:11" x14ac:dyDescent="0.25">
      <c r="A1909" t="s">
        <v>86</v>
      </c>
      <c r="B1909" t="s">
        <v>18</v>
      </c>
      <c r="C1909" t="s">
        <v>14</v>
      </c>
      <c r="D1909">
        <v>0</v>
      </c>
      <c r="E1909">
        <v>0</v>
      </c>
      <c r="F1909">
        <v>45</v>
      </c>
      <c r="J1909" s="29">
        <f>VLOOKUP(Datos[[#This Row],[Mes]],$M$2:$N$13,2,FALSE)</f>
        <v>44866</v>
      </c>
      <c r="K1909" s="29" t="str">
        <f>VLOOKUP(Datos[[#This Row],[Region]],$P$7:$S$61,4,FALSE)</f>
        <v>45 - Toledo</v>
      </c>
    </row>
    <row r="1910" spans="1:11" x14ac:dyDescent="0.25">
      <c r="A1910" t="s">
        <v>86</v>
      </c>
      <c r="B1910" t="s">
        <v>18</v>
      </c>
      <c r="C1910" t="s">
        <v>15</v>
      </c>
      <c r="D1910">
        <v>0</v>
      </c>
      <c r="E1910">
        <v>0</v>
      </c>
      <c r="F1910">
        <v>45</v>
      </c>
      <c r="J1910" s="29">
        <f>VLOOKUP(Datos[[#This Row],[Mes]],$M$2:$N$13,2,FALSE)</f>
        <v>44896</v>
      </c>
      <c r="K1910" s="29" t="str">
        <f>VLOOKUP(Datos[[#This Row],[Region]],$P$7:$S$61,4,FALSE)</f>
        <v>45 - Toledo</v>
      </c>
    </row>
    <row r="1911" spans="1:11" x14ac:dyDescent="0.25">
      <c r="A1911" t="s">
        <v>110</v>
      </c>
      <c r="B1911" t="s">
        <v>18</v>
      </c>
      <c r="C1911" t="s">
        <v>9</v>
      </c>
      <c r="D1911">
        <v>0</v>
      </c>
      <c r="E1911">
        <v>0</v>
      </c>
      <c r="F1911">
        <v>46</v>
      </c>
      <c r="J1911" s="29">
        <f>VLOOKUP(Datos[[#This Row],[Mes]],$M$2:$N$13,2,FALSE)</f>
        <v>44713</v>
      </c>
      <c r="K1911" s="29" t="str">
        <f>VLOOKUP(Datos[[#This Row],[Region]],$P$7:$S$61,4,FALSE)</f>
        <v>46 - Valencia/València</v>
      </c>
    </row>
    <row r="1912" spans="1:11" x14ac:dyDescent="0.25">
      <c r="A1912" t="s">
        <v>110</v>
      </c>
      <c r="B1912" t="s">
        <v>18</v>
      </c>
      <c r="C1912" t="s">
        <v>10</v>
      </c>
      <c r="D1912">
        <v>0</v>
      </c>
      <c r="E1912">
        <v>0</v>
      </c>
      <c r="F1912">
        <v>46</v>
      </c>
      <c r="J1912" s="29">
        <f>VLOOKUP(Datos[[#This Row],[Mes]],$M$2:$N$13,2,FALSE)</f>
        <v>44743</v>
      </c>
      <c r="K1912" s="29" t="str">
        <f>VLOOKUP(Datos[[#This Row],[Region]],$P$7:$S$61,4,FALSE)</f>
        <v>46 - Valencia/València</v>
      </c>
    </row>
    <row r="1913" spans="1:11" x14ac:dyDescent="0.25">
      <c r="A1913" t="s">
        <v>110</v>
      </c>
      <c r="B1913" t="s">
        <v>18</v>
      </c>
      <c r="C1913" t="s">
        <v>11</v>
      </c>
      <c r="D1913">
        <v>0</v>
      </c>
      <c r="E1913">
        <v>0</v>
      </c>
      <c r="F1913">
        <v>46</v>
      </c>
      <c r="J1913" s="29">
        <f>VLOOKUP(Datos[[#This Row],[Mes]],$M$2:$N$13,2,FALSE)</f>
        <v>44774</v>
      </c>
      <c r="K1913" s="29" t="str">
        <f>VLOOKUP(Datos[[#This Row],[Region]],$P$7:$S$61,4,FALSE)</f>
        <v>46 - Valencia/València</v>
      </c>
    </row>
    <row r="1914" spans="1:11" x14ac:dyDescent="0.25">
      <c r="A1914" t="s">
        <v>110</v>
      </c>
      <c r="B1914" t="s">
        <v>18</v>
      </c>
      <c r="C1914" t="s">
        <v>12</v>
      </c>
      <c r="D1914">
        <v>0</v>
      </c>
      <c r="E1914">
        <v>0</v>
      </c>
      <c r="F1914">
        <v>46</v>
      </c>
      <c r="J1914" s="29">
        <f>VLOOKUP(Datos[[#This Row],[Mes]],$M$2:$N$13,2,FALSE)</f>
        <v>44805</v>
      </c>
      <c r="K1914" s="29" t="str">
        <f>VLOOKUP(Datos[[#This Row],[Region]],$P$7:$S$61,4,FALSE)</f>
        <v>46 - Valencia/València</v>
      </c>
    </row>
    <row r="1915" spans="1:11" x14ac:dyDescent="0.25">
      <c r="A1915" t="s">
        <v>110</v>
      </c>
      <c r="B1915" t="s">
        <v>18</v>
      </c>
      <c r="C1915" t="s">
        <v>13</v>
      </c>
      <c r="D1915">
        <v>0</v>
      </c>
      <c r="E1915">
        <v>0</v>
      </c>
      <c r="F1915">
        <v>46</v>
      </c>
      <c r="J1915" s="29">
        <f>VLOOKUP(Datos[[#This Row],[Mes]],$M$2:$N$13,2,FALSE)</f>
        <v>44835</v>
      </c>
      <c r="K1915" s="29" t="str">
        <f>VLOOKUP(Datos[[#This Row],[Region]],$P$7:$S$61,4,FALSE)</f>
        <v>46 - Valencia/València</v>
      </c>
    </row>
    <row r="1916" spans="1:11" x14ac:dyDescent="0.25">
      <c r="A1916" t="s">
        <v>110</v>
      </c>
      <c r="B1916" t="s">
        <v>18</v>
      </c>
      <c r="C1916" t="s">
        <v>14</v>
      </c>
      <c r="D1916">
        <v>0</v>
      </c>
      <c r="E1916">
        <v>0</v>
      </c>
      <c r="F1916">
        <v>46</v>
      </c>
      <c r="J1916" s="29">
        <f>VLOOKUP(Datos[[#This Row],[Mes]],$M$2:$N$13,2,FALSE)</f>
        <v>44866</v>
      </c>
      <c r="K1916" s="29" t="str">
        <f>VLOOKUP(Datos[[#This Row],[Region]],$P$7:$S$61,4,FALSE)</f>
        <v>46 - Valencia/València</v>
      </c>
    </row>
    <row r="1917" spans="1:11" x14ac:dyDescent="0.25">
      <c r="A1917" t="s">
        <v>110</v>
      </c>
      <c r="B1917" t="s">
        <v>18</v>
      </c>
      <c r="C1917" t="s">
        <v>15</v>
      </c>
      <c r="D1917">
        <v>0</v>
      </c>
      <c r="E1917">
        <v>0</v>
      </c>
      <c r="F1917">
        <v>46</v>
      </c>
      <c r="J1917" s="29">
        <f>VLOOKUP(Datos[[#This Row],[Mes]],$M$2:$N$13,2,FALSE)</f>
        <v>44896</v>
      </c>
      <c r="K1917" s="29" t="str">
        <f>VLOOKUP(Datos[[#This Row],[Region]],$P$7:$S$61,4,FALSE)</f>
        <v>46 - Valencia/València</v>
      </c>
    </row>
    <row r="1918" spans="1:11" x14ac:dyDescent="0.25">
      <c r="A1918" t="s">
        <v>85</v>
      </c>
      <c r="B1918" t="s">
        <v>18</v>
      </c>
      <c r="C1918" t="s">
        <v>9</v>
      </c>
      <c r="D1918">
        <v>0</v>
      </c>
      <c r="E1918">
        <v>0</v>
      </c>
      <c r="F1918">
        <v>47</v>
      </c>
      <c r="J1918" s="29">
        <f>VLOOKUP(Datos[[#This Row],[Mes]],$M$2:$N$13,2,FALSE)</f>
        <v>44713</v>
      </c>
      <c r="K1918" s="29" t="str">
        <f>VLOOKUP(Datos[[#This Row],[Region]],$P$7:$S$61,4,FALSE)</f>
        <v>47 - Valladolid</v>
      </c>
    </row>
    <row r="1919" spans="1:11" x14ac:dyDescent="0.25">
      <c r="A1919" t="s">
        <v>85</v>
      </c>
      <c r="B1919" t="s">
        <v>18</v>
      </c>
      <c r="C1919" t="s">
        <v>10</v>
      </c>
      <c r="D1919">
        <v>0</v>
      </c>
      <c r="E1919">
        <v>0</v>
      </c>
      <c r="F1919">
        <v>47</v>
      </c>
      <c r="J1919" s="29">
        <f>VLOOKUP(Datos[[#This Row],[Mes]],$M$2:$N$13,2,FALSE)</f>
        <v>44743</v>
      </c>
      <c r="K1919" s="29" t="str">
        <f>VLOOKUP(Datos[[#This Row],[Region]],$P$7:$S$61,4,FALSE)</f>
        <v>47 - Valladolid</v>
      </c>
    </row>
    <row r="1920" spans="1:11" x14ac:dyDescent="0.25">
      <c r="A1920" t="s">
        <v>85</v>
      </c>
      <c r="B1920" t="s">
        <v>18</v>
      </c>
      <c r="C1920" t="s">
        <v>11</v>
      </c>
      <c r="D1920">
        <v>0</v>
      </c>
      <c r="E1920">
        <v>0</v>
      </c>
      <c r="F1920">
        <v>47</v>
      </c>
      <c r="J1920" s="29">
        <f>VLOOKUP(Datos[[#This Row],[Mes]],$M$2:$N$13,2,FALSE)</f>
        <v>44774</v>
      </c>
      <c r="K1920" s="29" t="str">
        <f>VLOOKUP(Datos[[#This Row],[Region]],$P$7:$S$61,4,FALSE)</f>
        <v>47 - Valladolid</v>
      </c>
    </row>
    <row r="1921" spans="1:11" x14ac:dyDescent="0.25">
      <c r="A1921" t="s">
        <v>85</v>
      </c>
      <c r="B1921" t="s">
        <v>18</v>
      </c>
      <c r="C1921" t="s">
        <v>12</v>
      </c>
      <c r="D1921">
        <v>0</v>
      </c>
      <c r="E1921">
        <v>0</v>
      </c>
      <c r="F1921">
        <v>47</v>
      </c>
      <c r="J1921" s="29">
        <f>VLOOKUP(Datos[[#This Row],[Mes]],$M$2:$N$13,2,FALSE)</f>
        <v>44805</v>
      </c>
      <c r="K1921" s="29" t="str">
        <f>VLOOKUP(Datos[[#This Row],[Region]],$P$7:$S$61,4,FALSE)</f>
        <v>47 - Valladolid</v>
      </c>
    </row>
    <row r="1922" spans="1:11" x14ac:dyDescent="0.25">
      <c r="A1922" t="s">
        <v>85</v>
      </c>
      <c r="B1922" t="s">
        <v>18</v>
      </c>
      <c r="C1922" t="s">
        <v>13</v>
      </c>
      <c r="D1922">
        <v>0</v>
      </c>
      <c r="E1922">
        <v>0</v>
      </c>
      <c r="F1922">
        <v>47</v>
      </c>
      <c r="J1922" s="29">
        <f>VLOOKUP(Datos[[#This Row],[Mes]],$M$2:$N$13,2,FALSE)</f>
        <v>44835</v>
      </c>
      <c r="K1922" s="29" t="str">
        <f>VLOOKUP(Datos[[#This Row],[Region]],$P$7:$S$61,4,FALSE)</f>
        <v>47 - Valladolid</v>
      </c>
    </row>
    <row r="1923" spans="1:11" x14ac:dyDescent="0.25">
      <c r="A1923" t="s">
        <v>85</v>
      </c>
      <c r="B1923" t="s">
        <v>18</v>
      </c>
      <c r="C1923" t="s">
        <v>14</v>
      </c>
      <c r="D1923">
        <v>0</v>
      </c>
      <c r="E1923">
        <v>0</v>
      </c>
      <c r="F1923">
        <v>47</v>
      </c>
      <c r="J1923" s="29">
        <f>VLOOKUP(Datos[[#This Row],[Mes]],$M$2:$N$13,2,FALSE)</f>
        <v>44866</v>
      </c>
      <c r="K1923" s="29" t="str">
        <f>VLOOKUP(Datos[[#This Row],[Region]],$P$7:$S$61,4,FALSE)</f>
        <v>47 - Valladolid</v>
      </c>
    </row>
    <row r="1924" spans="1:11" x14ac:dyDescent="0.25">
      <c r="A1924" t="s">
        <v>85</v>
      </c>
      <c r="B1924" t="s">
        <v>18</v>
      </c>
      <c r="C1924" t="s">
        <v>15</v>
      </c>
      <c r="D1924">
        <v>0</v>
      </c>
      <c r="E1924">
        <v>0</v>
      </c>
      <c r="F1924">
        <v>47</v>
      </c>
      <c r="J1924" s="29">
        <f>VLOOKUP(Datos[[#This Row],[Mes]],$M$2:$N$13,2,FALSE)</f>
        <v>44896</v>
      </c>
      <c r="K1924" s="29" t="str">
        <f>VLOOKUP(Datos[[#This Row],[Region]],$P$7:$S$61,4,FALSE)</f>
        <v>47 - Valladolid</v>
      </c>
    </row>
    <row r="1925" spans="1:11" x14ac:dyDescent="0.25">
      <c r="A1925" t="s">
        <v>73</v>
      </c>
      <c r="B1925" t="s">
        <v>18</v>
      </c>
      <c r="C1925" t="s">
        <v>9</v>
      </c>
      <c r="D1925">
        <v>0</v>
      </c>
      <c r="E1925">
        <v>0</v>
      </c>
      <c r="F1925">
        <v>48</v>
      </c>
      <c r="J1925" s="29">
        <f>VLOOKUP(Datos[[#This Row],[Mes]],$M$2:$N$13,2,FALSE)</f>
        <v>44713</v>
      </c>
      <c r="K1925" s="29" t="str">
        <f>VLOOKUP(Datos[[#This Row],[Region]],$P$7:$S$61,4,FALSE)</f>
        <v>48 - Bizkaia</v>
      </c>
    </row>
    <row r="1926" spans="1:11" x14ac:dyDescent="0.25">
      <c r="A1926" t="s">
        <v>73</v>
      </c>
      <c r="B1926" t="s">
        <v>18</v>
      </c>
      <c r="C1926" t="s">
        <v>10</v>
      </c>
      <c r="D1926">
        <v>0</v>
      </c>
      <c r="E1926">
        <v>0</v>
      </c>
      <c r="F1926">
        <v>48</v>
      </c>
      <c r="J1926" s="29">
        <f>VLOOKUP(Datos[[#This Row],[Mes]],$M$2:$N$13,2,FALSE)</f>
        <v>44743</v>
      </c>
      <c r="K1926" s="29" t="str">
        <f>VLOOKUP(Datos[[#This Row],[Region]],$P$7:$S$61,4,FALSE)</f>
        <v>48 - Bizkaia</v>
      </c>
    </row>
    <row r="1927" spans="1:11" x14ac:dyDescent="0.25">
      <c r="A1927" t="s">
        <v>73</v>
      </c>
      <c r="B1927" t="s">
        <v>18</v>
      </c>
      <c r="C1927" t="s">
        <v>11</v>
      </c>
      <c r="D1927">
        <v>0</v>
      </c>
      <c r="E1927">
        <v>0</v>
      </c>
      <c r="F1927">
        <v>48</v>
      </c>
      <c r="J1927" s="29">
        <f>VLOOKUP(Datos[[#This Row],[Mes]],$M$2:$N$13,2,FALSE)</f>
        <v>44774</v>
      </c>
      <c r="K1927" s="29" t="str">
        <f>VLOOKUP(Datos[[#This Row],[Region]],$P$7:$S$61,4,FALSE)</f>
        <v>48 - Bizkaia</v>
      </c>
    </row>
    <row r="1928" spans="1:11" x14ac:dyDescent="0.25">
      <c r="A1928" t="s">
        <v>73</v>
      </c>
      <c r="B1928" t="s">
        <v>18</v>
      </c>
      <c r="C1928" t="s">
        <v>12</v>
      </c>
      <c r="D1928">
        <v>0</v>
      </c>
      <c r="E1928">
        <v>0</v>
      </c>
      <c r="F1928">
        <v>48</v>
      </c>
      <c r="J1928" s="29">
        <f>VLOOKUP(Datos[[#This Row],[Mes]],$M$2:$N$13,2,FALSE)</f>
        <v>44805</v>
      </c>
      <c r="K1928" s="29" t="str">
        <f>VLOOKUP(Datos[[#This Row],[Region]],$P$7:$S$61,4,FALSE)</f>
        <v>48 - Bizkaia</v>
      </c>
    </row>
    <row r="1929" spans="1:11" x14ac:dyDescent="0.25">
      <c r="A1929" t="s">
        <v>73</v>
      </c>
      <c r="B1929" t="s">
        <v>18</v>
      </c>
      <c r="C1929" t="s">
        <v>13</v>
      </c>
      <c r="D1929">
        <v>0</v>
      </c>
      <c r="E1929">
        <v>0</v>
      </c>
      <c r="F1929">
        <v>48</v>
      </c>
      <c r="J1929" s="29">
        <f>VLOOKUP(Datos[[#This Row],[Mes]],$M$2:$N$13,2,FALSE)</f>
        <v>44835</v>
      </c>
      <c r="K1929" s="29" t="str">
        <f>VLOOKUP(Datos[[#This Row],[Region]],$P$7:$S$61,4,FALSE)</f>
        <v>48 - Bizkaia</v>
      </c>
    </row>
    <row r="1930" spans="1:11" x14ac:dyDescent="0.25">
      <c r="A1930" t="s">
        <v>73</v>
      </c>
      <c r="B1930" t="s">
        <v>18</v>
      </c>
      <c r="C1930" t="s">
        <v>14</v>
      </c>
      <c r="D1930">
        <v>0</v>
      </c>
      <c r="E1930">
        <v>0</v>
      </c>
      <c r="F1930">
        <v>48</v>
      </c>
      <c r="J1930" s="29">
        <f>VLOOKUP(Datos[[#This Row],[Mes]],$M$2:$N$13,2,FALSE)</f>
        <v>44866</v>
      </c>
      <c r="K1930" s="29" t="str">
        <f>VLOOKUP(Datos[[#This Row],[Region]],$P$7:$S$61,4,FALSE)</f>
        <v>48 - Bizkaia</v>
      </c>
    </row>
    <row r="1931" spans="1:11" x14ac:dyDescent="0.25">
      <c r="A1931" t="s">
        <v>73</v>
      </c>
      <c r="B1931" t="s">
        <v>18</v>
      </c>
      <c r="C1931" t="s">
        <v>15</v>
      </c>
      <c r="D1931">
        <v>0</v>
      </c>
      <c r="E1931">
        <v>0</v>
      </c>
      <c r="F1931">
        <v>48</v>
      </c>
      <c r="J1931" s="29">
        <f>VLOOKUP(Datos[[#This Row],[Mes]],$M$2:$N$13,2,FALSE)</f>
        <v>44896</v>
      </c>
      <c r="K1931" s="29" t="str">
        <f>VLOOKUP(Datos[[#This Row],[Region]],$P$7:$S$61,4,FALSE)</f>
        <v>48 - Bizkaia</v>
      </c>
    </row>
    <row r="1932" spans="1:11" x14ac:dyDescent="0.25">
      <c r="A1932" t="s">
        <v>84</v>
      </c>
      <c r="B1932" t="s">
        <v>18</v>
      </c>
      <c r="C1932" t="s">
        <v>9</v>
      </c>
      <c r="D1932">
        <v>0</v>
      </c>
      <c r="E1932">
        <v>0</v>
      </c>
      <c r="F1932">
        <v>49</v>
      </c>
      <c r="J1932" s="29">
        <f>VLOOKUP(Datos[[#This Row],[Mes]],$M$2:$N$13,2,FALSE)</f>
        <v>44713</v>
      </c>
      <c r="K1932" s="29" t="str">
        <f>VLOOKUP(Datos[[#This Row],[Region]],$P$7:$S$61,4,FALSE)</f>
        <v>49 - Zamora</v>
      </c>
    </row>
    <row r="1933" spans="1:11" x14ac:dyDescent="0.25">
      <c r="A1933" t="s">
        <v>84</v>
      </c>
      <c r="B1933" t="s">
        <v>18</v>
      </c>
      <c r="C1933" t="s">
        <v>10</v>
      </c>
      <c r="D1933">
        <v>0</v>
      </c>
      <c r="E1933">
        <v>0</v>
      </c>
      <c r="F1933">
        <v>49</v>
      </c>
      <c r="J1933" s="29">
        <f>VLOOKUP(Datos[[#This Row],[Mes]],$M$2:$N$13,2,FALSE)</f>
        <v>44743</v>
      </c>
      <c r="K1933" s="29" t="str">
        <f>VLOOKUP(Datos[[#This Row],[Region]],$P$7:$S$61,4,FALSE)</f>
        <v>49 - Zamora</v>
      </c>
    </row>
    <row r="1934" spans="1:11" x14ac:dyDescent="0.25">
      <c r="A1934" t="s">
        <v>84</v>
      </c>
      <c r="B1934" t="s">
        <v>18</v>
      </c>
      <c r="C1934" t="s">
        <v>11</v>
      </c>
      <c r="D1934">
        <v>0</v>
      </c>
      <c r="E1934">
        <v>0</v>
      </c>
      <c r="F1934">
        <v>49</v>
      </c>
      <c r="J1934" s="29">
        <f>VLOOKUP(Datos[[#This Row],[Mes]],$M$2:$N$13,2,FALSE)</f>
        <v>44774</v>
      </c>
      <c r="K1934" s="29" t="str">
        <f>VLOOKUP(Datos[[#This Row],[Region]],$P$7:$S$61,4,FALSE)</f>
        <v>49 - Zamora</v>
      </c>
    </row>
    <row r="1935" spans="1:11" x14ac:dyDescent="0.25">
      <c r="A1935" t="s">
        <v>84</v>
      </c>
      <c r="B1935" t="s">
        <v>18</v>
      </c>
      <c r="C1935" t="s">
        <v>12</v>
      </c>
      <c r="D1935">
        <v>0</v>
      </c>
      <c r="E1935">
        <v>0</v>
      </c>
      <c r="F1935">
        <v>49</v>
      </c>
      <c r="J1935" s="29">
        <f>VLOOKUP(Datos[[#This Row],[Mes]],$M$2:$N$13,2,FALSE)</f>
        <v>44805</v>
      </c>
      <c r="K1935" s="29" t="str">
        <f>VLOOKUP(Datos[[#This Row],[Region]],$P$7:$S$61,4,FALSE)</f>
        <v>49 - Zamora</v>
      </c>
    </row>
    <row r="1936" spans="1:11" x14ac:dyDescent="0.25">
      <c r="A1936" t="s">
        <v>84</v>
      </c>
      <c r="B1936" t="s">
        <v>18</v>
      </c>
      <c r="C1936" t="s">
        <v>13</v>
      </c>
      <c r="D1936">
        <v>0</v>
      </c>
      <c r="E1936">
        <v>0</v>
      </c>
      <c r="F1936">
        <v>49</v>
      </c>
      <c r="J1936" s="29">
        <f>VLOOKUP(Datos[[#This Row],[Mes]],$M$2:$N$13,2,FALSE)</f>
        <v>44835</v>
      </c>
      <c r="K1936" s="29" t="str">
        <f>VLOOKUP(Datos[[#This Row],[Region]],$P$7:$S$61,4,FALSE)</f>
        <v>49 - Zamora</v>
      </c>
    </row>
    <row r="1937" spans="1:11" x14ac:dyDescent="0.25">
      <c r="A1937" t="s">
        <v>84</v>
      </c>
      <c r="B1937" t="s">
        <v>18</v>
      </c>
      <c r="C1937" t="s">
        <v>14</v>
      </c>
      <c r="D1937">
        <v>0</v>
      </c>
      <c r="E1937">
        <v>0</v>
      </c>
      <c r="F1937">
        <v>49</v>
      </c>
      <c r="J1937" s="29">
        <f>VLOOKUP(Datos[[#This Row],[Mes]],$M$2:$N$13,2,FALSE)</f>
        <v>44866</v>
      </c>
      <c r="K1937" s="29" t="str">
        <f>VLOOKUP(Datos[[#This Row],[Region]],$P$7:$S$61,4,FALSE)</f>
        <v>49 - Zamora</v>
      </c>
    </row>
    <row r="1938" spans="1:11" x14ac:dyDescent="0.25">
      <c r="A1938" t="s">
        <v>84</v>
      </c>
      <c r="B1938" t="s">
        <v>18</v>
      </c>
      <c r="C1938" t="s">
        <v>15</v>
      </c>
      <c r="D1938">
        <v>0</v>
      </c>
      <c r="E1938">
        <v>0</v>
      </c>
      <c r="F1938">
        <v>49</v>
      </c>
      <c r="J1938" s="29">
        <f>VLOOKUP(Datos[[#This Row],[Mes]],$M$2:$N$13,2,FALSE)</f>
        <v>44896</v>
      </c>
      <c r="K1938" s="29" t="str">
        <f>VLOOKUP(Datos[[#This Row],[Region]],$P$7:$S$61,4,FALSE)</f>
        <v>49 - Zamora</v>
      </c>
    </row>
    <row r="1939" spans="1:11" x14ac:dyDescent="0.25">
      <c r="A1939" t="s">
        <v>62</v>
      </c>
      <c r="B1939" t="s">
        <v>18</v>
      </c>
      <c r="C1939" t="s">
        <v>9</v>
      </c>
      <c r="D1939">
        <v>0</v>
      </c>
      <c r="E1939">
        <v>0</v>
      </c>
      <c r="F1939">
        <v>50</v>
      </c>
      <c r="J1939" s="29">
        <f>VLOOKUP(Datos[[#This Row],[Mes]],$M$2:$N$13,2,FALSE)</f>
        <v>44713</v>
      </c>
      <c r="K1939" s="29" t="str">
        <f>VLOOKUP(Datos[[#This Row],[Region]],$P$7:$S$61,4,FALSE)</f>
        <v>50 - Zaragoza</v>
      </c>
    </row>
    <row r="1940" spans="1:11" x14ac:dyDescent="0.25">
      <c r="A1940" t="s">
        <v>62</v>
      </c>
      <c r="B1940" t="s">
        <v>18</v>
      </c>
      <c r="C1940" t="s">
        <v>10</v>
      </c>
      <c r="D1940">
        <v>0</v>
      </c>
      <c r="E1940">
        <v>0</v>
      </c>
      <c r="F1940">
        <v>50</v>
      </c>
      <c r="J1940" s="29">
        <f>VLOOKUP(Datos[[#This Row],[Mes]],$M$2:$N$13,2,FALSE)</f>
        <v>44743</v>
      </c>
      <c r="K1940" s="29" t="str">
        <f>VLOOKUP(Datos[[#This Row],[Region]],$P$7:$S$61,4,FALSE)</f>
        <v>50 - Zaragoza</v>
      </c>
    </row>
    <row r="1941" spans="1:11" x14ac:dyDescent="0.25">
      <c r="A1941" t="s">
        <v>62</v>
      </c>
      <c r="B1941" t="s">
        <v>18</v>
      </c>
      <c r="C1941" t="s">
        <v>11</v>
      </c>
      <c r="D1941">
        <v>0</v>
      </c>
      <c r="E1941">
        <v>0</v>
      </c>
      <c r="F1941">
        <v>50</v>
      </c>
      <c r="J1941" s="29">
        <f>VLOOKUP(Datos[[#This Row],[Mes]],$M$2:$N$13,2,FALSE)</f>
        <v>44774</v>
      </c>
      <c r="K1941" s="29" t="str">
        <f>VLOOKUP(Datos[[#This Row],[Region]],$P$7:$S$61,4,FALSE)</f>
        <v>50 - Zaragoza</v>
      </c>
    </row>
    <row r="1942" spans="1:11" x14ac:dyDescent="0.25">
      <c r="A1942" t="s">
        <v>62</v>
      </c>
      <c r="B1942" t="s">
        <v>18</v>
      </c>
      <c r="C1942" t="s">
        <v>12</v>
      </c>
      <c r="D1942">
        <v>0</v>
      </c>
      <c r="E1942">
        <v>0</v>
      </c>
      <c r="F1942">
        <v>50</v>
      </c>
      <c r="J1942" s="29">
        <f>VLOOKUP(Datos[[#This Row],[Mes]],$M$2:$N$13,2,FALSE)</f>
        <v>44805</v>
      </c>
      <c r="K1942" s="29" t="str">
        <f>VLOOKUP(Datos[[#This Row],[Region]],$P$7:$S$61,4,FALSE)</f>
        <v>50 - Zaragoza</v>
      </c>
    </row>
    <row r="1943" spans="1:11" x14ac:dyDescent="0.25">
      <c r="A1943" t="s">
        <v>62</v>
      </c>
      <c r="B1943" t="s">
        <v>18</v>
      </c>
      <c r="C1943" t="s">
        <v>13</v>
      </c>
      <c r="D1943">
        <v>0</v>
      </c>
      <c r="E1943">
        <v>0</v>
      </c>
      <c r="F1943">
        <v>50</v>
      </c>
      <c r="J1943" s="29">
        <f>VLOOKUP(Datos[[#This Row],[Mes]],$M$2:$N$13,2,FALSE)</f>
        <v>44835</v>
      </c>
      <c r="K1943" s="29" t="str">
        <f>VLOOKUP(Datos[[#This Row],[Region]],$P$7:$S$61,4,FALSE)</f>
        <v>50 - Zaragoza</v>
      </c>
    </row>
    <row r="1944" spans="1:11" x14ac:dyDescent="0.25">
      <c r="A1944" t="s">
        <v>62</v>
      </c>
      <c r="B1944" t="s">
        <v>18</v>
      </c>
      <c r="C1944" t="s">
        <v>14</v>
      </c>
      <c r="D1944">
        <v>0</v>
      </c>
      <c r="E1944">
        <v>0</v>
      </c>
      <c r="F1944">
        <v>50</v>
      </c>
      <c r="J1944" s="29">
        <f>VLOOKUP(Datos[[#This Row],[Mes]],$M$2:$N$13,2,FALSE)</f>
        <v>44866</v>
      </c>
      <c r="K1944" s="29" t="str">
        <f>VLOOKUP(Datos[[#This Row],[Region]],$P$7:$S$61,4,FALSE)</f>
        <v>50 - Zaragoza</v>
      </c>
    </row>
    <row r="1945" spans="1:11" x14ac:dyDescent="0.25">
      <c r="A1945" t="s">
        <v>62</v>
      </c>
      <c r="B1945" t="s">
        <v>18</v>
      </c>
      <c r="C1945" t="s">
        <v>15</v>
      </c>
      <c r="D1945">
        <v>0</v>
      </c>
      <c r="E1945">
        <v>0</v>
      </c>
      <c r="F1945">
        <v>50</v>
      </c>
      <c r="J1945" s="29">
        <f>VLOOKUP(Datos[[#This Row],[Mes]],$M$2:$N$13,2,FALSE)</f>
        <v>44896</v>
      </c>
      <c r="K1945" s="29" t="str">
        <f>VLOOKUP(Datos[[#This Row],[Region]],$P$7:$S$61,4,FALSE)</f>
        <v>50 - Zaragoza</v>
      </c>
    </row>
    <row r="1946" spans="1:11" x14ac:dyDescent="0.25">
      <c r="A1946" t="s">
        <v>66</v>
      </c>
      <c r="B1946" t="s">
        <v>18</v>
      </c>
      <c r="C1946" t="s">
        <v>4</v>
      </c>
      <c r="D1946">
        <v>0</v>
      </c>
      <c r="E1946">
        <v>0</v>
      </c>
      <c r="F1946">
        <v>51</v>
      </c>
      <c r="J1946" s="29">
        <f>VLOOKUP(Datos[[#This Row],[Mes]],$M$2:$N$13,2,FALSE)</f>
        <v>44562</v>
      </c>
      <c r="K1946" s="29" t="str">
        <f>VLOOKUP(Datos[[#This Row],[Region]],$P$7:$S$61,4,FALSE)</f>
        <v>51 - Ceuta</v>
      </c>
    </row>
    <row r="1947" spans="1:11" x14ac:dyDescent="0.25">
      <c r="A1947" t="s">
        <v>66</v>
      </c>
      <c r="B1947" t="s">
        <v>18</v>
      </c>
      <c r="C1947" t="s">
        <v>5</v>
      </c>
      <c r="D1947">
        <v>0</v>
      </c>
      <c r="E1947">
        <v>0</v>
      </c>
      <c r="F1947">
        <v>51</v>
      </c>
      <c r="J1947" s="29">
        <f>VLOOKUP(Datos[[#This Row],[Mes]],$M$2:$N$13,2,FALSE)</f>
        <v>44593</v>
      </c>
      <c r="K1947" s="29" t="str">
        <f>VLOOKUP(Datos[[#This Row],[Region]],$P$7:$S$61,4,FALSE)</f>
        <v>51 - Ceuta</v>
      </c>
    </row>
    <row r="1948" spans="1:11" x14ac:dyDescent="0.25">
      <c r="A1948" t="s">
        <v>66</v>
      </c>
      <c r="B1948" t="s">
        <v>18</v>
      </c>
      <c r="C1948" t="s">
        <v>6</v>
      </c>
      <c r="D1948">
        <v>0</v>
      </c>
      <c r="E1948">
        <v>0</v>
      </c>
      <c r="F1948">
        <v>51</v>
      </c>
      <c r="J1948" s="29">
        <f>VLOOKUP(Datos[[#This Row],[Mes]],$M$2:$N$13,2,FALSE)</f>
        <v>44621</v>
      </c>
      <c r="K1948" s="29" t="str">
        <f>VLOOKUP(Datos[[#This Row],[Region]],$P$7:$S$61,4,FALSE)</f>
        <v>51 - Ceuta</v>
      </c>
    </row>
    <row r="1949" spans="1:11" x14ac:dyDescent="0.25">
      <c r="A1949" t="s">
        <v>66</v>
      </c>
      <c r="B1949" t="s">
        <v>18</v>
      </c>
      <c r="C1949" t="s">
        <v>7</v>
      </c>
      <c r="D1949">
        <v>0</v>
      </c>
      <c r="E1949">
        <v>0</v>
      </c>
      <c r="F1949">
        <v>51</v>
      </c>
      <c r="J1949" s="29">
        <f>VLOOKUP(Datos[[#This Row],[Mes]],$M$2:$N$13,2,FALSE)</f>
        <v>44652</v>
      </c>
      <c r="K1949" s="29" t="str">
        <f>VLOOKUP(Datos[[#This Row],[Region]],$P$7:$S$61,4,FALSE)</f>
        <v>51 - Ceuta</v>
      </c>
    </row>
    <row r="1950" spans="1:11" x14ac:dyDescent="0.25">
      <c r="A1950" t="s">
        <v>66</v>
      </c>
      <c r="B1950" t="s">
        <v>18</v>
      </c>
      <c r="C1950" t="s">
        <v>8</v>
      </c>
      <c r="D1950">
        <v>0</v>
      </c>
      <c r="E1950">
        <v>0</v>
      </c>
      <c r="F1950">
        <v>51</v>
      </c>
      <c r="J1950" s="29">
        <f>VLOOKUP(Datos[[#This Row],[Mes]],$M$2:$N$13,2,FALSE)</f>
        <v>44682</v>
      </c>
      <c r="K1950" s="29" t="str">
        <f>VLOOKUP(Datos[[#This Row],[Region]],$P$7:$S$61,4,FALSE)</f>
        <v>51 - Ceuta</v>
      </c>
    </row>
    <row r="1951" spans="1:11" x14ac:dyDescent="0.25">
      <c r="A1951" t="s">
        <v>66</v>
      </c>
      <c r="B1951" t="s">
        <v>18</v>
      </c>
      <c r="C1951" t="s">
        <v>9</v>
      </c>
      <c r="D1951">
        <v>0</v>
      </c>
      <c r="E1951">
        <v>0</v>
      </c>
      <c r="F1951">
        <v>51</v>
      </c>
      <c r="J1951" s="29">
        <f>VLOOKUP(Datos[[#This Row],[Mes]],$M$2:$N$13,2,FALSE)</f>
        <v>44713</v>
      </c>
      <c r="K1951" s="29" t="str">
        <f>VLOOKUP(Datos[[#This Row],[Region]],$P$7:$S$61,4,FALSE)</f>
        <v>51 - Ceuta</v>
      </c>
    </row>
    <row r="1952" spans="1:11" x14ac:dyDescent="0.25">
      <c r="A1952" t="s">
        <v>66</v>
      </c>
      <c r="B1952" t="s">
        <v>18</v>
      </c>
      <c r="C1952" t="s">
        <v>10</v>
      </c>
      <c r="D1952">
        <v>0</v>
      </c>
      <c r="E1952">
        <v>0</v>
      </c>
      <c r="F1952">
        <v>51</v>
      </c>
      <c r="J1952" s="29">
        <f>VLOOKUP(Datos[[#This Row],[Mes]],$M$2:$N$13,2,FALSE)</f>
        <v>44743</v>
      </c>
      <c r="K1952" s="29" t="str">
        <f>VLOOKUP(Datos[[#This Row],[Region]],$P$7:$S$61,4,FALSE)</f>
        <v>51 - Ceuta</v>
      </c>
    </row>
    <row r="1953" spans="1:11" x14ac:dyDescent="0.25">
      <c r="A1953" t="s">
        <v>66</v>
      </c>
      <c r="B1953" t="s">
        <v>18</v>
      </c>
      <c r="C1953" t="s">
        <v>11</v>
      </c>
      <c r="D1953">
        <v>0</v>
      </c>
      <c r="E1953">
        <v>0</v>
      </c>
      <c r="F1953">
        <v>51</v>
      </c>
      <c r="J1953" s="29">
        <f>VLOOKUP(Datos[[#This Row],[Mes]],$M$2:$N$13,2,FALSE)</f>
        <v>44774</v>
      </c>
      <c r="K1953" s="29" t="str">
        <f>VLOOKUP(Datos[[#This Row],[Region]],$P$7:$S$61,4,FALSE)</f>
        <v>51 - Ceuta</v>
      </c>
    </row>
    <row r="1954" spans="1:11" x14ac:dyDescent="0.25">
      <c r="A1954" t="s">
        <v>66</v>
      </c>
      <c r="B1954" t="s">
        <v>18</v>
      </c>
      <c r="C1954" t="s">
        <v>12</v>
      </c>
      <c r="D1954">
        <v>0</v>
      </c>
      <c r="E1954">
        <v>0</v>
      </c>
      <c r="F1954">
        <v>51</v>
      </c>
      <c r="J1954" s="29">
        <f>VLOOKUP(Datos[[#This Row],[Mes]],$M$2:$N$13,2,FALSE)</f>
        <v>44805</v>
      </c>
      <c r="K1954" s="29" t="str">
        <f>VLOOKUP(Datos[[#This Row],[Region]],$P$7:$S$61,4,FALSE)</f>
        <v>51 - Ceuta</v>
      </c>
    </row>
    <row r="1955" spans="1:11" x14ac:dyDescent="0.25">
      <c r="A1955" t="s">
        <v>66</v>
      </c>
      <c r="B1955" t="s">
        <v>18</v>
      </c>
      <c r="C1955" t="s">
        <v>13</v>
      </c>
      <c r="D1955">
        <v>0</v>
      </c>
      <c r="E1955">
        <v>0</v>
      </c>
      <c r="F1955">
        <v>51</v>
      </c>
      <c r="J1955" s="29">
        <f>VLOOKUP(Datos[[#This Row],[Mes]],$M$2:$N$13,2,FALSE)</f>
        <v>44835</v>
      </c>
      <c r="K1955" s="29" t="str">
        <f>VLOOKUP(Datos[[#This Row],[Region]],$P$7:$S$61,4,FALSE)</f>
        <v>51 - Ceuta</v>
      </c>
    </row>
    <row r="1956" spans="1:11" x14ac:dyDescent="0.25">
      <c r="A1956" t="s">
        <v>66</v>
      </c>
      <c r="B1956" t="s">
        <v>18</v>
      </c>
      <c r="C1956" t="s">
        <v>14</v>
      </c>
      <c r="D1956">
        <v>0</v>
      </c>
      <c r="E1956">
        <v>0</v>
      </c>
      <c r="F1956">
        <v>51</v>
      </c>
      <c r="J1956" s="29">
        <f>VLOOKUP(Datos[[#This Row],[Mes]],$M$2:$N$13,2,FALSE)</f>
        <v>44866</v>
      </c>
      <c r="K1956" s="29" t="str">
        <f>VLOOKUP(Datos[[#This Row],[Region]],$P$7:$S$61,4,FALSE)</f>
        <v>51 - Ceuta</v>
      </c>
    </row>
    <row r="1957" spans="1:11" x14ac:dyDescent="0.25">
      <c r="A1957" t="s">
        <v>66</v>
      </c>
      <c r="B1957" t="s">
        <v>18</v>
      </c>
      <c r="C1957" t="s">
        <v>15</v>
      </c>
      <c r="D1957">
        <v>0</v>
      </c>
      <c r="E1957">
        <v>0</v>
      </c>
      <c r="F1957">
        <v>51</v>
      </c>
      <c r="J1957" s="29">
        <f>VLOOKUP(Datos[[#This Row],[Mes]],$M$2:$N$13,2,FALSE)</f>
        <v>44896</v>
      </c>
      <c r="K1957" s="29" t="str">
        <f>VLOOKUP(Datos[[#This Row],[Region]],$P$7:$S$61,4,FALSE)</f>
        <v>51 - Ceuta</v>
      </c>
    </row>
    <row r="1958" spans="1:11" x14ac:dyDescent="0.25">
      <c r="A1958" t="s">
        <v>58</v>
      </c>
      <c r="B1958" t="s">
        <v>18</v>
      </c>
      <c r="C1958" t="s">
        <v>4</v>
      </c>
      <c r="D1958">
        <v>0</v>
      </c>
      <c r="E1958">
        <v>0</v>
      </c>
      <c r="F1958">
        <v>52</v>
      </c>
      <c r="J1958" s="29">
        <f>VLOOKUP(Datos[[#This Row],[Mes]],$M$2:$N$13,2,FALSE)</f>
        <v>44562</v>
      </c>
      <c r="K1958" s="29" t="str">
        <f>VLOOKUP(Datos[[#This Row],[Region]],$P$7:$S$61,4,FALSE)</f>
        <v>52 - Melilla</v>
      </c>
    </row>
    <row r="1959" spans="1:11" x14ac:dyDescent="0.25">
      <c r="A1959" t="s">
        <v>58</v>
      </c>
      <c r="B1959" t="s">
        <v>18</v>
      </c>
      <c r="C1959" t="s">
        <v>5</v>
      </c>
      <c r="D1959">
        <v>0</v>
      </c>
      <c r="E1959">
        <v>0</v>
      </c>
      <c r="F1959">
        <v>52</v>
      </c>
      <c r="J1959" s="29">
        <f>VLOOKUP(Datos[[#This Row],[Mes]],$M$2:$N$13,2,FALSE)</f>
        <v>44593</v>
      </c>
      <c r="K1959" s="29" t="str">
        <f>VLOOKUP(Datos[[#This Row],[Region]],$P$7:$S$61,4,FALSE)</f>
        <v>52 - Melilla</v>
      </c>
    </row>
    <row r="1960" spans="1:11" x14ac:dyDescent="0.25">
      <c r="A1960" t="s">
        <v>58</v>
      </c>
      <c r="B1960" t="s">
        <v>18</v>
      </c>
      <c r="C1960" t="s">
        <v>6</v>
      </c>
      <c r="D1960">
        <v>0</v>
      </c>
      <c r="E1960">
        <v>0</v>
      </c>
      <c r="F1960">
        <v>52</v>
      </c>
      <c r="J1960" s="29">
        <f>VLOOKUP(Datos[[#This Row],[Mes]],$M$2:$N$13,2,FALSE)</f>
        <v>44621</v>
      </c>
      <c r="K1960" s="29" t="str">
        <f>VLOOKUP(Datos[[#This Row],[Region]],$P$7:$S$61,4,FALSE)</f>
        <v>52 - Melilla</v>
      </c>
    </row>
    <row r="1961" spans="1:11" x14ac:dyDescent="0.25">
      <c r="A1961" t="s">
        <v>58</v>
      </c>
      <c r="B1961" t="s">
        <v>18</v>
      </c>
      <c r="C1961" t="s">
        <v>7</v>
      </c>
      <c r="D1961">
        <v>0</v>
      </c>
      <c r="E1961">
        <v>0</v>
      </c>
      <c r="F1961">
        <v>52</v>
      </c>
      <c r="J1961" s="29">
        <f>VLOOKUP(Datos[[#This Row],[Mes]],$M$2:$N$13,2,FALSE)</f>
        <v>44652</v>
      </c>
      <c r="K1961" s="29" t="str">
        <f>VLOOKUP(Datos[[#This Row],[Region]],$P$7:$S$61,4,FALSE)</f>
        <v>52 - Melilla</v>
      </c>
    </row>
    <row r="1962" spans="1:11" x14ac:dyDescent="0.25">
      <c r="A1962" t="s">
        <v>58</v>
      </c>
      <c r="B1962" t="s">
        <v>18</v>
      </c>
      <c r="C1962" t="s">
        <v>8</v>
      </c>
      <c r="D1962">
        <v>0</v>
      </c>
      <c r="E1962">
        <v>0</v>
      </c>
      <c r="F1962">
        <v>52</v>
      </c>
      <c r="J1962" s="29">
        <f>VLOOKUP(Datos[[#This Row],[Mes]],$M$2:$N$13,2,FALSE)</f>
        <v>44682</v>
      </c>
      <c r="K1962" s="29" t="str">
        <f>VLOOKUP(Datos[[#This Row],[Region]],$P$7:$S$61,4,FALSE)</f>
        <v>52 - Melilla</v>
      </c>
    </row>
    <row r="1963" spans="1:11" x14ac:dyDescent="0.25">
      <c r="A1963" t="s">
        <v>58</v>
      </c>
      <c r="B1963" t="s">
        <v>18</v>
      </c>
      <c r="C1963" t="s">
        <v>9</v>
      </c>
      <c r="D1963">
        <v>0</v>
      </c>
      <c r="E1963">
        <v>0</v>
      </c>
      <c r="F1963">
        <v>52</v>
      </c>
      <c r="J1963" s="29">
        <f>VLOOKUP(Datos[[#This Row],[Mes]],$M$2:$N$13,2,FALSE)</f>
        <v>44713</v>
      </c>
      <c r="K1963" s="29" t="str">
        <f>VLOOKUP(Datos[[#This Row],[Region]],$P$7:$S$61,4,FALSE)</f>
        <v>52 - Melilla</v>
      </c>
    </row>
    <row r="1964" spans="1:11" x14ac:dyDescent="0.25">
      <c r="A1964" t="s">
        <v>58</v>
      </c>
      <c r="B1964" t="s">
        <v>18</v>
      </c>
      <c r="C1964" t="s">
        <v>10</v>
      </c>
      <c r="D1964">
        <v>0</v>
      </c>
      <c r="E1964">
        <v>0</v>
      </c>
      <c r="F1964">
        <v>52</v>
      </c>
      <c r="J1964" s="29">
        <f>VLOOKUP(Datos[[#This Row],[Mes]],$M$2:$N$13,2,FALSE)</f>
        <v>44743</v>
      </c>
      <c r="K1964" s="29" t="str">
        <f>VLOOKUP(Datos[[#This Row],[Region]],$P$7:$S$61,4,FALSE)</f>
        <v>52 - Melilla</v>
      </c>
    </row>
    <row r="1965" spans="1:11" x14ac:dyDescent="0.25">
      <c r="A1965" t="s">
        <v>58</v>
      </c>
      <c r="B1965" t="s">
        <v>18</v>
      </c>
      <c r="C1965" t="s">
        <v>11</v>
      </c>
      <c r="D1965">
        <v>0</v>
      </c>
      <c r="E1965">
        <v>0</v>
      </c>
      <c r="F1965">
        <v>52</v>
      </c>
      <c r="J1965" s="29">
        <f>VLOOKUP(Datos[[#This Row],[Mes]],$M$2:$N$13,2,FALSE)</f>
        <v>44774</v>
      </c>
      <c r="K1965" s="29" t="str">
        <f>VLOOKUP(Datos[[#This Row],[Region]],$P$7:$S$61,4,FALSE)</f>
        <v>52 - Melilla</v>
      </c>
    </row>
    <row r="1966" spans="1:11" x14ac:dyDescent="0.25">
      <c r="A1966" t="s">
        <v>58</v>
      </c>
      <c r="B1966" t="s">
        <v>18</v>
      </c>
      <c r="C1966" t="s">
        <v>12</v>
      </c>
      <c r="D1966">
        <v>0</v>
      </c>
      <c r="E1966">
        <v>0</v>
      </c>
      <c r="F1966">
        <v>52</v>
      </c>
      <c r="J1966" s="29">
        <f>VLOOKUP(Datos[[#This Row],[Mes]],$M$2:$N$13,2,FALSE)</f>
        <v>44805</v>
      </c>
      <c r="K1966" s="29" t="str">
        <f>VLOOKUP(Datos[[#This Row],[Region]],$P$7:$S$61,4,FALSE)</f>
        <v>52 - Melilla</v>
      </c>
    </row>
    <row r="1967" spans="1:11" x14ac:dyDescent="0.25">
      <c r="A1967" t="s">
        <v>58</v>
      </c>
      <c r="B1967" t="s">
        <v>18</v>
      </c>
      <c r="C1967" t="s">
        <v>13</v>
      </c>
      <c r="D1967">
        <v>0</v>
      </c>
      <c r="E1967">
        <v>0</v>
      </c>
      <c r="F1967">
        <v>52</v>
      </c>
      <c r="J1967" s="29">
        <f>VLOOKUP(Datos[[#This Row],[Mes]],$M$2:$N$13,2,FALSE)</f>
        <v>44835</v>
      </c>
      <c r="K1967" s="29" t="str">
        <f>VLOOKUP(Datos[[#This Row],[Region]],$P$7:$S$61,4,FALSE)</f>
        <v>52 - Melilla</v>
      </c>
    </row>
    <row r="1968" spans="1:11" x14ac:dyDescent="0.25">
      <c r="A1968" t="s">
        <v>58</v>
      </c>
      <c r="B1968" t="s">
        <v>18</v>
      </c>
      <c r="C1968" t="s">
        <v>14</v>
      </c>
      <c r="D1968">
        <v>0</v>
      </c>
      <c r="E1968">
        <v>0</v>
      </c>
      <c r="F1968">
        <v>52</v>
      </c>
      <c r="J1968" s="29">
        <f>VLOOKUP(Datos[[#This Row],[Mes]],$M$2:$N$13,2,FALSE)</f>
        <v>44866</v>
      </c>
      <c r="K1968" s="29" t="str">
        <f>VLOOKUP(Datos[[#This Row],[Region]],$P$7:$S$61,4,FALSE)</f>
        <v>52 - Melilla</v>
      </c>
    </row>
    <row r="1969" spans="1:11" x14ac:dyDescent="0.25">
      <c r="A1969" t="s">
        <v>58</v>
      </c>
      <c r="B1969" t="s">
        <v>18</v>
      </c>
      <c r="C1969" t="s">
        <v>15</v>
      </c>
      <c r="D1969">
        <v>0</v>
      </c>
      <c r="E1969">
        <v>0</v>
      </c>
      <c r="F1969">
        <v>52</v>
      </c>
      <c r="J1969" s="29">
        <f>VLOOKUP(Datos[[#This Row],[Mes]],$M$2:$N$13,2,FALSE)</f>
        <v>44896</v>
      </c>
      <c r="K1969" s="29" t="str">
        <f>VLOOKUP(Datos[[#This Row],[Region]],$P$7:$S$61,4,FALSE)</f>
        <v>52 - Melilla</v>
      </c>
    </row>
    <row r="1970" spans="1:11" x14ac:dyDescent="0.25">
      <c r="A1970" t="s">
        <v>69</v>
      </c>
      <c r="B1970" t="s">
        <v>20</v>
      </c>
      <c r="C1970" t="s">
        <v>9</v>
      </c>
      <c r="D1970">
        <v>0</v>
      </c>
      <c r="E1970">
        <v>0</v>
      </c>
      <c r="F1970">
        <v>1</v>
      </c>
      <c r="J1970" s="29">
        <f>VLOOKUP(Datos[[#This Row],[Mes]],$M$2:$N$13,2,FALSE)</f>
        <v>44713</v>
      </c>
      <c r="K1970" s="29" t="str">
        <f>VLOOKUP(Datos[[#This Row],[Region]],$P$7:$S$61,4,FALSE)</f>
        <v>01 - Araba/Álava</v>
      </c>
    </row>
    <row r="1971" spans="1:11" x14ac:dyDescent="0.25">
      <c r="A1971" t="s">
        <v>69</v>
      </c>
      <c r="B1971" t="s">
        <v>20</v>
      </c>
      <c r="C1971" t="s">
        <v>10</v>
      </c>
      <c r="D1971">
        <v>0</v>
      </c>
      <c r="E1971">
        <v>0</v>
      </c>
      <c r="F1971">
        <v>1</v>
      </c>
      <c r="J1971" s="29">
        <f>VLOOKUP(Datos[[#This Row],[Mes]],$M$2:$N$13,2,FALSE)</f>
        <v>44743</v>
      </c>
      <c r="K1971" s="29" t="str">
        <f>VLOOKUP(Datos[[#This Row],[Region]],$P$7:$S$61,4,FALSE)</f>
        <v>01 - Araba/Álava</v>
      </c>
    </row>
    <row r="1972" spans="1:11" x14ac:dyDescent="0.25">
      <c r="A1972" t="s">
        <v>69</v>
      </c>
      <c r="B1972" t="s">
        <v>20</v>
      </c>
      <c r="C1972" t="s">
        <v>11</v>
      </c>
      <c r="D1972">
        <v>0</v>
      </c>
      <c r="E1972">
        <v>0</v>
      </c>
      <c r="F1972">
        <v>1</v>
      </c>
      <c r="J1972" s="29">
        <f>VLOOKUP(Datos[[#This Row],[Mes]],$M$2:$N$13,2,FALSE)</f>
        <v>44774</v>
      </c>
      <c r="K1972" s="29" t="str">
        <f>VLOOKUP(Datos[[#This Row],[Region]],$P$7:$S$61,4,FALSE)</f>
        <v>01 - Araba/Álava</v>
      </c>
    </row>
    <row r="1973" spans="1:11" x14ac:dyDescent="0.25">
      <c r="A1973" t="s">
        <v>69</v>
      </c>
      <c r="B1973" t="s">
        <v>20</v>
      </c>
      <c r="C1973" t="s">
        <v>12</v>
      </c>
      <c r="D1973">
        <v>0</v>
      </c>
      <c r="E1973">
        <v>0</v>
      </c>
      <c r="F1973">
        <v>1</v>
      </c>
      <c r="J1973" s="29">
        <f>VLOOKUP(Datos[[#This Row],[Mes]],$M$2:$N$13,2,FALSE)</f>
        <v>44805</v>
      </c>
      <c r="K1973" s="29" t="str">
        <f>VLOOKUP(Datos[[#This Row],[Region]],$P$7:$S$61,4,FALSE)</f>
        <v>01 - Araba/Álava</v>
      </c>
    </row>
    <row r="1974" spans="1:11" x14ac:dyDescent="0.25">
      <c r="A1974" t="s">
        <v>69</v>
      </c>
      <c r="B1974" t="s">
        <v>20</v>
      </c>
      <c r="C1974" t="s">
        <v>13</v>
      </c>
      <c r="D1974">
        <v>0</v>
      </c>
      <c r="E1974">
        <v>0</v>
      </c>
      <c r="F1974">
        <v>1</v>
      </c>
      <c r="J1974" s="29">
        <f>VLOOKUP(Datos[[#This Row],[Mes]],$M$2:$N$13,2,FALSE)</f>
        <v>44835</v>
      </c>
      <c r="K1974" s="29" t="str">
        <f>VLOOKUP(Datos[[#This Row],[Region]],$P$7:$S$61,4,FALSE)</f>
        <v>01 - Araba/Álava</v>
      </c>
    </row>
    <row r="1975" spans="1:11" x14ac:dyDescent="0.25">
      <c r="A1975" t="s">
        <v>69</v>
      </c>
      <c r="B1975" t="s">
        <v>20</v>
      </c>
      <c r="C1975" t="s">
        <v>14</v>
      </c>
      <c r="D1975">
        <v>0</v>
      </c>
      <c r="E1975">
        <v>0</v>
      </c>
      <c r="F1975">
        <v>1</v>
      </c>
      <c r="J1975" s="29">
        <f>VLOOKUP(Datos[[#This Row],[Mes]],$M$2:$N$13,2,FALSE)</f>
        <v>44866</v>
      </c>
      <c r="K1975" s="29" t="str">
        <f>VLOOKUP(Datos[[#This Row],[Region]],$P$7:$S$61,4,FALSE)</f>
        <v>01 - Araba/Álava</v>
      </c>
    </row>
    <row r="1976" spans="1:11" x14ac:dyDescent="0.25">
      <c r="A1976" t="s">
        <v>69</v>
      </c>
      <c r="B1976" t="s">
        <v>20</v>
      </c>
      <c r="C1976" t="s">
        <v>15</v>
      </c>
      <c r="D1976">
        <v>0</v>
      </c>
      <c r="E1976">
        <v>0</v>
      </c>
      <c r="F1976">
        <v>1</v>
      </c>
      <c r="J1976" s="29">
        <f>VLOOKUP(Datos[[#This Row],[Mes]],$M$2:$N$13,2,FALSE)</f>
        <v>44896</v>
      </c>
      <c r="K1976" s="29" t="str">
        <f>VLOOKUP(Datos[[#This Row],[Region]],$P$7:$S$61,4,FALSE)</f>
        <v>01 - Araba/Álava</v>
      </c>
    </row>
    <row r="1977" spans="1:11" x14ac:dyDescent="0.25">
      <c r="A1977" t="s">
        <v>63</v>
      </c>
      <c r="B1977" t="s">
        <v>20</v>
      </c>
      <c r="C1977" t="s">
        <v>9</v>
      </c>
      <c r="D1977">
        <v>0</v>
      </c>
      <c r="E1977">
        <v>0</v>
      </c>
      <c r="F1977">
        <v>2</v>
      </c>
      <c r="J1977" s="29">
        <f>VLOOKUP(Datos[[#This Row],[Mes]],$M$2:$N$13,2,FALSE)</f>
        <v>44713</v>
      </c>
      <c r="K1977" s="29" t="str">
        <f>VLOOKUP(Datos[[#This Row],[Region]],$P$7:$S$61,4,FALSE)</f>
        <v>02 - Albacete</v>
      </c>
    </row>
    <row r="1978" spans="1:11" x14ac:dyDescent="0.25">
      <c r="A1978" t="s">
        <v>63</v>
      </c>
      <c r="B1978" t="s">
        <v>20</v>
      </c>
      <c r="C1978" t="s">
        <v>10</v>
      </c>
      <c r="D1978">
        <v>0</v>
      </c>
      <c r="E1978">
        <v>0</v>
      </c>
      <c r="F1978">
        <v>2</v>
      </c>
      <c r="J1978" s="29">
        <f>VLOOKUP(Datos[[#This Row],[Mes]],$M$2:$N$13,2,FALSE)</f>
        <v>44743</v>
      </c>
      <c r="K1978" s="29" t="str">
        <f>VLOOKUP(Datos[[#This Row],[Region]],$P$7:$S$61,4,FALSE)</f>
        <v>02 - Albacete</v>
      </c>
    </row>
    <row r="1979" spans="1:11" x14ac:dyDescent="0.25">
      <c r="A1979" t="s">
        <v>63</v>
      </c>
      <c r="B1979" t="s">
        <v>20</v>
      </c>
      <c r="C1979" t="s">
        <v>11</v>
      </c>
      <c r="D1979">
        <v>0</v>
      </c>
      <c r="E1979">
        <v>0</v>
      </c>
      <c r="F1979">
        <v>2</v>
      </c>
      <c r="J1979" s="29">
        <f>VLOOKUP(Datos[[#This Row],[Mes]],$M$2:$N$13,2,FALSE)</f>
        <v>44774</v>
      </c>
      <c r="K1979" s="29" t="str">
        <f>VLOOKUP(Datos[[#This Row],[Region]],$P$7:$S$61,4,FALSE)</f>
        <v>02 - Albacete</v>
      </c>
    </row>
    <row r="1980" spans="1:11" x14ac:dyDescent="0.25">
      <c r="A1980" t="s">
        <v>63</v>
      </c>
      <c r="B1980" t="s">
        <v>20</v>
      </c>
      <c r="C1980" t="s">
        <v>12</v>
      </c>
      <c r="D1980">
        <v>0</v>
      </c>
      <c r="E1980">
        <v>0</v>
      </c>
      <c r="F1980">
        <v>2</v>
      </c>
      <c r="J1980" s="29">
        <f>VLOOKUP(Datos[[#This Row],[Mes]],$M$2:$N$13,2,FALSE)</f>
        <v>44805</v>
      </c>
      <c r="K1980" s="29" t="str">
        <f>VLOOKUP(Datos[[#This Row],[Region]],$P$7:$S$61,4,FALSE)</f>
        <v>02 - Albacete</v>
      </c>
    </row>
    <row r="1981" spans="1:11" x14ac:dyDescent="0.25">
      <c r="A1981" t="s">
        <v>63</v>
      </c>
      <c r="B1981" t="s">
        <v>20</v>
      </c>
      <c r="C1981" t="s">
        <v>13</v>
      </c>
      <c r="D1981">
        <v>0</v>
      </c>
      <c r="E1981">
        <v>0</v>
      </c>
      <c r="F1981">
        <v>2</v>
      </c>
      <c r="J1981" s="29">
        <f>VLOOKUP(Datos[[#This Row],[Mes]],$M$2:$N$13,2,FALSE)</f>
        <v>44835</v>
      </c>
      <c r="K1981" s="29" t="str">
        <f>VLOOKUP(Datos[[#This Row],[Region]],$P$7:$S$61,4,FALSE)</f>
        <v>02 - Albacete</v>
      </c>
    </row>
    <row r="1982" spans="1:11" x14ac:dyDescent="0.25">
      <c r="A1982" t="s">
        <v>63</v>
      </c>
      <c r="B1982" t="s">
        <v>20</v>
      </c>
      <c r="C1982" t="s">
        <v>14</v>
      </c>
      <c r="D1982">
        <v>0</v>
      </c>
      <c r="E1982">
        <v>0</v>
      </c>
      <c r="F1982">
        <v>2</v>
      </c>
      <c r="J1982" s="29">
        <f>VLOOKUP(Datos[[#This Row],[Mes]],$M$2:$N$13,2,FALSE)</f>
        <v>44866</v>
      </c>
      <c r="K1982" s="29" t="str">
        <f>VLOOKUP(Datos[[#This Row],[Region]],$P$7:$S$61,4,FALSE)</f>
        <v>02 - Albacete</v>
      </c>
    </row>
    <row r="1983" spans="1:11" x14ac:dyDescent="0.25">
      <c r="A1983" t="s">
        <v>63</v>
      </c>
      <c r="B1983" t="s">
        <v>20</v>
      </c>
      <c r="C1983" t="s">
        <v>15</v>
      </c>
      <c r="D1983">
        <v>0</v>
      </c>
      <c r="E1983">
        <v>0</v>
      </c>
      <c r="F1983">
        <v>2</v>
      </c>
      <c r="J1983" s="29">
        <f>VLOOKUP(Datos[[#This Row],[Mes]],$M$2:$N$13,2,FALSE)</f>
        <v>44896</v>
      </c>
      <c r="K1983" s="29" t="str">
        <f>VLOOKUP(Datos[[#This Row],[Region]],$P$7:$S$61,4,FALSE)</f>
        <v>02 - Albacete</v>
      </c>
    </row>
    <row r="1984" spans="1:11" x14ac:dyDescent="0.25">
      <c r="A1984" t="s">
        <v>68</v>
      </c>
      <c r="B1984" t="s">
        <v>20</v>
      </c>
      <c r="C1984" t="s">
        <v>9</v>
      </c>
      <c r="D1984">
        <v>0</v>
      </c>
      <c r="E1984">
        <v>0</v>
      </c>
      <c r="F1984">
        <v>3</v>
      </c>
      <c r="J1984" s="29">
        <f>VLOOKUP(Datos[[#This Row],[Mes]],$M$2:$N$13,2,FALSE)</f>
        <v>44713</v>
      </c>
      <c r="K1984" s="29" t="str">
        <f>VLOOKUP(Datos[[#This Row],[Region]],$P$7:$S$61,4,FALSE)</f>
        <v>03 - Alicante/Alacant</v>
      </c>
    </row>
    <row r="1985" spans="1:11" x14ac:dyDescent="0.25">
      <c r="A1985" t="s">
        <v>68</v>
      </c>
      <c r="B1985" t="s">
        <v>20</v>
      </c>
      <c r="C1985" t="s">
        <v>10</v>
      </c>
      <c r="D1985">
        <v>0</v>
      </c>
      <c r="E1985">
        <v>0</v>
      </c>
      <c r="F1985">
        <v>3</v>
      </c>
      <c r="J1985" s="29">
        <f>VLOOKUP(Datos[[#This Row],[Mes]],$M$2:$N$13,2,FALSE)</f>
        <v>44743</v>
      </c>
      <c r="K1985" s="29" t="str">
        <f>VLOOKUP(Datos[[#This Row],[Region]],$P$7:$S$61,4,FALSE)</f>
        <v>03 - Alicante/Alacant</v>
      </c>
    </row>
    <row r="1986" spans="1:11" x14ac:dyDescent="0.25">
      <c r="A1986" t="s">
        <v>68</v>
      </c>
      <c r="B1986" t="s">
        <v>20</v>
      </c>
      <c r="C1986" t="s">
        <v>11</v>
      </c>
      <c r="D1986">
        <v>0</v>
      </c>
      <c r="E1986">
        <v>0</v>
      </c>
      <c r="F1986">
        <v>3</v>
      </c>
      <c r="J1986" s="29">
        <f>VLOOKUP(Datos[[#This Row],[Mes]],$M$2:$N$13,2,FALSE)</f>
        <v>44774</v>
      </c>
      <c r="K1986" s="29" t="str">
        <f>VLOOKUP(Datos[[#This Row],[Region]],$P$7:$S$61,4,FALSE)</f>
        <v>03 - Alicante/Alacant</v>
      </c>
    </row>
    <row r="1987" spans="1:11" x14ac:dyDescent="0.25">
      <c r="A1987" t="s">
        <v>68</v>
      </c>
      <c r="B1987" t="s">
        <v>20</v>
      </c>
      <c r="C1987" t="s">
        <v>12</v>
      </c>
      <c r="D1987">
        <v>0</v>
      </c>
      <c r="E1987">
        <v>0</v>
      </c>
      <c r="F1987">
        <v>3</v>
      </c>
      <c r="J1987" s="29">
        <f>VLOOKUP(Datos[[#This Row],[Mes]],$M$2:$N$13,2,FALSE)</f>
        <v>44805</v>
      </c>
      <c r="K1987" s="29" t="str">
        <f>VLOOKUP(Datos[[#This Row],[Region]],$P$7:$S$61,4,FALSE)</f>
        <v>03 - Alicante/Alacant</v>
      </c>
    </row>
    <row r="1988" spans="1:11" x14ac:dyDescent="0.25">
      <c r="A1988" t="s">
        <v>68</v>
      </c>
      <c r="B1988" t="s">
        <v>20</v>
      </c>
      <c r="C1988" t="s">
        <v>13</v>
      </c>
      <c r="D1988">
        <v>0</v>
      </c>
      <c r="E1988">
        <v>0</v>
      </c>
      <c r="F1988">
        <v>3</v>
      </c>
      <c r="J1988" s="29">
        <f>VLOOKUP(Datos[[#This Row],[Mes]],$M$2:$N$13,2,FALSE)</f>
        <v>44835</v>
      </c>
      <c r="K1988" s="29" t="str">
        <f>VLOOKUP(Datos[[#This Row],[Region]],$P$7:$S$61,4,FALSE)</f>
        <v>03 - Alicante/Alacant</v>
      </c>
    </row>
    <row r="1989" spans="1:11" x14ac:dyDescent="0.25">
      <c r="A1989" t="s">
        <v>68</v>
      </c>
      <c r="B1989" t="s">
        <v>20</v>
      </c>
      <c r="C1989" t="s">
        <v>14</v>
      </c>
      <c r="D1989">
        <v>0</v>
      </c>
      <c r="E1989">
        <v>0</v>
      </c>
      <c r="F1989">
        <v>3</v>
      </c>
      <c r="J1989" s="29">
        <f>VLOOKUP(Datos[[#This Row],[Mes]],$M$2:$N$13,2,FALSE)</f>
        <v>44866</v>
      </c>
      <c r="K1989" s="29" t="str">
        <f>VLOOKUP(Datos[[#This Row],[Region]],$P$7:$S$61,4,FALSE)</f>
        <v>03 - Alicante/Alacant</v>
      </c>
    </row>
    <row r="1990" spans="1:11" x14ac:dyDescent="0.25">
      <c r="A1990" t="s">
        <v>68</v>
      </c>
      <c r="B1990" t="s">
        <v>20</v>
      </c>
      <c r="C1990" t="s">
        <v>15</v>
      </c>
      <c r="D1990">
        <v>0</v>
      </c>
      <c r="E1990">
        <v>0</v>
      </c>
      <c r="F1990">
        <v>3</v>
      </c>
      <c r="J1990" s="29">
        <f>VLOOKUP(Datos[[#This Row],[Mes]],$M$2:$N$13,2,FALSE)</f>
        <v>44896</v>
      </c>
      <c r="K1990" s="29" t="str">
        <f>VLOOKUP(Datos[[#This Row],[Region]],$P$7:$S$61,4,FALSE)</f>
        <v>03 - Alicante/Alacant</v>
      </c>
    </row>
    <row r="1991" spans="1:11" x14ac:dyDescent="0.25">
      <c r="A1991" t="s">
        <v>65</v>
      </c>
      <c r="B1991" t="s">
        <v>20</v>
      </c>
      <c r="C1991" t="s">
        <v>9</v>
      </c>
      <c r="D1991">
        <v>0</v>
      </c>
      <c r="E1991">
        <v>0</v>
      </c>
      <c r="F1991">
        <v>4</v>
      </c>
      <c r="J1991" s="29">
        <f>VLOOKUP(Datos[[#This Row],[Mes]],$M$2:$N$13,2,FALSE)</f>
        <v>44713</v>
      </c>
      <c r="K1991" s="29" t="str">
        <f>VLOOKUP(Datos[[#This Row],[Region]],$P$7:$S$61,4,FALSE)</f>
        <v>04 - Almería</v>
      </c>
    </row>
    <row r="1992" spans="1:11" x14ac:dyDescent="0.25">
      <c r="A1992" t="s">
        <v>65</v>
      </c>
      <c r="B1992" t="s">
        <v>20</v>
      </c>
      <c r="C1992" t="s">
        <v>10</v>
      </c>
      <c r="D1992">
        <v>0</v>
      </c>
      <c r="E1992">
        <v>0</v>
      </c>
      <c r="F1992">
        <v>4</v>
      </c>
      <c r="J1992" s="29">
        <f>VLOOKUP(Datos[[#This Row],[Mes]],$M$2:$N$13,2,FALSE)</f>
        <v>44743</v>
      </c>
      <c r="K1992" s="29" t="str">
        <f>VLOOKUP(Datos[[#This Row],[Region]],$P$7:$S$61,4,FALSE)</f>
        <v>04 - Almería</v>
      </c>
    </row>
    <row r="1993" spans="1:11" x14ac:dyDescent="0.25">
      <c r="A1993" t="s">
        <v>65</v>
      </c>
      <c r="B1993" t="s">
        <v>20</v>
      </c>
      <c r="C1993" t="s">
        <v>11</v>
      </c>
      <c r="D1993">
        <v>0</v>
      </c>
      <c r="E1993">
        <v>0</v>
      </c>
      <c r="F1993">
        <v>4</v>
      </c>
      <c r="J1993" s="29">
        <f>VLOOKUP(Datos[[#This Row],[Mes]],$M$2:$N$13,2,FALSE)</f>
        <v>44774</v>
      </c>
      <c r="K1993" s="29" t="str">
        <f>VLOOKUP(Datos[[#This Row],[Region]],$P$7:$S$61,4,FALSE)</f>
        <v>04 - Almería</v>
      </c>
    </row>
    <row r="1994" spans="1:11" x14ac:dyDescent="0.25">
      <c r="A1994" t="s">
        <v>65</v>
      </c>
      <c r="B1994" t="s">
        <v>20</v>
      </c>
      <c r="C1994" t="s">
        <v>12</v>
      </c>
      <c r="D1994">
        <v>0</v>
      </c>
      <c r="E1994">
        <v>0</v>
      </c>
      <c r="F1994">
        <v>4</v>
      </c>
      <c r="J1994" s="29">
        <f>VLOOKUP(Datos[[#This Row],[Mes]],$M$2:$N$13,2,FALSE)</f>
        <v>44805</v>
      </c>
      <c r="K1994" s="29" t="str">
        <f>VLOOKUP(Datos[[#This Row],[Region]],$P$7:$S$61,4,FALSE)</f>
        <v>04 - Almería</v>
      </c>
    </row>
    <row r="1995" spans="1:11" x14ac:dyDescent="0.25">
      <c r="A1995" t="s">
        <v>65</v>
      </c>
      <c r="B1995" t="s">
        <v>20</v>
      </c>
      <c r="C1995" t="s">
        <v>13</v>
      </c>
      <c r="D1995">
        <v>0</v>
      </c>
      <c r="E1995">
        <v>0</v>
      </c>
      <c r="F1995">
        <v>4</v>
      </c>
      <c r="J1995" s="29">
        <f>VLOOKUP(Datos[[#This Row],[Mes]],$M$2:$N$13,2,FALSE)</f>
        <v>44835</v>
      </c>
      <c r="K1995" s="29" t="str">
        <f>VLOOKUP(Datos[[#This Row],[Region]],$P$7:$S$61,4,FALSE)</f>
        <v>04 - Almería</v>
      </c>
    </row>
    <row r="1996" spans="1:11" x14ac:dyDescent="0.25">
      <c r="A1996" t="s">
        <v>65</v>
      </c>
      <c r="B1996" t="s">
        <v>20</v>
      </c>
      <c r="C1996" t="s">
        <v>14</v>
      </c>
      <c r="D1996">
        <v>0</v>
      </c>
      <c r="E1996">
        <v>0</v>
      </c>
      <c r="F1996">
        <v>4</v>
      </c>
      <c r="J1996" s="29">
        <f>VLOOKUP(Datos[[#This Row],[Mes]],$M$2:$N$13,2,FALSE)</f>
        <v>44866</v>
      </c>
      <c r="K1996" s="29" t="str">
        <f>VLOOKUP(Datos[[#This Row],[Region]],$P$7:$S$61,4,FALSE)</f>
        <v>04 - Almería</v>
      </c>
    </row>
    <row r="1997" spans="1:11" x14ac:dyDescent="0.25">
      <c r="A1997" t="s">
        <v>65</v>
      </c>
      <c r="B1997" t="s">
        <v>20</v>
      </c>
      <c r="C1997" t="s">
        <v>15</v>
      </c>
      <c r="D1997">
        <v>0</v>
      </c>
      <c r="E1997">
        <v>0</v>
      </c>
      <c r="F1997">
        <v>4</v>
      </c>
      <c r="J1997" s="29">
        <f>VLOOKUP(Datos[[#This Row],[Mes]],$M$2:$N$13,2,FALSE)</f>
        <v>44896</v>
      </c>
      <c r="K1997" s="29" t="str">
        <f>VLOOKUP(Datos[[#This Row],[Region]],$P$7:$S$61,4,FALSE)</f>
        <v>04 - Almería</v>
      </c>
    </row>
    <row r="1998" spans="1:11" x14ac:dyDescent="0.25">
      <c r="A1998" t="s">
        <v>74</v>
      </c>
      <c r="B1998" t="s">
        <v>20</v>
      </c>
      <c r="C1998" t="s">
        <v>4</v>
      </c>
      <c r="D1998">
        <v>0</v>
      </c>
      <c r="E1998">
        <v>0</v>
      </c>
      <c r="F1998">
        <v>5</v>
      </c>
      <c r="J1998" s="29">
        <f>VLOOKUP(Datos[[#This Row],[Mes]],$M$2:$N$13,2,FALSE)</f>
        <v>44562</v>
      </c>
      <c r="K1998" s="29" t="str">
        <f>VLOOKUP(Datos[[#This Row],[Region]],$P$7:$S$61,4,FALSE)</f>
        <v>05 - Ávila</v>
      </c>
    </row>
    <row r="1999" spans="1:11" x14ac:dyDescent="0.25">
      <c r="A1999" t="s">
        <v>74</v>
      </c>
      <c r="B1999" t="s">
        <v>20</v>
      </c>
      <c r="C1999" t="s">
        <v>5</v>
      </c>
      <c r="D1999">
        <v>0</v>
      </c>
      <c r="E1999">
        <v>0</v>
      </c>
      <c r="F1999">
        <v>5</v>
      </c>
      <c r="J1999" s="29">
        <f>VLOOKUP(Datos[[#This Row],[Mes]],$M$2:$N$13,2,FALSE)</f>
        <v>44593</v>
      </c>
      <c r="K1999" s="29" t="str">
        <f>VLOOKUP(Datos[[#This Row],[Region]],$P$7:$S$61,4,FALSE)</f>
        <v>05 - Ávila</v>
      </c>
    </row>
    <row r="2000" spans="1:11" x14ac:dyDescent="0.25">
      <c r="A2000" t="s">
        <v>74</v>
      </c>
      <c r="B2000" t="s">
        <v>20</v>
      </c>
      <c r="C2000" t="s">
        <v>6</v>
      </c>
      <c r="D2000">
        <v>0</v>
      </c>
      <c r="E2000">
        <v>0</v>
      </c>
      <c r="F2000">
        <v>5</v>
      </c>
      <c r="J2000" s="29">
        <f>VLOOKUP(Datos[[#This Row],[Mes]],$M$2:$N$13,2,FALSE)</f>
        <v>44621</v>
      </c>
      <c r="K2000" s="29" t="str">
        <f>VLOOKUP(Datos[[#This Row],[Region]],$P$7:$S$61,4,FALSE)</f>
        <v>05 - Ávila</v>
      </c>
    </row>
    <row r="2001" spans="1:11" x14ac:dyDescent="0.25">
      <c r="A2001" t="s">
        <v>74</v>
      </c>
      <c r="B2001" t="s">
        <v>20</v>
      </c>
      <c r="C2001" t="s">
        <v>7</v>
      </c>
      <c r="D2001">
        <v>0</v>
      </c>
      <c r="E2001">
        <v>0</v>
      </c>
      <c r="F2001">
        <v>5</v>
      </c>
      <c r="J2001" s="29">
        <f>VLOOKUP(Datos[[#This Row],[Mes]],$M$2:$N$13,2,FALSE)</f>
        <v>44652</v>
      </c>
      <c r="K2001" s="29" t="str">
        <f>VLOOKUP(Datos[[#This Row],[Region]],$P$7:$S$61,4,FALSE)</f>
        <v>05 - Ávila</v>
      </c>
    </row>
    <row r="2002" spans="1:11" x14ac:dyDescent="0.25">
      <c r="A2002" t="s">
        <v>74</v>
      </c>
      <c r="B2002" t="s">
        <v>20</v>
      </c>
      <c r="C2002" t="s">
        <v>8</v>
      </c>
      <c r="D2002">
        <v>0</v>
      </c>
      <c r="E2002">
        <v>0</v>
      </c>
      <c r="F2002">
        <v>5</v>
      </c>
      <c r="J2002" s="29">
        <f>VLOOKUP(Datos[[#This Row],[Mes]],$M$2:$N$13,2,FALSE)</f>
        <v>44682</v>
      </c>
      <c r="K2002" s="29" t="str">
        <f>VLOOKUP(Datos[[#This Row],[Region]],$P$7:$S$61,4,FALSE)</f>
        <v>05 - Ávila</v>
      </c>
    </row>
    <row r="2003" spans="1:11" x14ac:dyDescent="0.25">
      <c r="A2003" t="s">
        <v>74</v>
      </c>
      <c r="B2003" t="s">
        <v>20</v>
      </c>
      <c r="C2003" t="s">
        <v>9</v>
      </c>
      <c r="D2003">
        <v>0</v>
      </c>
      <c r="E2003">
        <v>0</v>
      </c>
      <c r="F2003">
        <v>5</v>
      </c>
      <c r="J2003" s="29">
        <f>VLOOKUP(Datos[[#This Row],[Mes]],$M$2:$N$13,2,FALSE)</f>
        <v>44713</v>
      </c>
      <c r="K2003" s="29" t="str">
        <f>VLOOKUP(Datos[[#This Row],[Region]],$P$7:$S$61,4,FALSE)</f>
        <v>05 - Ávila</v>
      </c>
    </row>
    <row r="2004" spans="1:11" x14ac:dyDescent="0.25">
      <c r="A2004" t="s">
        <v>74</v>
      </c>
      <c r="B2004" t="s">
        <v>20</v>
      </c>
      <c r="C2004" t="s">
        <v>10</v>
      </c>
      <c r="D2004">
        <v>0</v>
      </c>
      <c r="E2004">
        <v>0</v>
      </c>
      <c r="F2004">
        <v>5</v>
      </c>
      <c r="J2004" s="29">
        <f>VLOOKUP(Datos[[#This Row],[Mes]],$M$2:$N$13,2,FALSE)</f>
        <v>44743</v>
      </c>
      <c r="K2004" s="29" t="str">
        <f>VLOOKUP(Datos[[#This Row],[Region]],$P$7:$S$61,4,FALSE)</f>
        <v>05 - Ávila</v>
      </c>
    </row>
    <row r="2005" spans="1:11" x14ac:dyDescent="0.25">
      <c r="A2005" t="s">
        <v>74</v>
      </c>
      <c r="B2005" t="s">
        <v>20</v>
      </c>
      <c r="C2005" t="s">
        <v>11</v>
      </c>
      <c r="D2005">
        <v>0</v>
      </c>
      <c r="E2005">
        <v>0</v>
      </c>
      <c r="F2005">
        <v>5</v>
      </c>
      <c r="J2005" s="29">
        <f>VLOOKUP(Datos[[#This Row],[Mes]],$M$2:$N$13,2,FALSE)</f>
        <v>44774</v>
      </c>
      <c r="K2005" s="29" t="str">
        <f>VLOOKUP(Datos[[#This Row],[Region]],$P$7:$S$61,4,FALSE)</f>
        <v>05 - Ávila</v>
      </c>
    </row>
    <row r="2006" spans="1:11" x14ac:dyDescent="0.25">
      <c r="A2006" t="s">
        <v>74</v>
      </c>
      <c r="B2006" t="s">
        <v>20</v>
      </c>
      <c r="C2006" t="s">
        <v>12</v>
      </c>
      <c r="D2006">
        <v>0</v>
      </c>
      <c r="E2006">
        <v>0</v>
      </c>
      <c r="F2006">
        <v>5</v>
      </c>
      <c r="J2006" s="29">
        <f>VLOOKUP(Datos[[#This Row],[Mes]],$M$2:$N$13,2,FALSE)</f>
        <v>44805</v>
      </c>
      <c r="K2006" s="29" t="str">
        <f>VLOOKUP(Datos[[#This Row],[Region]],$P$7:$S$61,4,FALSE)</f>
        <v>05 - Ávila</v>
      </c>
    </row>
    <row r="2007" spans="1:11" x14ac:dyDescent="0.25">
      <c r="A2007" t="s">
        <v>74</v>
      </c>
      <c r="B2007" t="s">
        <v>20</v>
      </c>
      <c r="C2007" t="s">
        <v>13</v>
      </c>
      <c r="D2007">
        <v>0</v>
      </c>
      <c r="E2007">
        <v>0</v>
      </c>
      <c r="F2007">
        <v>5</v>
      </c>
      <c r="J2007" s="29">
        <f>VLOOKUP(Datos[[#This Row],[Mes]],$M$2:$N$13,2,FALSE)</f>
        <v>44835</v>
      </c>
      <c r="K2007" s="29" t="str">
        <f>VLOOKUP(Datos[[#This Row],[Region]],$P$7:$S$61,4,FALSE)</f>
        <v>05 - Ávila</v>
      </c>
    </row>
    <row r="2008" spans="1:11" x14ac:dyDescent="0.25">
      <c r="A2008" t="s">
        <v>74</v>
      </c>
      <c r="B2008" t="s">
        <v>20</v>
      </c>
      <c r="C2008" t="s">
        <v>14</v>
      </c>
      <c r="D2008">
        <v>0</v>
      </c>
      <c r="E2008">
        <v>0</v>
      </c>
      <c r="F2008">
        <v>5</v>
      </c>
      <c r="J2008" s="29">
        <f>VLOOKUP(Datos[[#This Row],[Mes]],$M$2:$N$13,2,FALSE)</f>
        <v>44866</v>
      </c>
      <c r="K2008" s="29" t="str">
        <f>VLOOKUP(Datos[[#This Row],[Region]],$P$7:$S$61,4,FALSE)</f>
        <v>05 - Ávila</v>
      </c>
    </row>
    <row r="2009" spans="1:11" x14ac:dyDescent="0.25">
      <c r="A2009" t="s">
        <v>74</v>
      </c>
      <c r="B2009" t="s">
        <v>20</v>
      </c>
      <c r="C2009" t="s">
        <v>15</v>
      </c>
      <c r="D2009">
        <v>0</v>
      </c>
      <c r="E2009">
        <v>0</v>
      </c>
      <c r="F2009">
        <v>5</v>
      </c>
      <c r="J2009" s="29">
        <f>VLOOKUP(Datos[[#This Row],[Mes]],$M$2:$N$13,2,FALSE)</f>
        <v>44896</v>
      </c>
      <c r="K2009" s="29" t="str">
        <f>VLOOKUP(Datos[[#This Row],[Region]],$P$7:$S$61,4,FALSE)</f>
        <v>05 - Ávila</v>
      </c>
    </row>
    <row r="2010" spans="1:11" x14ac:dyDescent="0.25">
      <c r="A2010" t="s">
        <v>178</v>
      </c>
      <c r="B2010" t="s">
        <v>20</v>
      </c>
      <c r="C2010" t="s">
        <v>9</v>
      </c>
      <c r="D2010">
        <v>0</v>
      </c>
      <c r="E2010">
        <v>0</v>
      </c>
      <c r="F2010">
        <v>6</v>
      </c>
      <c r="J2010" s="29">
        <f>VLOOKUP(Datos[[#This Row],[Mes]],$M$2:$N$13,2,FALSE)</f>
        <v>44713</v>
      </c>
      <c r="K2010" s="29" t="str">
        <f>VLOOKUP(Datos[[#This Row],[Region]],$P$7:$S$61,4,FALSE)</f>
        <v>06 - Badajoz</v>
      </c>
    </row>
    <row r="2011" spans="1:11" x14ac:dyDescent="0.25">
      <c r="A2011" t="s">
        <v>178</v>
      </c>
      <c r="B2011" t="s">
        <v>20</v>
      </c>
      <c r="C2011" t="s">
        <v>10</v>
      </c>
      <c r="D2011">
        <v>0</v>
      </c>
      <c r="E2011">
        <v>0</v>
      </c>
      <c r="F2011">
        <v>6</v>
      </c>
      <c r="J2011" s="29">
        <f>VLOOKUP(Datos[[#This Row],[Mes]],$M$2:$N$13,2,FALSE)</f>
        <v>44743</v>
      </c>
      <c r="K2011" s="29" t="str">
        <f>VLOOKUP(Datos[[#This Row],[Region]],$P$7:$S$61,4,FALSE)</f>
        <v>06 - Badajoz</v>
      </c>
    </row>
    <row r="2012" spans="1:11" x14ac:dyDescent="0.25">
      <c r="A2012" t="s">
        <v>178</v>
      </c>
      <c r="B2012" t="s">
        <v>20</v>
      </c>
      <c r="C2012" t="s">
        <v>11</v>
      </c>
      <c r="D2012">
        <v>0</v>
      </c>
      <c r="E2012">
        <v>0</v>
      </c>
      <c r="F2012">
        <v>6</v>
      </c>
      <c r="J2012" s="29">
        <f>VLOOKUP(Datos[[#This Row],[Mes]],$M$2:$N$13,2,FALSE)</f>
        <v>44774</v>
      </c>
      <c r="K2012" s="29" t="str">
        <f>VLOOKUP(Datos[[#This Row],[Region]],$P$7:$S$61,4,FALSE)</f>
        <v>06 - Badajoz</v>
      </c>
    </row>
    <row r="2013" spans="1:11" x14ac:dyDescent="0.25">
      <c r="A2013" t="s">
        <v>178</v>
      </c>
      <c r="B2013" t="s">
        <v>20</v>
      </c>
      <c r="C2013" t="s">
        <v>12</v>
      </c>
      <c r="D2013">
        <v>0</v>
      </c>
      <c r="E2013">
        <v>0</v>
      </c>
      <c r="F2013">
        <v>6</v>
      </c>
      <c r="J2013" s="29">
        <f>VLOOKUP(Datos[[#This Row],[Mes]],$M$2:$N$13,2,FALSE)</f>
        <v>44805</v>
      </c>
      <c r="K2013" s="29" t="str">
        <f>VLOOKUP(Datos[[#This Row],[Region]],$P$7:$S$61,4,FALSE)</f>
        <v>06 - Badajoz</v>
      </c>
    </row>
    <row r="2014" spans="1:11" x14ac:dyDescent="0.25">
      <c r="A2014" t="s">
        <v>178</v>
      </c>
      <c r="B2014" t="s">
        <v>20</v>
      </c>
      <c r="C2014" t="s">
        <v>13</v>
      </c>
      <c r="D2014">
        <v>0</v>
      </c>
      <c r="E2014">
        <v>0</v>
      </c>
      <c r="F2014">
        <v>6</v>
      </c>
      <c r="J2014" s="29">
        <f>VLOOKUP(Datos[[#This Row],[Mes]],$M$2:$N$13,2,FALSE)</f>
        <v>44835</v>
      </c>
      <c r="K2014" s="29" t="str">
        <f>VLOOKUP(Datos[[#This Row],[Region]],$P$7:$S$61,4,FALSE)</f>
        <v>06 - Badajoz</v>
      </c>
    </row>
    <row r="2015" spans="1:11" x14ac:dyDescent="0.25">
      <c r="A2015" t="s">
        <v>178</v>
      </c>
      <c r="B2015" t="s">
        <v>20</v>
      </c>
      <c r="C2015" t="s">
        <v>14</v>
      </c>
      <c r="D2015">
        <v>0</v>
      </c>
      <c r="E2015">
        <v>0</v>
      </c>
      <c r="F2015">
        <v>6</v>
      </c>
      <c r="J2015" s="29">
        <f>VLOOKUP(Datos[[#This Row],[Mes]],$M$2:$N$13,2,FALSE)</f>
        <v>44866</v>
      </c>
      <c r="K2015" s="29" t="str">
        <f>VLOOKUP(Datos[[#This Row],[Region]],$P$7:$S$61,4,FALSE)</f>
        <v>06 - Badajoz</v>
      </c>
    </row>
    <row r="2016" spans="1:11" x14ac:dyDescent="0.25">
      <c r="A2016" t="s">
        <v>178</v>
      </c>
      <c r="B2016" t="s">
        <v>20</v>
      </c>
      <c r="C2016" t="s">
        <v>15</v>
      </c>
      <c r="D2016">
        <v>0</v>
      </c>
      <c r="E2016">
        <v>0</v>
      </c>
      <c r="F2016">
        <v>6</v>
      </c>
      <c r="J2016" s="29">
        <f>VLOOKUP(Datos[[#This Row],[Mes]],$M$2:$N$13,2,FALSE)</f>
        <v>44896</v>
      </c>
      <c r="K2016" s="29" t="str">
        <f>VLOOKUP(Datos[[#This Row],[Region]],$P$7:$S$61,4,FALSE)</f>
        <v>06 - Badajoz</v>
      </c>
    </row>
    <row r="2017" spans="1:11" x14ac:dyDescent="0.25">
      <c r="A2017" t="s">
        <v>71</v>
      </c>
      <c r="B2017" t="s">
        <v>20</v>
      </c>
      <c r="C2017" t="s">
        <v>9</v>
      </c>
      <c r="D2017">
        <v>0</v>
      </c>
      <c r="E2017">
        <v>0</v>
      </c>
      <c r="F2017">
        <v>7</v>
      </c>
      <c r="J2017" s="29">
        <f>VLOOKUP(Datos[[#This Row],[Mes]],$M$2:$N$13,2,FALSE)</f>
        <v>44713</v>
      </c>
      <c r="K2017" s="29" t="str">
        <f>VLOOKUP(Datos[[#This Row],[Region]],$P$7:$S$61,4,FALSE)</f>
        <v>07 - Balears, Illes</v>
      </c>
    </row>
    <row r="2018" spans="1:11" x14ac:dyDescent="0.25">
      <c r="A2018" t="s">
        <v>71</v>
      </c>
      <c r="B2018" t="s">
        <v>20</v>
      </c>
      <c r="C2018" t="s">
        <v>10</v>
      </c>
      <c r="D2018">
        <v>0</v>
      </c>
      <c r="E2018">
        <v>0</v>
      </c>
      <c r="F2018">
        <v>7</v>
      </c>
      <c r="J2018" s="29">
        <f>VLOOKUP(Datos[[#This Row],[Mes]],$M$2:$N$13,2,FALSE)</f>
        <v>44743</v>
      </c>
      <c r="K2018" s="29" t="str">
        <f>VLOOKUP(Datos[[#This Row],[Region]],$P$7:$S$61,4,FALSE)</f>
        <v>07 - Balears, Illes</v>
      </c>
    </row>
    <row r="2019" spans="1:11" x14ac:dyDescent="0.25">
      <c r="A2019" t="s">
        <v>71</v>
      </c>
      <c r="B2019" t="s">
        <v>20</v>
      </c>
      <c r="C2019" t="s">
        <v>11</v>
      </c>
      <c r="D2019">
        <v>0</v>
      </c>
      <c r="E2019">
        <v>0</v>
      </c>
      <c r="F2019">
        <v>7</v>
      </c>
      <c r="J2019" s="29">
        <f>VLOOKUP(Datos[[#This Row],[Mes]],$M$2:$N$13,2,FALSE)</f>
        <v>44774</v>
      </c>
      <c r="K2019" s="29" t="str">
        <f>VLOOKUP(Datos[[#This Row],[Region]],$P$7:$S$61,4,FALSE)</f>
        <v>07 - Balears, Illes</v>
      </c>
    </row>
    <row r="2020" spans="1:11" x14ac:dyDescent="0.25">
      <c r="A2020" t="s">
        <v>71</v>
      </c>
      <c r="B2020" t="s">
        <v>20</v>
      </c>
      <c r="C2020" t="s">
        <v>12</v>
      </c>
      <c r="D2020">
        <v>0</v>
      </c>
      <c r="E2020">
        <v>0</v>
      </c>
      <c r="F2020">
        <v>7</v>
      </c>
      <c r="J2020" s="29">
        <f>VLOOKUP(Datos[[#This Row],[Mes]],$M$2:$N$13,2,FALSE)</f>
        <v>44805</v>
      </c>
      <c r="K2020" s="29" t="str">
        <f>VLOOKUP(Datos[[#This Row],[Region]],$P$7:$S$61,4,FALSE)</f>
        <v>07 - Balears, Illes</v>
      </c>
    </row>
    <row r="2021" spans="1:11" x14ac:dyDescent="0.25">
      <c r="A2021" t="s">
        <v>71</v>
      </c>
      <c r="B2021" t="s">
        <v>20</v>
      </c>
      <c r="C2021" t="s">
        <v>13</v>
      </c>
      <c r="D2021">
        <v>0</v>
      </c>
      <c r="E2021">
        <v>0</v>
      </c>
      <c r="F2021">
        <v>7</v>
      </c>
      <c r="J2021" s="29">
        <f>VLOOKUP(Datos[[#This Row],[Mes]],$M$2:$N$13,2,FALSE)</f>
        <v>44835</v>
      </c>
      <c r="K2021" s="29" t="str">
        <f>VLOOKUP(Datos[[#This Row],[Region]],$P$7:$S$61,4,FALSE)</f>
        <v>07 - Balears, Illes</v>
      </c>
    </row>
    <row r="2022" spans="1:11" x14ac:dyDescent="0.25">
      <c r="A2022" t="s">
        <v>71</v>
      </c>
      <c r="B2022" t="s">
        <v>20</v>
      </c>
      <c r="C2022" t="s">
        <v>14</v>
      </c>
      <c r="D2022">
        <v>0</v>
      </c>
      <c r="E2022">
        <v>0</v>
      </c>
      <c r="F2022">
        <v>7</v>
      </c>
      <c r="J2022" s="29">
        <f>VLOOKUP(Datos[[#This Row],[Mes]],$M$2:$N$13,2,FALSE)</f>
        <v>44866</v>
      </c>
      <c r="K2022" s="29" t="str">
        <f>VLOOKUP(Datos[[#This Row],[Region]],$P$7:$S$61,4,FALSE)</f>
        <v>07 - Balears, Illes</v>
      </c>
    </row>
    <row r="2023" spans="1:11" x14ac:dyDescent="0.25">
      <c r="A2023" t="s">
        <v>71</v>
      </c>
      <c r="B2023" t="s">
        <v>20</v>
      </c>
      <c r="C2023" t="s">
        <v>15</v>
      </c>
      <c r="D2023">
        <v>0</v>
      </c>
      <c r="E2023">
        <v>0</v>
      </c>
      <c r="F2023">
        <v>7</v>
      </c>
      <c r="J2023" s="29">
        <f>VLOOKUP(Datos[[#This Row],[Mes]],$M$2:$N$13,2,FALSE)</f>
        <v>44896</v>
      </c>
      <c r="K2023" s="29" t="str">
        <f>VLOOKUP(Datos[[#This Row],[Region]],$P$7:$S$61,4,FALSE)</f>
        <v>07 - Balears, Illes</v>
      </c>
    </row>
    <row r="2024" spans="1:11" x14ac:dyDescent="0.25">
      <c r="A2024" t="s">
        <v>72</v>
      </c>
      <c r="B2024" t="s">
        <v>20</v>
      </c>
      <c r="C2024" t="s">
        <v>9</v>
      </c>
      <c r="D2024">
        <v>0</v>
      </c>
      <c r="E2024">
        <v>0</v>
      </c>
      <c r="F2024">
        <v>8</v>
      </c>
      <c r="J2024" s="29">
        <f>VLOOKUP(Datos[[#This Row],[Mes]],$M$2:$N$13,2,FALSE)</f>
        <v>44713</v>
      </c>
      <c r="K2024" s="29" t="str">
        <f>VLOOKUP(Datos[[#This Row],[Region]],$P$7:$S$61,4,FALSE)</f>
        <v>08 - Barcelona</v>
      </c>
    </row>
    <row r="2025" spans="1:11" x14ac:dyDescent="0.25">
      <c r="A2025" t="s">
        <v>72</v>
      </c>
      <c r="B2025" t="s">
        <v>20</v>
      </c>
      <c r="C2025" t="s">
        <v>10</v>
      </c>
      <c r="D2025">
        <v>0</v>
      </c>
      <c r="E2025">
        <v>0</v>
      </c>
      <c r="F2025">
        <v>8</v>
      </c>
      <c r="J2025" s="29">
        <f>VLOOKUP(Datos[[#This Row],[Mes]],$M$2:$N$13,2,FALSE)</f>
        <v>44743</v>
      </c>
      <c r="K2025" s="29" t="str">
        <f>VLOOKUP(Datos[[#This Row],[Region]],$P$7:$S$61,4,FALSE)</f>
        <v>08 - Barcelona</v>
      </c>
    </row>
    <row r="2026" spans="1:11" x14ac:dyDescent="0.25">
      <c r="A2026" t="s">
        <v>72</v>
      </c>
      <c r="B2026" t="s">
        <v>20</v>
      </c>
      <c r="C2026" t="s">
        <v>11</v>
      </c>
      <c r="D2026">
        <v>0</v>
      </c>
      <c r="E2026">
        <v>0</v>
      </c>
      <c r="F2026">
        <v>8</v>
      </c>
      <c r="J2026" s="29">
        <f>VLOOKUP(Datos[[#This Row],[Mes]],$M$2:$N$13,2,FALSE)</f>
        <v>44774</v>
      </c>
      <c r="K2026" s="29" t="str">
        <f>VLOOKUP(Datos[[#This Row],[Region]],$P$7:$S$61,4,FALSE)</f>
        <v>08 - Barcelona</v>
      </c>
    </row>
    <row r="2027" spans="1:11" x14ac:dyDescent="0.25">
      <c r="A2027" t="s">
        <v>72</v>
      </c>
      <c r="B2027" t="s">
        <v>20</v>
      </c>
      <c r="C2027" t="s">
        <v>12</v>
      </c>
      <c r="D2027">
        <v>0</v>
      </c>
      <c r="E2027">
        <v>0</v>
      </c>
      <c r="F2027">
        <v>8</v>
      </c>
      <c r="J2027" s="29">
        <f>VLOOKUP(Datos[[#This Row],[Mes]],$M$2:$N$13,2,FALSE)</f>
        <v>44805</v>
      </c>
      <c r="K2027" s="29" t="str">
        <f>VLOOKUP(Datos[[#This Row],[Region]],$P$7:$S$61,4,FALSE)</f>
        <v>08 - Barcelona</v>
      </c>
    </row>
    <row r="2028" spans="1:11" x14ac:dyDescent="0.25">
      <c r="A2028" t="s">
        <v>72</v>
      </c>
      <c r="B2028" t="s">
        <v>20</v>
      </c>
      <c r="C2028" t="s">
        <v>13</v>
      </c>
      <c r="D2028">
        <v>0</v>
      </c>
      <c r="E2028">
        <v>0</v>
      </c>
      <c r="F2028">
        <v>8</v>
      </c>
      <c r="J2028" s="29">
        <f>VLOOKUP(Datos[[#This Row],[Mes]],$M$2:$N$13,2,FALSE)</f>
        <v>44835</v>
      </c>
      <c r="K2028" s="29" t="str">
        <f>VLOOKUP(Datos[[#This Row],[Region]],$P$7:$S$61,4,FALSE)</f>
        <v>08 - Barcelona</v>
      </c>
    </row>
    <row r="2029" spans="1:11" x14ac:dyDescent="0.25">
      <c r="A2029" t="s">
        <v>72</v>
      </c>
      <c r="B2029" t="s">
        <v>20</v>
      </c>
      <c r="C2029" t="s">
        <v>14</v>
      </c>
      <c r="D2029">
        <v>0</v>
      </c>
      <c r="E2029">
        <v>0</v>
      </c>
      <c r="F2029">
        <v>8</v>
      </c>
      <c r="J2029" s="29">
        <f>VLOOKUP(Datos[[#This Row],[Mes]],$M$2:$N$13,2,FALSE)</f>
        <v>44866</v>
      </c>
      <c r="K2029" s="29" t="str">
        <f>VLOOKUP(Datos[[#This Row],[Region]],$P$7:$S$61,4,FALSE)</f>
        <v>08 - Barcelona</v>
      </c>
    </row>
    <row r="2030" spans="1:11" x14ac:dyDescent="0.25">
      <c r="A2030" t="s">
        <v>72</v>
      </c>
      <c r="B2030" t="s">
        <v>20</v>
      </c>
      <c r="C2030" t="s">
        <v>15</v>
      </c>
      <c r="D2030">
        <v>0</v>
      </c>
      <c r="E2030">
        <v>0</v>
      </c>
      <c r="F2030">
        <v>8</v>
      </c>
      <c r="J2030" s="29">
        <f>VLOOKUP(Datos[[#This Row],[Mes]],$M$2:$N$13,2,FALSE)</f>
        <v>44896</v>
      </c>
      <c r="K2030" s="29" t="str">
        <f>VLOOKUP(Datos[[#This Row],[Region]],$P$7:$S$61,4,FALSE)</f>
        <v>08 - Barcelona</v>
      </c>
    </row>
    <row r="2031" spans="1:11" x14ac:dyDescent="0.25">
      <c r="A2031" t="s">
        <v>76</v>
      </c>
      <c r="B2031" t="s">
        <v>20</v>
      </c>
      <c r="C2031" t="s">
        <v>9</v>
      </c>
      <c r="D2031">
        <v>0</v>
      </c>
      <c r="E2031">
        <v>0</v>
      </c>
      <c r="F2031">
        <v>9</v>
      </c>
      <c r="J2031" s="29">
        <f>VLOOKUP(Datos[[#This Row],[Mes]],$M$2:$N$13,2,FALSE)</f>
        <v>44713</v>
      </c>
      <c r="K2031" s="29" t="str">
        <f>VLOOKUP(Datos[[#This Row],[Region]],$P$7:$S$61,4,FALSE)</f>
        <v>09 - Burgos</v>
      </c>
    </row>
    <row r="2032" spans="1:11" x14ac:dyDescent="0.25">
      <c r="A2032" t="s">
        <v>76</v>
      </c>
      <c r="B2032" t="s">
        <v>20</v>
      </c>
      <c r="C2032" t="s">
        <v>10</v>
      </c>
      <c r="D2032">
        <v>0</v>
      </c>
      <c r="E2032">
        <v>0</v>
      </c>
      <c r="F2032">
        <v>9</v>
      </c>
      <c r="J2032" s="29">
        <f>VLOOKUP(Datos[[#This Row],[Mes]],$M$2:$N$13,2,FALSE)</f>
        <v>44743</v>
      </c>
      <c r="K2032" s="29" t="str">
        <f>VLOOKUP(Datos[[#This Row],[Region]],$P$7:$S$61,4,FALSE)</f>
        <v>09 - Burgos</v>
      </c>
    </row>
    <row r="2033" spans="1:11" x14ac:dyDescent="0.25">
      <c r="A2033" t="s">
        <v>76</v>
      </c>
      <c r="B2033" t="s">
        <v>20</v>
      </c>
      <c r="C2033" t="s">
        <v>11</v>
      </c>
      <c r="D2033">
        <v>0</v>
      </c>
      <c r="E2033">
        <v>0</v>
      </c>
      <c r="F2033">
        <v>9</v>
      </c>
      <c r="J2033" s="29">
        <f>VLOOKUP(Datos[[#This Row],[Mes]],$M$2:$N$13,2,FALSE)</f>
        <v>44774</v>
      </c>
      <c r="K2033" s="29" t="str">
        <f>VLOOKUP(Datos[[#This Row],[Region]],$P$7:$S$61,4,FALSE)</f>
        <v>09 - Burgos</v>
      </c>
    </row>
    <row r="2034" spans="1:11" x14ac:dyDescent="0.25">
      <c r="A2034" t="s">
        <v>76</v>
      </c>
      <c r="B2034" t="s">
        <v>20</v>
      </c>
      <c r="C2034" t="s">
        <v>12</v>
      </c>
      <c r="D2034">
        <v>0</v>
      </c>
      <c r="E2034">
        <v>0</v>
      </c>
      <c r="F2034">
        <v>9</v>
      </c>
      <c r="J2034" s="29">
        <f>VLOOKUP(Datos[[#This Row],[Mes]],$M$2:$N$13,2,FALSE)</f>
        <v>44805</v>
      </c>
      <c r="K2034" s="29" t="str">
        <f>VLOOKUP(Datos[[#This Row],[Region]],$P$7:$S$61,4,FALSE)</f>
        <v>09 - Burgos</v>
      </c>
    </row>
    <row r="2035" spans="1:11" x14ac:dyDescent="0.25">
      <c r="A2035" t="s">
        <v>76</v>
      </c>
      <c r="B2035" t="s">
        <v>20</v>
      </c>
      <c r="C2035" t="s">
        <v>13</v>
      </c>
      <c r="D2035">
        <v>0</v>
      </c>
      <c r="E2035">
        <v>0</v>
      </c>
      <c r="F2035">
        <v>9</v>
      </c>
      <c r="J2035" s="29">
        <f>VLOOKUP(Datos[[#This Row],[Mes]],$M$2:$N$13,2,FALSE)</f>
        <v>44835</v>
      </c>
      <c r="K2035" s="29" t="str">
        <f>VLOOKUP(Datos[[#This Row],[Region]],$P$7:$S$61,4,FALSE)</f>
        <v>09 - Burgos</v>
      </c>
    </row>
    <row r="2036" spans="1:11" x14ac:dyDescent="0.25">
      <c r="A2036" t="s">
        <v>76</v>
      </c>
      <c r="B2036" t="s">
        <v>20</v>
      </c>
      <c r="C2036" t="s">
        <v>14</v>
      </c>
      <c r="D2036">
        <v>0</v>
      </c>
      <c r="E2036">
        <v>0</v>
      </c>
      <c r="F2036">
        <v>9</v>
      </c>
      <c r="J2036" s="29">
        <f>VLOOKUP(Datos[[#This Row],[Mes]],$M$2:$N$13,2,FALSE)</f>
        <v>44866</v>
      </c>
      <c r="K2036" s="29" t="str">
        <f>VLOOKUP(Datos[[#This Row],[Region]],$P$7:$S$61,4,FALSE)</f>
        <v>09 - Burgos</v>
      </c>
    </row>
    <row r="2037" spans="1:11" x14ac:dyDescent="0.25">
      <c r="A2037" t="s">
        <v>76</v>
      </c>
      <c r="B2037" t="s">
        <v>20</v>
      </c>
      <c r="C2037" t="s">
        <v>15</v>
      </c>
      <c r="D2037">
        <v>0</v>
      </c>
      <c r="E2037">
        <v>0</v>
      </c>
      <c r="F2037">
        <v>9</v>
      </c>
      <c r="J2037" s="29">
        <f>VLOOKUP(Datos[[#This Row],[Mes]],$M$2:$N$13,2,FALSE)</f>
        <v>44896</v>
      </c>
      <c r="K2037" s="29" t="str">
        <f>VLOOKUP(Datos[[#This Row],[Region]],$P$7:$S$61,4,FALSE)</f>
        <v>09 - Burgos</v>
      </c>
    </row>
    <row r="2038" spans="1:11" x14ac:dyDescent="0.25">
      <c r="A2038" t="s">
        <v>109</v>
      </c>
      <c r="B2038" t="s">
        <v>20</v>
      </c>
      <c r="C2038" t="s">
        <v>9</v>
      </c>
      <c r="D2038">
        <v>0</v>
      </c>
      <c r="E2038">
        <v>0</v>
      </c>
      <c r="F2038">
        <v>10</v>
      </c>
      <c r="J2038" s="29">
        <f>VLOOKUP(Datos[[#This Row],[Mes]],$M$2:$N$13,2,FALSE)</f>
        <v>44713</v>
      </c>
      <c r="K2038" s="29" t="str">
        <f>VLOOKUP(Datos[[#This Row],[Region]],$P$7:$S$61,4,FALSE)</f>
        <v>10 - Cáceres</v>
      </c>
    </row>
    <row r="2039" spans="1:11" x14ac:dyDescent="0.25">
      <c r="A2039" t="s">
        <v>109</v>
      </c>
      <c r="B2039" t="s">
        <v>20</v>
      </c>
      <c r="C2039" t="s">
        <v>10</v>
      </c>
      <c r="D2039">
        <v>0</v>
      </c>
      <c r="E2039">
        <v>0</v>
      </c>
      <c r="F2039">
        <v>10</v>
      </c>
      <c r="J2039" s="29">
        <f>VLOOKUP(Datos[[#This Row],[Mes]],$M$2:$N$13,2,FALSE)</f>
        <v>44743</v>
      </c>
      <c r="K2039" s="29" t="str">
        <f>VLOOKUP(Datos[[#This Row],[Region]],$P$7:$S$61,4,FALSE)</f>
        <v>10 - Cáceres</v>
      </c>
    </row>
    <row r="2040" spans="1:11" x14ac:dyDescent="0.25">
      <c r="A2040" t="s">
        <v>109</v>
      </c>
      <c r="B2040" t="s">
        <v>20</v>
      </c>
      <c r="C2040" t="s">
        <v>11</v>
      </c>
      <c r="D2040">
        <v>0</v>
      </c>
      <c r="E2040">
        <v>0</v>
      </c>
      <c r="F2040">
        <v>10</v>
      </c>
      <c r="J2040" s="29">
        <f>VLOOKUP(Datos[[#This Row],[Mes]],$M$2:$N$13,2,FALSE)</f>
        <v>44774</v>
      </c>
      <c r="K2040" s="29" t="str">
        <f>VLOOKUP(Datos[[#This Row],[Region]],$P$7:$S$61,4,FALSE)</f>
        <v>10 - Cáceres</v>
      </c>
    </row>
    <row r="2041" spans="1:11" x14ac:dyDescent="0.25">
      <c r="A2041" t="s">
        <v>109</v>
      </c>
      <c r="B2041" t="s">
        <v>20</v>
      </c>
      <c r="C2041" t="s">
        <v>12</v>
      </c>
      <c r="D2041">
        <v>0</v>
      </c>
      <c r="E2041">
        <v>0</v>
      </c>
      <c r="F2041">
        <v>10</v>
      </c>
      <c r="J2041" s="29">
        <f>VLOOKUP(Datos[[#This Row],[Mes]],$M$2:$N$13,2,FALSE)</f>
        <v>44805</v>
      </c>
      <c r="K2041" s="29" t="str">
        <f>VLOOKUP(Datos[[#This Row],[Region]],$P$7:$S$61,4,FALSE)</f>
        <v>10 - Cáceres</v>
      </c>
    </row>
    <row r="2042" spans="1:11" x14ac:dyDescent="0.25">
      <c r="A2042" t="s">
        <v>109</v>
      </c>
      <c r="B2042" t="s">
        <v>20</v>
      </c>
      <c r="C2042" t="s">
        <v>13</v>
      </c>
      <c r="D2042">
        <v>0</v>
      </c>
      <c r="E2042">
        <v>0</v>
      </c>
      <c r="F2042">
        <v>10</v>
      </c>
      <c r="J2042" s="29">
        <f>VLOOKUP(Datos[[#This Row],[Mes]],$M$2:$N$13,2,FALSE)</f>
        <v>44835</v>
      </c>
      <c r="K2042" s="29" t="str">
        <f>VLOOKUP(Datos[[#This Row],[Region]],$P$7:$S$61,4,FALSE)</f>
        <v>10 - Cáceres</v>
      </c>
    </row>
    <row r="2043" spans="1:11" x14ac:dyDescent="0.25">
      <c r="A2043" t="s">
        <v>109</v>
      </c>
      <c r="B2043" t="s">
        <v>20</v>
      </c>
      <c r="C2043" t="s">
        <v>14</v>
      </c>
      <c r="D2043">
        <v>0</v>
      </c>
      <c r="E2043">
        <v>0</v>
      </c>
      <c r="F2043">
        <v>10</v>
      </c>
      <c r="J2043" s="29">
        <f>VLOOKUP(Datos[[#This Row],[Mes]],$M$2:$N$13,2,FALSE)</f>
        <v>44866</v>
      </c>
      <c r="K2043" s="29" t="str">
        <f>VLOOKUP(Datos[[#This Row],[Region]],$P$7:$S$61,4,FALSE)</f>
        <v>10 - Cáceres</v>
      </c>
    </row>
    <row r="2044" spans="1:11" x14ac:dyDescent="0.25">
      <c r="A2044" t="s">
        <v>109</v>
      </c>
      <c r="B2044" t="s">
        <v>20</v>
      </c>
      <c r="C2044" t="s">
        <v>15</v>
      </c>
      <c r="D2044">
        <v>0</v>
      </c>
      <c r="E2044">
        <v>0</v>
      </c>
      <c r="F2044">
        <v>10</v>
      </c>
      <c r="J2044" s="29">
        <f>VLOOKUP(Datos[[#This Row],[Mes]],$M$2:$N$13,2,FALSE)</f>
        <v>44896</v>
      </c>
      <c r="K2044" s="29" t="str">
        <f>VLOOKUP(Datos[[#This Row],[Region]],$P$7:$S$61,4,FALSE)</f>
        <v>10 - Cáceres</v>
      </c>
    </row>
    <row r="2045" spans="1:11" x14ac:dyDescent="0.25">
      <c r="A2045" t="s">
        <v>77</v>
      </c>
      <c r="B2045" t="s">
        <v>20</v>
      </c>
      <c r="C2045" t="s">
        <v>9</v>
      </c>
      <c r="D2045">
        <v>0</v>
      </c>
      <c r="E2045">
        <v>0</v>
      </c>
      <c r="F2045">
        <v>11</v>
      </c>
      <c r="J2045" s="29">
        <f>VLOOKUP(Datos[[#This Row],[Mes]],$M$2:$N$13,2,FALSE)</f>
        <v>44713</v>
      </c>
      <c r="K2045" s="29" t="str">
        <f>VLOOKUP(Datos[[#This Row],[Region]],$P$7:$S$61,4,FALSE)</f>
        <v>11 - Cádiz</v>
      </c>
    </row>
    <row r="2046" spans="1:11" x14ac:dyDescent="0.25">
      <c r="A2046" t="s">
        <v>77</v>
      </c>
      <c r="B2046" t="s">
        <v>20</v>
      </c>
      <c r="C2046" t="s">
        <v>10</v>
      </c>
      <c r="D2046">
        <v>0</v>
      </c>
      <c r="E2046">
        <v>0</v>
      </c>
      <c r="F2046">
        <v>11</v>
      </c>
      <c r="J2046" s="29">
        <f>VLOOKUP(Datos[[#This Row],[Mes]],$M$2:$N$13,2,FALSE)</f>
        <v>44743</v>
      </c>
      <c r="K2046" s="29" t="str">
        <f>VLOOKUP(Datos[[#This Row],[Region]],$P$7:$S$61,4,FALSE)</f>
        <v>11 - Cádiz</v>
      </c>
    </row>
    <row r="2047" spans="1:11" x14ac:dyDescent="0.25">
      <c r="A2047" t="s">
        <v>77</v>
      </c>
      <c r="B2047" t="s">
        <v>20</v>
      </c>
      <c r="C2047" t="s">
        <v>11</v>
      </c>
      <c r="D2047">
        <v>0</v>
      </c>
      <c r="E2047">
        <v>0</v>
      </c>
      <c r="F2047">
        <v>11</v>
      </c>
      <c r="J2047" s="29">
        <f>VLOOKUP(Datos[[#This Row],[Mes]],$M$2:$N$13,2,FALSE)</f>
        <v>44774</v>
      </c>
      <c r="K2047" s="29" t="str">
        <f>VLOOKUP(Datos[[#This Row],[Region]],$P$7:$S$61,4,FALSE)</f>
        <v>11 - Cádiz</v>
      </c>
    </row>
    <row r="2048" spans="1:11" x14ac:dyDescent="0.25">
      <c r="A2048" t="s">
        <v>77</v>
      </c>
      <c r="B2048" t="s">
        <v>20</v>
      </c>
      <c r="C2048" t="s">
        <v>12</v>
      </c>
      <c r="D2048">
        <v>0</v>
      </c>
      <c r="E2048">
        <v>0</v>
      </c>
      <c r="F2048">
        <v>11</v>
      </c>
      <c r="J2048" s="29">
        <f>VLOOKUP(Datos[[#This Row],[Mes]],$M$2:$N$13,2,FALSE)</f>
        <v>44805</v>
      </c>
      <c r="K2048" s="29" t="str">
        <f>VLOOKUP(Datos[[#This Row],[Region]],$P$7:$S$61,4,FALSE)</f>
        <v>11 - Cádiz</v>
      </c>
    </row>
    <row r="2049" spans="1:11" x14ac:dyDescent="0.25">
      <c r="A2049" t="s">
        <v>77</v>
      </c>
      <c r="B2049" t="s">
        <v>20</v>
      </c>
      <c r="C2049" t="s">
        <v>13</v>
      </c>
      <c r="D2049">
        <v>0</v>
      </c>
      <c r="E2049">
        <v>0</v>
      </c>
      <c r="F2049">
        <v>11</v>
      </c>
      <c r="J2049" s="29">
        <f>VLOOKUP(Datos[[#This Row],[Mes]],$M$2:$N$13,2,FALSE)</f>
        <v>44835</v>
      </c>
      <c r="K2049" s="29" t="str">
        <f>VLOOKUP(Datos[[#This Row],[Region]],$P$7:$S$61,4,FALSE)</f>
        <v>11 - Cádiz</v>
      </c>
    </row>
    <row r="2050" spans="1:11" x14ac:dyDescent="0.25">
      <c r="A2050" t="s">
        <v>77</v>
      </c>
      <c r="B2050" t="s">
        <v>20</v>
      </c>
      <c r="C2050" t="s">
        <v>14</v>
      </c>
      <c r="D2050">
        <v>0</v>
      </c>
      <c r="E2050">
        <v>0</v>
      </c>
      <c r="F2050">
        <v>11</v>
      </c>
      <c r="J2050" s="29">
        <f>VLOOKUP(Datos[[#This Row],[Mes]],$M$2:$N$13,2,FALSE)</f>
        <v>44866</v>
      </c>
      <c r="K2050" s="29" t="str">
        <f>VLOOKUP(Datos[[#This Row],[Region]],$P$7:$S$61,4,FALSE)</f>
        <v>11 - Cádiz</v>
      </c>
    </row>
    <row r="2051" spans="1:11" x14ac:dyDescent="0.25">
      <c r="A2051" t="s">
        <v>77</v>
      </c>
      <c r="B2051" t="s">
        <v>20</v>
      </c>
      <c r="C2051" t="s">
        <v>15</v>
      </c>
      <c r="D2051">
        <v>0</v>
      </c>
      <c r="E2051">
        <v>0</v>
      </c>
      <c r="F2051">
        <v>11</v>
      </c>
      <c r="J2051" s="29">
        <f>VLOOKUP(Datos[[#This Row],[Mes]],$M$2:$N$13,2,FALSE)</f>
        <v>44896</v>
      </c>
      <c r="K2051" s="29" t="str">
        <f>VLOOKUP(Datos[[#This Row],[Region]],$P$7:$S$61,4,FALSE)</f>
        <v>11 - Cádiz</v>
      </c>
    </row>
    <row r="2052" spans="1:11" x14ac:dyDescent="0.25">
      <c r="A2052" t="s">
        <v>79</v>
      </c>
      <c r="B2052" t="s">
        <v>20</v>
      </c>
      <c r="C2052" t="s">
        <v>9</v>
      </c>
      <c r="D2052">
        <v>0</v>
      </c>
      <c r="E2052">
        <v>0</v>
      </c>
      <c r="F2052">
        <v>12</v>
      </c>
      <c r="J2052" s="29">
        <f>VLOOKUP(Datos[[#This Row],[Mes]],$M$2:$N$13,2,FALSE)</f>
        <v>44713</v>
      </c>
      <c r="K2052" s="29" t="str">
        <f>VLOOKUP(Datos[[#This Row],[Region]],$P$7:$S$61,4,FALSE)</f>
        <v>12 - Castellón/Castelló</v>
      </c>
    </row>
    <row r="2053" spans="1:11" x14ac:dyDescent="0.25">
      <c r="A2053" t="s">
        <v>79</v>
      </c>
      <c r="B2053" t="s">
        <v>20</v>
      </c>
      <c r="C2053" t="s">
        <v>10</v>
      </c>
      <c r="D2053">
        <v>0</v>
      </c>
      <c r="E2053">
        <v>0</v>
      </c>
      <c r="F2053">
        <v>12</v>
      </c>
      <c r="J2053" s="29">
        <f>VLOOKUP(Datos[[#This Row],[Mes]],$M$2:$N$13,2,FALSE)</f>
        <v>44743</v>
      </c>
      <c r="K2053" s="29" t="str">
        <f>VLOOKUP(Datos[[#This Row],[Region]],$P$7:$S$61,4,FALSE)</f>
        <v>12 - Castellón/Castelló</v>
      </c>
    </row>
    <row r="2054" spans="1:11" x14ac:dyDescent="0.25">
      <c r="A2054" t="s">
        <v>79</v>
      </c>
      <c r="B2054" t="s">
        <v>20</v>
      </c>
      <c r="C2054" t="s">
        <v>11</v>
      </c>
      <c r="D2054">
        <v>0</v>
      </c>
      <c r="E2054">
        <v>0</v>
      </c>
      <c r="F2054">
        <v>12</v>
      </c>
      <c r="J2054" s="29">
        <f>VLOOKUP(Datos[[#This Row],[Mes]],$M$2:$N$13,2,FALSE)</f>
        <v>44774</v>
      </c>
      <c r="K2054" s="29" t="str">
        <f>VLOOKUP(Datos[[#This Row],[Region]],$P$7:$S$61,4,FALSE)</f>
        <v>12 - Castellón/Castelló</v>
      </c>
    </row>
    <row r="2055" spans="1:11" x14ac:dyDescent="0.25">
      <c r="A2055" t="s">
        <v>79</v>
      </c>
      <c r="B2055" t="s">
        <v>20</v>
      </c>
      <c r="C2055" t="s">
        <v>12</v>
      </c>
      <c r="D2055">
        <v>0</v>
      </c>
      <c r="E2055">
        <v>0</v>
      </c>
      <c r="F2055">
        <v>12</v>
      </c>
      <c r="J2055" s="29">
        <f>VLOOKUP(Datos[[#This Row],[Mes]],$M$2:$N$13,2,FALSE)</f>
        <v>44805</v>
      </c>
      <c r="K2055" s="29" t="str">
        <f>VLOOKUP(Datos[[#This Row],[Region]],$P$7:$S$61,4,FALSE)</f>
        <v>12 - Castellón/Castelló</v>
      </c>
    </row>
    <row r="2056" spans="1:11" x14ac:dyDescent="0.25">
      <c r="A2056" t="s">
        <v>79</v>
      </c>
      <c r="B2056" t="s">
        <v>20</v>
      </c>
      <c r="C2056" t="s">
        <v>13</v>
      </c>
      <c r="D2056">
        <v>0</v>
      </c>
      <c r="E2056">
        <v>0</v>
      </c>
      <c r="F2056">
        <v>12</v>
      </c>
      <c r="J2056" s="29">
        <f>VLOOKUP(Datos[[#This Row],[Mes]],$M$2:$N$13,2,FALSE)</f>
        <v>44835</v>
      </c>
      <c r="K2056" s="29" t="str">
        <f>VLOOKUP(Datos[[#This Row],[Region]],$P$7:$S$61,4,FALSE)</f>
        <v>12 - Castellón/Castelló</v>
      </c>
    </row>
    <row r="2057" spans="1:11" x14ac:dyDescent="0.25">
      <c r="A2057" t="s">
        <v>79</v>
      </c>
      <c r="B2057" t="s">
        <v>20</v>
      </c>
      <c r="C2057" t="s">
        <v>14</v>
      </c>
      <c r="D2057">
        <v>0</v>
      </c>
      <c r="E2057">
        <v>0</v>
      </c>
      <c r="F2057">
        <v>12</v>
      </c>
      <c r="J2057" s="29">
        <f>VLOOKUP(Datos[[#This Row],[Mes]],$M$2:$N$13,2,FALSE)</f>
        <v>44866</v>
      </c>
      <c r="K2057" s="29" t="str">
        <f>VLOOKUP(Datos[[#This Row],[Region]],$P$7:$S$61,4,FALSE)</f>
        <v>12 - Castellón/Castelló</v>
      </c>
    </row>
    <row r="2058" spans="1:11" x14ac:dyDescent="0.25">
      <c r="A2058" t="s">
        <v>79</v>
      </c>
      <c r="B2058" t="s">
        <v>20</v>
      </c>
      <c r="C2058" t="s">
        <v>15</v>
      </c>
      <c r="D2058">
        <v>0</v>
      </c>
      <c r="E2058">
        <v>0</v>
      </c>
      <c r="F2058">
        <v>12</v>
      </c>
      <c r="J2058" s="29">
        <f>VLOOKUP(Datos[[#This Row],[Mes]],$M$2:$N$13,2,FALSE)</f>
        <v>44896</v>
      </c>
      <c r="K2058" s="29" t="str">
        <f>VLOOKUP(Datos[[#This Row],[Region]],$P$7:$S$61,4,FALSE)</f>
        <v>12 - Castellón/Castelló</v>
      </c>
    </row>
    <row r="2059" spans="1:11" x14ac:dyDescent="0.25">
      <c r="A2059" t="s">
        <v>67</v>
      </c>
      <c r="B2059" t="s">
        <v>20</v>
      </c>
      <c r="C2059" t="s">
        <v>9</v>
      </c>
      <c r="D2059">
        <v>0</v>
      </c>
      <c r="E2059">
        <v>0</v>
      </c>
      <c r="F2059">
        <v>13</v>
      </c>
      <c r="J2059" s="29">
        <f>VLOOKUP(Datos[[#This Row],[Mes]],$M$2:$N$13,2,FALSE)</f>
        <v>44713</v>
      </c>
      <c r="K2059" s="29" t="str">
        <f>VLOOKUP(Datos[[#This Row],[Region]],$P$7:$S$61,4,FALSE)</f>
        <v>13 - Ciudad Real</v>
      </c>
    </row>
    <row r="2060" spans="1:11" x14ac:dyDescent="0.25">
      <c r="A2060" t="s">
        <v>67</v>
      </c>
      <c r="B2060" t="s">
        <v>20</v>
      </c>
      <c r="C2060" t="s">
        <v>10</v>
      </c>
      <c r="D2060">
        <v>0</v>
      </c>
      <c r="E2060">
        <v>0</v>
      </c>
      <c r="F2060">
        <v>13</v>
      </c>
      <c r="J2060" s="29">
        <f>VLOOKUP(Datos[[#This Row],[Mes]],$M$2:$N$13,2,FALSE)</f>
        <v>44743</v>
      </c>
      <c r="K2060" s="29" t="str">
        <f>VLOOKUP(Datos[[#This Row],[Region]],$P$7:$S$61,4,FALSE)</f>
        <v>13 - Ciudad Real</v>
      </c>
    </row>
    <row r="2061" spans="1:11" x14ac:dyDescent="0.25">
      <c r="A2061" t="s">
        <v>67</v>
      </c>
      <c r="B2061" t="s">
        <v>20</v>
      </c>
      <c r="C2061" t="s">
        <v>11</v>
      </c>
      <c r="D2061">
        <v>0</v>
      </c>
      <c r="E2061">
        <v>0</v>
      </c>
      <c r="F2061">
        <v>13</v>
      </c>
      <c r="J2061" s="29">
        <f>VLOOKUP(Datos[[#This Row],[Mes]],$M$2:$N$13,2,FALSE)</f>
        <v>44774</v>
      </c>
      <c r="K2061" s="29" t="str">
        <f>VLOOKUP(Datos[[#This Row],[Region]],$P$7:$S$61,4,FALSE)</f>
        <v>13 - Ciudad Real</v>
      </c>
    </row>
    <row r="2062" spans="1:11" x14ac:dyDescent="0.25">
      <c r="A2062" t="s">
        <v>67</v>
      </c>
      <c r="B2062" t="s">
        <v>20</v>
      </c>
      <c r="C2062" t="s">
        <v>12</v>
      </c>
      <c r="D2062">
        <v>0</v>
      </c>
      <c r="E2062">
        <v>0</v>
      </c>
      <c r="F2062">
        <v>13</v>
      </c>
      <c r="J2062" s="29">
        <f>VLOOKUP(Datos[[#This Row],[Mes]],$M$2:$N$13,2,FALSE)</f>
        <v>44805</v>
      </c>
      <c r="K2062" s="29" t="str">
        <f>VLOOKUP(Datos[[#This Row],[Region]],$P$7:$S$61,4,FALSE)</f>
        <v>13 - Ciudad Real</v>
      </c>
    </row>
    <row r="2063" spans="1:11" x14ac:dyDescent="0.25">
      <c r="A2063" t="s">
        <v>67</v>
      </c>
      <c r="B2063" t="s">
        <v>20</v>
      </c>
      <c r="C2063" t="s">
        <v>13</v>
      </c>
      <c r="D2063">
        <v>0</v>
      </c>
      <c r="E2063">
        <v>0</v>
      </c>
      <c r="F2063">
        <v>13</v>
      </c>
      <c r="J2063" s="29">
        <f>VLOOKUP(Datos[[#This Row],[Mes]],$M$2:$N$13,2,FALSE)</f>
        <v>44835</v>
      </c>
      <c r="K2063" s="29" t="str">
        <f>VLOOKUP(Datos[[#This Row],[Region]],$P$7:$S$61,4,FALSE)</f>
        <v>13 - Ciudad Real</v>
      </c>
    </row>
    <row r="2064" spans="1:11" x14ac:dyDescent="0.25">
      <c r="A2064" t="s">
        <v>67</v>
      </c>
      <c r="B2064" t="s">
        <v>20</v>
      </c>
      <c r="C2064" t="s">
        <v>14</v>
      </c>
      <c r="D2064">
        <v>0</v>
      </c>
      <c r="E2064">
        <v>0</v>
      </c>
      <c r="F2064">
        <v>13</v>
      </c>
      <c r="J2064" s="29">
        <f>VLOOKUP(Datos[[#This Row],[Mes]],$M$2:$N$13,2,FALSE)</f>
        <v>44866</v>
      </c>
      <c r="K2064" s="29" t="str">
        <f>VLOOKUP(Datos[[#This Row],[Region]],$P$7:$S$61,4,FALSE)</f>
        <v>13 - Ciudad Real</v>
      </c>
    </row>
    <row r="2065" spans="1:11" x14ac:dyDescent="0.25">
      <c r="A2065" t="s">
        <v>67</v>
      </c>
      <c r="B2065" t="s">
        <v>20</v>
      </c>
      <c r="C2065" t="s">
        <v>15</v>
      </c>
      <c r="D2065">
        <v>0</v>
      </c>
      <c r="E2065">
        <v>0</v>
      </c>
      <c r="F2065">
        <v>13</v>
      </c>
      <c r="J2065" s="29">
        <f>VLOOKUP(Datos[[#This Row],[Mes]],$M$2:$N$13,2,FALSE)</f>
        <v>44896</v>
      </c>
      <c r="K2065" s="29" t="str">
        <f>VLOOKUP(Datos[[#This Row],[Region]],$P$7:$S$61,4,FALSE)</f>
        <v>13 - Ciudad Real</v>
      </c>
    </row>
    <row r="2066" spans="1:11" x14ac:dyDescent="0.25">
      <c r="A2066" t="s">
        <v>80</v>
      </c>
      <c r="B2066" t="s">
        <v>20</v>
      </c>
      <c r="C2066" t="s">
        <v>9</v>
      </c>
      <c r="D2066">
        <v>0</v>
      </c>
      <c r="E2066">
        <v>0</v>
      </c>
      <c r="F2066">
        <v>14</v>
      </c>
      <c r="J2066" s="29">
        <f>VLOOKUP(Datos[[#This Row],[Mes]],$M$2:$N$13,2,FALSE)</f>
        <v>44713</v>
      </c>
      <c r="K2066" s="29" t="str">
        <f>VLOOKUP(Datos[[#This Row],[Region]],$P$7:$S$61,4,FALSE)</f>
        <v>14 - Córdoba</v>
      </c>
    </row>
    <row r="2067" spans="1:11" x14ac:dyDescent="0.25">
      <c r="A2067" t="s">
        <v>80</v>
      </c>
      <c r="B2067" t="s">
        <v>20</v>
      </c>
      <c r="C2067" t="s">
        <v>10</v>
      </c>
      <c r="D2067">
        <v>0</v>
      </c>
      <c r="E2067">
        <v>0</v>
      </c>
      <c r="F2067">
        <v>14</v>
      </c>
      <c r="J2067" s="29">
        <f>VLOOKUP(Datos[[#This Row],[Mes]],$M$2:$N$13,2,FALSE)</f>
        <v>44743</v>
      </c>
      <c r="K2067" s="29" t="str">
        <f>VLOOKUP(Datos[[#This Row],[Region]],$P$7:$S$61,4,FALSE)</f>
        <v>14 - Córdoba</v>
      </c>
    </row>
    <row r="2068" spans="1:11" x14ac:dyDescent="0.25">
      <c r="A2068" t="s">
        <v>80</v>
      </c>
      <c r="B2068" t="s">
        <v>20</v>
      </c>
      <c r="C2068" t="s">
        <v>11</v>
      </c>
      <c r="D2068">
        <v>0</v>
      </c>
      <c r="E2068">
        <v>0</v>
      </c>
      <c r="F2068">
        <v>14</v>
      </c>
      <c r="J2068" s="29">
        <f>VLOOKUP(Datos[[#This Row],[Mes]],$M$2:$N$13,2,FALSE)</f>
        <v>44774</v>
      </c>
      <c r="K2068" s="29" t="str">
        <f>VLOOKUP(Datos[[#This Row],[Region]],$P$7:$S$61,4,FALSE)</f>
        <v>14 - Córdoba</v>
      </c>
    </row>
    <row r="2069" spans="1:11" x14ac:dyDescent="0.25">
      <c r="A2069" t="s">
        <v>80</v>
      </c>
      <c r="B2069" t="s">
        <v>20</v>
      </c>
      <c r="C2069" t="s">
        <v>12</v>
      </c>
      <c r="D2069">
        <v>0</v>
      </c>
      <c r="E2069">
        <v>0</v>
      </c>
      <c r="F2069">
        <v>14</v>
      </c>
      <c r="J2069" s="29">
        <f>VLOOKUP(Datos[[#This Row],[Mes]],$M$2:$N$13,2,FALSE)</f>
        <v>44805</v>
      </c>
      <c r="K2069" s="29" t="str">
        <f>VLOOKUP(Datos[[#This Row],[Region]],$P$7:$S$61,4,FALSE)</f>
        <v>14 - Córdoba</v>
      </c>
    </row>
    <row r="2070" spans="1:11" x14ac:dyDescent="0.25">
      <c r="A2070" t="s">
        <v>80</v>
      </c>
      <c r="B2070" t="s">
        <v>20</v>
      </c>
      <c r="C2070" t="s">
        <v>13</v>
      </c>
      <c r="D2070">
        <v>0</v>
      </c>
      <c r="E2070">
        <v>0</v>
      </c>
      <c r="F2070">
        <v>14</v>
      </c>
      <c r="J2070" s="29">
        <f>VLOOKUP(Datos[[#This Row],[Mes]],$M$2:$N$13,2,FALSE)</f>
        <v>44835</v>
      </c>
      <c r="K2070" s="29" t="str">
        <f>VLOOKUP(Datos[[#This Row],[Region]],$P$7:$S$61,4,FALSE)</f>
        <v>14 - Córdoba</v>
      </c>
    </row>
    <row r="2071" spans="1:11" x14ac:dyDescent="0.25">
      <c r="A2071" t="s">
        <v>80</v>
      </c>
      <c r="B2071" t="s">
        <v>20</v>
      </c>
      <c r="C2071" t="s">
        <v>14</v>
      </c>
      <c r="D2071">
        <v>0</v>
      </c>
      <c r="E2071">
        <v>0</v>
      </c>
      <c r="F2071">
        <v>14</v>
      </c>
      <c r="J2071" s="29">
        <f>VLOOKUP(Datos[[#This Row],[Mes]],$M$2:$N$13,2,FALSE)</f>
        <v>44866</v>
      </c>
      <c r="K2071" s="29" t="str">
        <f>VLOOKUP(Datos[[#This Row],[Region]],$P$7:$S$61,4,FALSE)</f>
        <v>14 - Córdoba</v>
      </c>
    </row>
    <row r="2072" spans="1:11" x14ac:dyDescent="0.25">
      <c r="A2072" t="s">
        <v>80</v>
      </c>
      <c r="B2072" t="s">
        <v>20</v>
      </c>
      <c r="C2072" t="s">
        <v>15</v>
      </c>
      <c r="D2072">
        <v>0</v>
      </c>
      <c r="E2072">
        <v>0</v>
      </c>
      <c r="F2072">
        <v>14</v>
      </c>
      <c r="J2072" s="29">
        <f>VLOOKUP(Datos[[#This Row],[Mes]],$M$2:$N$13,2,FALSE)</f>
        <v>44896</v>
      </c>
      <c r="K2072" s="29" t="str">
        <f>VLOOKUP(Datos[[#This Row],[Region]],$P$7:$S$61,4,FALSE)</f>
        <v>14 - Córdoba</v>
      </c>
    </row>
    <row r="2073" spans="1:11" x14ac:dyDescent="0.25">
      <c r="A2073" t="s">
        <v>81</v>
      </c>
      <c r="B2073" t="s">
        <v>20</v>
      </c>
      <c r="C2073" t="s">
        <v>9</v>
      </c>
      <c r="D2073">
        <v>0</v>
      </c>
      <c r="E2073">
        <v>0</v>
      </c>
      <c r="F2073">
        <v>15</v>
      </c>
      <c r="J2073" s="29">
        <f>VLOOKUP(Datos[[#This Row],[Mes]],$M$2:$N$13,2,FALSE)</f>
        <v>44713</v>
      </c>
      <c r="K2073" s="29" t="str">
        <f>VLOOKUP(Datos[[#This Row],[Region]],$P$7:$S$61,4,FALSE)</f>
        <v>15 - Coruña, A</v>
      </c>
    </row>
    <row r="2074" spans="1:11" x14ac:dyDescent="0.25">
      <c r="A2074" t="s">
        <v>81</v>
      </c>
      <c r="B2074" t="s">
        <v>20</v>
      </c>
      <c r="C2074" t="s">
        <v>10</v>
      </c>
      <c r="D2074">
        <v>0</v>
      </c>
      <c r="E2074">
        <v>0</v>
      </c>
      <c r="F2074">
        <v>15</v>
      </c>
      <c r="J2074" s="29">
        <f>VLOOKUP(Datos[[#This Row],[Mes]],$M$2:$N$13,2,FALSE)</f>
        <v>44743</v>
      </c>
      <c r="K2074" s="29" t="str">
        <f>VLOOKUP(Datos[[#This Row],[Region]],$P$7:$S$61,4,FALSE)</f>
        <v>15 - Coruña, A</v>
      </c>
    </row>
    <row r="2075" spans="1:11" x14ac:dyDescent="0.25">
      <c r="A2075" t="s">
        <v>81</v>
      </c>
      <c r="B2075" t="s">
        <v>20</v>
      </c>
      <c r="C2075" t="s">
        <v>11</v>
      </c>
      <c r="D2075">
        <v>0</v>
      </c>
      <c r="E2075">
        <v>0</v>
      </c>
      <c r="F2075">
        <v>15</v>
      </c>
      <c r="J2075" s="29">
        <f>VLOOKUP(Datos[[#This Row],[Mes]],$M$2:$N$13,2,FALSE)</f>
        <v>44774</v>
      </c>
      <c r="K2075" s="29" t="str">
        <f>VLOOKUP(Datos[[#This Row],[Region]],$P$7:$S$61,4,FALSE)</f>
        <v>15 - Coruña, A</v>
      </c>
    </row>
    <row r="2076" spans="1:11" x14ac:dyDescent="0.25">
      <c r="A2076" t="s">
        <v>81</v>
      </c>
      <c r="B2076" t="s">
        <v>20</v>
      </c>
      <c r="C2076" t="s">
        <v>12</v>
      </c>
      <c r="D2076">
        <v>0</v>
      </c>
      <c r="E2076">
        <v>0</v>
      </c>
      <c r="F2076">
        <v>15</v>
      </c>
      <c r="J2076" s="29">
        <f>VLOOKUP(Datos[[#This Row],[Mes]],$M$2:$N$13,2,FALSE)</f>
        <v>44805</v>
      </c>
      <c r="K2076" s="29" t="str">
        <f>VLOOKUP(Datos[[#This Row],[Region]],$P$7:$S$61,4,FALSE)</f>
        <v>15 - Coruña, A</v>
      </c>
    </row>
    <row r="2077" spans="1:11" x14ac:dyDescent="0.25">
      <c r="A2077" t="s">
        <v>81</v>
      </c>
      <c r="B2077" t="s">
        <v>20</v>
      </c>
      <c r="C2077" t="s">
        <v>13</v>
      </c>
      <c r="D2077">
        <v>0</v>
      </c>
      <c r="E2077">
        <v>0</v>
      </c>
      <c r="F2077">
        <v>15</v>
      </c>
      <c r="J2077" s="29">
        <f>VLOOKUP(Datos[[#This Row],[Mes]],$M$2:$N$13,2,FALSE)</f>
        <v>44835</v>
      </c>
      <c r="K2077" s="29" t="str">
        <f>VLOOKUP(Datos[[#This Row],[Region]],$P$7:$S$61,4,FALSE)</f>
        <v>15 - Coruña, A</v>
      </c>
    </row>
    <row r="2078" spans="1:11" x14ac:dyDescent="0.25">
      <c r="A2078" t="s">
        <v>81</v>
      </c>
      <c r="B2078" t="s">
        <v>20</v>
      </c>
      <c r="C2078" t="s">
        <v>14</v>
      </c>
      <c r="D2078">
        <v>0</v>
      </c>
      <c r="E2078">
        <v>0</v>
      </c>
      <c r="F2078">
        <v>15</v>
      </c>
      <c r="J2078" s="29">
        <f>VLOOKUP(Datos[[#This Row],[Mes]],$M$2:$N$13,2,FALSE)</f>
        <v>44866</v>
      </c>
      <c r="K2078" s="29" t="str">
        <f>VLOOKUP(Datos[[#This Row],[Region]],$P$7:$S$61,4,FALSE)</f>
        <v>15 - Coruña, A</v>
      </c>
    </row>
    <row r="2079" spans="1:11" x14ac:dyDescent="0.25">
      <c r="A2079" t="s">
        <v>81</v>
      </c>
      <c r="B2079" t="s">
        <v>20</v>
      </c>
      <c r="C2079" t="s">
        <v>15</v>
      </c>
      <c r="D2079">
        <v>0</v>
      </c>
      <c r="E2079">
        <v>0</v>
      </c>
      <c r="F2079">
        <v>15</v>
      </c>
      <c r="J2079" s="29">
        <f>VLOOKUP(Datos[[#This Row],[Mes]],$M$2:$N$13,2,FALSE)</f>
        <v>44896</v>
      </c>
      <c r="K2079" s="29" t="str">
        <f>VLOOKUP(Datos[[#This Row],[Region]],$P$7:$S$61,4,FALSE)</f>
        <v>15 - Coruña, A</v>
      </c>
    </row>
    <row r="2080" spans="1:11" x14ac:dyDescent="0.25">
      <c r="A2080" t="s">
        <v>82</v>
      </c>
      <c r="B2080" t="s">
        <v>20</v>
      </c>
      <c r="C2080" t="s">
        <v>4</v>
      </c>
      <c r="D2080">
        <v>0</v>
      </c>
      <c r="E2080">
        <v>0</v>
      </c>
      <c r="F2080">
        <v>16</v>
      </c>
      <c r="J2080" s="29">
        <f>VLOOKUP(Datos[[#This Row],[Mes]],$M$2:$N$13,2,FALSE)</f>
        <v>44562</v>
      </c>
      <c r="K2080" s="29" t="str">
        <f>VLOOKUP(Datos[[#This Row],[Region]],$P$7:$S$61,4,FALSE)</f>
        <v>16 - Cuenca</v>
      </c>
    </row>
    <row r="2081" spans="1:11" x14ac:dyDescent="0.25">
      <c r="A2081" t="s">
        <v>82</v>
      </c>
      <c r="B2081" t="s">
        <v>20</v>
      </c>
      <c r="C2081" t="s">
        <v>5</v>
      </c>
      <c r="D2081">
        <v>0</v>
      </c>
      <c r="E2081">
        <v>0</v>
      </c>
      <c r="F2081">
        <v>16</v>
      </c>
      <c r="J2081" s="29">
        <f>VLOOKUP(Datos[[#This Row],[Mes]],$M$2:$N$13,2,FALSE)</f>
        <v>44593</v>
      </c>
      <c r="K2081" s="29" t="str">
        <f>VLOOKUP(Datos[[#This Row],[Region]],$P$7:$S$61,4,FALSE)</f>
        <v>16 - Cuenca</v>
      </c>
    </row>
    <row r="2082" spans="1:11" x14ac:dyDescent="0.25">
      <c r="A2082" t="s">
        <v>82</v>
      </c>
      <c r="B2082" t="s">
        <v>20</v>
      </c>
      <c r="C2082" t="s">
        <v>6</v>
      </c>
      <c r="D2082">
        <v>0</v>
      </c>
      <c r="E2082">
        <v>0</v>
      </c>
      <c r="F2082">
        <v>16</v>
      </c>
      <c r="J2082" s="29">
        <f>VLOOKUP(Datos[[#This Row],[Mes]],$M$2:$N$13,2,FALSE)</f>
        <v>44621</v>
      </c>
      <c r="K2082" s="29" t="str">
        <f>VLOOKUP(Datos[[#This Row],[Region]],$P$7:$S$61,4,FALSE)</f>
        <v>16 - Cuenca</v>
      </c>
    </row>
    <row r="2083" spans="1:11" x14ac:dyDescent="0.25">
      <c r="A2083" t="s">
        <v>82</v>
      </c>
      <c r="B2083" t="s">
        <v>20</v>
      </c>
      <c r="C2083" t="s">
        <v>7</v>
      </c>
      <c r="D2083">
        <v>0</v>
      </c>
      <c r="E2083">
        <v>0</v>
      </c>
      <c r="F2083">
        <v>16</v>
      </c>
      <c r="J2083" s="29">
        <f>VLOOKUP(Datos[[#This Row],[Mes]],$M$2:$N$13,2,FALSE)</f>
        <v>44652</v>
      </c>
      <c r="K2083" s="29" t="str">
        <f>VLOOKUP(Datos[[#This Row],[Region]],$P$7:$S$61,4,FALSE)</f>
        <v>16 - Cuenca</v>
      </c>
    </row>
    <row r="2084" spans="1:11" x14ac:dyDescent="0.25">
      <c r="A2084" t="s">
        <v>82</v>
      </c>
      <c r="B2084" t="s">
        <v>20</v>
      </c>
      <c r="C2084" t="s">
        <v>8</v>
      </c>
      <c r="D2084">
        <v>0</v>
      </c>
      <c r="E2084">
        <v>0</v>
      </c>
      <c r="F2084">
        <v>16</v>
      </c>
      <c r="J2084" s="29">
        <f>VLOOKUP(Datos[[#This Row],[Mes]],$M$2:$N$13,2,FALSE)</f>
        <v>44682</v>
      </c>
      <c r="K2084" s="29" t="str">
        <f>VLOOKUP(Datos[[#This Row],[Region]],$P$7:$S$61,4,FALSE)</f>
        <v>16 - Cuenca</v>
      </c>
    </row>
    <row r="2085" spans="1:11" x14ac:dyDescent="0.25">
      <c r="A2085" t="s">
        <v>82</v>
      </c>
      <c r="B2085" t="s">
        <v>20</v>
      </c>
      <c r="C2085" t="s">
        <v>9</v>
      </c>
      <c r="D2085">
        <v>0</v>
      </c>
      <c r="E2085">
        <v>0</v>
      </c>
      <c r="F2085">
        <v>16</v>
      </c>
      <c r="J2085" s="29">
        <f>VLOOKUP(Datos[[#This Row],[Mes]],$M$2:$N$13,2,FALSE)</f>
        <v>44713</v>
      </c>
      <c r="K2085" s="29" t="str">
        <f>VLOOKUP(Datos[[#This Row],[Region]],$P$7:$S$61,4,FALSE)</f>
        <v>16 - Cuenca</v>
      </c>
    </row>
    <row r="2086" spans="1:11" x14ac:dyDescent="0.25">
      <c r="A2086" t="s">
        <v>82</v>
      </c>
      <c r="B2086" t="s">
        <v>20</v>
      </c>
      <c r="C2086" t="s">
        <v>10</v>
      </c>
      <c r="D2086">
        <v>0</v>
      </c>
      <c r="E2086">
        <v>0</v>
      </c>
      <c r="F2086">
        <v>16</v>
      </c>
      <c r="J2086" s="29">
        <f>VLOOKUP(Datos[[#This Row],[Mes]],$M$2:$N$13,2,FALSE)</f>
        <v>44743</v>
      </c>
      <c r="K2086" s="29" t="str">
        <f>VLOOKUP(Datos[[#This Row],[Region]],$P$7:$S$61,4,FALSE)</f>
        <v>16 - Cuenca</v>
      </c>
    </row>
    <row r="2087" spans="1:11" x14ac:dyDescent="0.25">
      <c r="A2087" t="s">
        <v>82</v>
      </c>
      <c r="B2087" t="s">
        <v>20</v>
      </c>
      <c r="C2087" t="s">
        <v>11</v>
      </c>
      <c r="D2087">
        <v>0</v>
      </c>
      <c r="E2087">
        <v>0</v>
      </c>
      <c r="F2087">
        <v>16</v>
      </c>
      <c r="J2087" s="29">
        <f>VLOOKUP(Datos[[#This Row],[Mes]],$M$2:$N$13,2,FALSE)</f>
        <v>44774</v>
      </c>
      <c r="K2087" s="29" t="str">
        <f>VLOOKUP(Datos[[#This Row],[Region]],$P$7:$S$61,4,FALSE)</f>
        <v>16 - Cuenca</v>
      </c>
    </row>
    <row r="2088" spans="1:11" x14ac:dyDescent="0.25">
      <c r="A2088" t="s">
        <v>82</v>
      </c>
      <c r="B2088" t="s">
        <v>20</v>
      </c>
      <c r="C2088" t="s">
        <v>12</v>
      </c>
      <c r="D2088">
        <v>0</v>
      </c>
      <c r="E2088">
        <v>0</v>
      </c>
      <c r="F2088">
        <v>16</v>
      </c>
      <c r="J2088" s="29">
        <f>VLOOKUP(Datos[[#This Row],[Mes]],$M$2:$N$13,2,FALSE)</f>
        <v>44805</v>
      </c>
      <c r="K2088" s="29" t="str">
        <f>VLOOKUP(Datos[[#This Row],[Region]],$P$7:$S$61,4,FALSE)</f>
        <v>16 - Cuenca</v>
      </c>
    </row>
    <row r="2089" spans="1:11" x14ac:dyDescent="0.25">
      <c r="A2089" t="s">
        <v>82</v>
      </c>
      <c r="B2089" t="s">
        <v>20</v>
      </c>
      <c r="C2089" t="s">
        <v>13</v>
      </c>
      <c r="D2089">
        <v>0</v>
      </c>
      <c r="E2089">
        <v>0</v>
      </c>
      <c r="F2089">
        <v>16</v>
      </c>
      <c r="J2089" s="29">
        <f>VLOOKUP(Datos[[#This Row],[Mes]],$M$2:$N$13,2,FALSE)</f>
        <v>44835</v>
      </c>
      <c r="K2089" s="29" t="str">
        <f>VLOOKUP(Datos[[#This Row],[Region]],$P$7:$S$61,4,FALSE)</f>
        <v>16 - Cuenca</v>
      </c>
    </row>
    <row r="2090" spans="1:11" x14ac:dyDescent="0.25">
      <c r="A2090" t="s">
        <v>82</v>
      </c>
      <c r="B2090" t="s">
        <v>20</v>
      </c>
      <c r="C2090" t="s">
        <v>14</v>
      </c>
      <c r="D2090">
        <v>0</v>
      </c>
      <c r="E2090">
        <v>0</v>
      </c>
      <c r="F2090">
        <v>16</v>
      </c>
      <c r="J2090" s="29">
        <f>VLOOKUP(Datos[[#This Row],[Mes]],$M$2:$N$13,2,FALSE)</f>
        <v>44866</v>
      </c>
      <c r="K2090" s="29" t="str">
        <f>VLOOKUP(Datos[[#This Row],[Region]],$P$7:$S$61,4,FALSE)</f>
        <v>16 - Cuenca</v>
      </c>
    </row>
    <row r="2091" spans="1:11" x14ac:dyDescent="0.25">
      <c r="A2091" t="s">
        <v>82</v>
      </c>
      <c r="B2091" t="s">
        <v>20</v>
      </c>
      <c r="C2091" t="s">
        <v>15</v>
      </c>
      <c r="D2091">
        <v>0</v>
      </c>
      <c r="E2091">
        <v>0</v>
      </c>
      <c r="F2091">
        <v>16</v>
      </c>
      <c r="J2091" s="29">
        <f>VLOOKUP(Datos[[#This Row],[Mes]],$M$2:$N$13,2,FALSE)</f>
        <v>44896</v>
      </c>
      <c r="K2091" s="29" t="str">
        <f>VLOOKUP(Datos[[#This Row],[Region]],$P$7:$S$61,4,FALSE)</f>
        <v>16 - Cuenca</v>
      </c>
    </row>
    <row r="2092" spans="1:11" x14ac:dyDescent="0.25">
      <c r="A2092" t="s">
        <v>105</v>
      </c>
      <c r="B2092" t="s">
        <v>20</v>
      </c>
      <c r="C2092" t="s">
        <v>9</v>
      </c>
      <c r="D2092">
        <v>0</v>
      </c>
      <c r="E2092">
        <v>0</v>
      </c>
      <c r="F2092">
        <v>17</v>
      </c>
      <c r="J2092" s="29">
        <f>VLOOKUP(Datos[[#This Row],[Mes]],$M$2:$N$13,2,FALSE)</f>
        <v>44713</v>
      </c>
      <c r="K2092" s="29" t="str">
        <f>VLOOKUP(Datos[[#This Row],[Region]],$P$7:$S$61,4,FALSE)</f>
        <v>17 - Girona</v>
      </c>
    </row>
    <row r="2093" spans="1:11" x14ac:dyDescent="0.25">
      <c r="A2093" t="s">
        <v>105</v>
      </c>
      <c r="B2093" t="s">
        <v>20</v>
      </c>
      <c r="C2093" t="s">
        <v>10</v>
      </c>
      <c r="D2093">
        <v>0</v>
      </c>
      <c r="E2093">
        <v>0</v>
      </c>
      <c r="F2093">
        <v>17</v>
      </c>
      <c r="J2093" s="29">
        <f>VLOOKUP(Datos[[#This Row],[Mes]],$M$2:$N$13,2,FALSE)</f>
        <v>44743</v>
      </c>
      <c r="K2093" s="29" t="str">
        <f>VLOOKUP(Datos[[#This Row],[Region]],$P$7:$S$61,4,FALSE)</f>
        <v>17 - Girona</v>
      </c>
    </row>
    <row r="2094" spans="1:11" x14ac:dyDescent="0.25">
      <c r="A2094" t="s">
        <v>105</v>
      </c>
      <c r="B2094" t="s">
        <v>20</v>
      </c>
      <c r="C2094" t="s">
        <v>11</v>
      </c>
      <c r="D2094">
        <v>0</v>
      </c>
      <c r="E2094">
        <v>0</v>
      </c>
      <c r="F2094">
        <v>17</v>
      </c>
      <c r="J2094" s="29">
        <f>VLOOKUP(Datos[[#This Row],[Mes]],$M$2:$N$13,2,FALSE)</f>
        <v>44774</v>
      </c>
      <c r="K2094" s="29" t="str">
        <f>VLOOKUP(Datos[[#This Row],[Region]],$P$7:$S$61,4,FALSE)</f>
        <v>17 - Girona</v>
      </c>
    </row>
    <row r="2095" spans="1:11" x14ac:dyDescent="0.25">
      <c r="A2095" t="s">
        <v>105</v>
      </c>
      <c r="B2095" t="s">
        <v>20</v>
      </c>
      <c r="C2095" t="s">
        <v>12</v>
      </c>
      <c r="D2095">
        <v>0</v>
      </c>
      <c r="E2095">
        <v>0</v>
      </c>
      <c r="F2095">
        <v>17</v>
      </c>
      <c r="J2095" s="29">
        <f>VLOOKUP(Datos[[#This Row],[Mes]],$M$2:$N$13,2,FALSE)</f>
        <v>44805</v>
      </c>
      <c r="K2095" s="29" t="str">
        <f>VLOOKUP(Datos[[#This Row],[Region]],$P$7:$S$61,4,FALSE)</f>
        <v>17 - Girona</v>
      </c>
    </row>
    <row r="2096" spans="1:11" x14ac:dyDescent="0.25">
      <c r="A2096" t="s">
        <v>105</v>
      </c>
      <c r="B2096" t="s">
        <v>20</v>
      </c>
      <c r="C2096" t="s">
        <v>13</v>
      </c>
      <c r="D2096">
        <v>0</v>
      </c>
      <c r="E2096">
        <v>0</v>
      </c>
      <c r="F2096">
        <v>17</v>
      </c>
      <c r="J2096" s="29">
        <f>VLOOKUP(Datos[[#This Row],[Mes]],$M$2:$N$13,2,FALSE)</f>
        <v>44835</v>
      </c>
      <c r="K2096" s="29" t="str">
        <f>VLOOKUP(Datos[[#This Row],[Region]],$P$7:$S$61,4,FALSE)</f>
        <v>17 - Girona</v>
      </c>
    </row>
    <row r="2097" spans="1:11" x14ac:dyDescent="0.25">
      <c r="A2097" t="s">
        <v>105</v>
      </c>
      <c r="B2097" t="s">
        <v>20</v>
      </c>
      <c r="C2097" t="s">
        <v>14</v>
      </c>
      <c r="D2097">
        <v>0</v>
      </c>
      <c r="E2097">
        <v>0</v>
      </c>
      <c r="F2097">
        <v>17</v>
      </c>
      <c r="J2097" s="29">
        <f>VLOOKUP(Datos[[#This Row],[Mes]],$M$2:$N$13,2,FALSE)</f>
        <v>44866</v>
      </c>
      <c r="K2097" s="29" t="str">
        <f>VLOOKUP(Datos[[#This Row],[Region]],$P$7:$S$61,4,FALSE)</f>
        <v>17 - Girona</v>
      </c>
    </row>
    <row r="2098" spans="1:11" x14ac:dyDescent="0.25">
      <c r="A2098" t="s">
        <v>105</v>
      </c>
      <c r="B2098" t="s">
        <v>20</v>
      </c>
      <c r="C2098" t="s">
        <v>15</v>
      </c>
      <c r="D2098">
        <v>0</v>
      </c>
      <c r="E2098">
        <v>0</v>
      </c>
      <c r="F2098">
        <v>17</v>
      </c>
      <c r="J2098" s="29">
        <f>VLOOKUP(Datos[[#This Row],[Mes]],$M$2:$N$13,2,FALSE)</f>
        <v>44896</v>
      </c>
      <c r="K2098" s="29" t="str">
        <f>VLOOKUP(Datos[[#This Row],[Region]],$P$7:$S$61,4,FALSE)</f>
        <v>17 - Girona</v>
      </c>
    </row>
    <row r="2099" spans="1:11" x14ac:dyDescent="0.25">
      <c r="A2099" t="s">
        <v>103</v>
      </c>
      <c r="B2099" t="s">
        <v>20</v>
      </c>
      <c r="C2099" t="s">
        <v>9</v>
      </c>
      <c r="D2099">
        <v>0</v>
      </c>
      <c r="E2099">
        <v>0</v>
      </c>
      <c r="F2099">
        <v>18</v>
      </c>
      <c r="J2099" s="29">
        <f>VLOOKUP(Datos[[#This Row],[Mes]],$M$2:$N$13,2,FALSE)</f>
        <v>44713</v>
      </c>
      <c r="K2099" s="29" t="str">
        <f>VLOOKUP(Datos[[#This Row],[Region]],$P$7:$S$61,4,FALSE)</f>
        <v>18 - Granada</v>
      </c>
    </row>
    <row r="2100" spans="1:11" x14ac:dyDescent="0.25">
      <c r="A2100" t="s">
        <v>103</v>
      </c>
      <c r="B2100" t="s">
        <v>20</v>
      </c>
      <c r="C2100" t="s">
        <v>10</v>
      </c>
      <c r="D2100">
        <v>0</v>
      </c>
      <c r="E2100">
        <v>0</v>
      </c>
      <c r="F2100">
        <v>18</v>
      </c>
      <c r="J2100" s="29">
        <f>VLOOKUP(Datos[[#This Row],[Mes]],$M$2:$N$13,2,FALSE)</f>
        <v>44743</v>
      </c>
      <c r="K2100" s="29" t="str">
        <f>VLOOKUP(Datos[[#This Row],[Region]],$P$7:$S$61,4,FALSE)</f>
        <v>18 - Granada</v>
      </c>
    </row>
    <row r="2101" spans="1:11" x14ac:dyDescent="0.25">
      <c r="A2101" t="s">
        <v>103</v>
      </c>
      <c r="B2101" t="s">
        <v>20</v>
      </c>
      <c r="C2101" t="s">
        <v>11</v>
      </c>
      <c r="D2101">
        <v>0</v>
      </c>
      <c r="E2101">
        <v>0</v>
      </c>
      <c r="F2101">
        <v>18</v>
      </c>
      <c r="J2101" s="29">
        <f>VLOOKUP(Datos[[#This Row],[Mes]],$M$2:$N$13,2,FALSE)</f>
        <v>44774</v>
      </c>
      <c r="K2101" s="29" t="str">
        <f>VLOOKUP(Datos[[#This Row],[Region]],$P$7:$S$61,4,FALSE)</f>
        <v>18 - Granada</v>
      </c>
    </row>
    <row r="2102" spans="1:11" x14ac:dyDescent="0.25">
      <c r="A2102" t="s">
        <v>103</v>
      </c>
      <c r="B2102" t="s">
        <v>20</v>
      </c>
      <c r="C2102" t="s">
        <v>12</v>
      </c>
      <c r="D2102">
        <v>0</v>
      </c>
      <c r="E2102">
        <v>0</v>
      </c>
      <c r="F2102">
        <v>18</v>
      </c>
      <c r="J2102" s="29">
        <f>VLOOKUP(Datos[[#This Row],[Mes]],$M$2:$N$13,2,FALSE)</f>
        <v>44805</v>
      </c>
      <c r="K2102" s="29" t="str">
        <f>VLOOKUP(Datos[[#This Row],[Region]],$P$7:$S$61,4,FALSE)</f>
        <v>18 - Granada</v>
      </c>
    </row>
    <row r="2103" spans="1:11" x14ac:dyDescent="0.25">
      <c r="A2103" t="s">
        <v>103</v>
      </c>
      <c r="B2103" t="s">
        <v>20</v>
      </c>
      <c r="C2103" t="s">
        <v>13</v>
      </c>
      <c r="D2103">
        <v>0</v>
      </c>
      <c r="E2103">
        <v>0</v>
      </c>
      <c r="F2103">
        <v>18</v>
      </c>
      <c r="J2103" s="29">
        <f>VLOOKUP(Datos[[#This Row],[Mes]],$M$2:$N$13,2,FALSE)</f>
        <v>44835</v>
      </c>
      <c r="K2103" s="29" t="str">
        <f>VLOOKUP(Datos[[#This Row],[Region]],$P$7:$S$61,4,FALSE)</f>
        <v>18 - Granada</v>
      </c>
    </row>
    <row r="2104" spans="1:11" x14ac:dyDescent="0.25">
      <c r="A2104" t="s">
        <v>103</v>
      </c>
      <c r="B2104" t="s">
        <v>20</v>
      </c>
      <c r="C2104" t="s">
        <v>14</v>
      </c>
      <c r="D2104">
        <v>0</v>
      </c>
      <c r="E2104">
        <v>0</v>
      </c>
      <c r="F2104">
        <v>18</v>
      </c>
      <c r="J2104" s="29">
        <f>VLOOKUP(Datos[[#This Row],[Mes]],$M$2:$N$13,2,FALSE)</f>
        <v>44866</v>
      </c>
      <c r="K2104" s="29" t="str">
        <f>VLOOKUP(Datos[[#This Row],[Region]],$P$7:$S$61,4,FALSE)</f>
        <v>18 - Granada</v>
      </c>
    </row>
    <row r="2105" spans="1:11" x14ac:dyDescent="0.25">
      <c r="A2105" t="s">
        <v>103</v>
      </c>
      <c r="B2105" t="s">
        <v>20</v>
      </c>
      <c r="C2105" t="s">
        <v>15</v>
      </c>
      <c r="D2105">
        <v>0</v>
      </c>
      <c r="E2105">
        <v>0</v>
      </c>
      <c r="F2105">
        <v>18</v>
      </c>
      <c r="J2105" s="29">
        <f>VLOOKUP(Datos[[#This Row],[Mes]],$M$2:$N$13,2,FALSE)</f>
        <v>44896</v>
      </c>
      <c r="K2105" s="29" t="str">
        <f>VLOOKUP(Datos[[#This Row],[Region]],$P$7:$S$61,4,FALSE)</f>
        <v>18 - Granada</v>
      </c>
    </row>
    <row r="2106" spans="1:11" x14ac:dyDescent="0.25">
      <c r="A2106" t="s">
        <v>107</v>
      </c>
      <c r="B2106" t="s">
        <v>20</v>
      </c>
      <c r="C2106" t="s">
        <v>9</v>
      </c>
      <c r="D2106">
        <v>0</v>
      </c>
      <c r="E2106">
        <v>0</v>
      </c>
      <c r="F2106">
        <v>19</v>
      </c>
      <c r="J2106" s="29">
        <f>VLOOKUP(Datos[[#This Row],[Mes]],$M$2:$N$13,2,FALSE)</f>
        <v>44713</v>
      </c>
      <c r="K2106" s="29" t="str">
        <f>VLOOKUP(Datos[[#This Row],[Region]],$P$7:$S$61,4,FALSE)</f>
        <v>19 - Guadalajara</v>
      </c>
    </row>
    <row r="2107" spans="1:11" x14ac:dyDescent="0.25">
      <c r="A2107" t="s">
        <v>107</v>
      </c>
      <c r="B2107" t="s">
        <v>20</v>
      </c>
      <c r="C2107" t="s">
        <v>10</v>
      </c>
      <c r="D2107">
        <v>0</v>
      </c>
      <c r="E2107">
        <v>0</v>
      </c>
      <c r="F2107">
        <v>19</v>
      </c>
      <c r="J2107" s="29">
        <f>VLOOKUP(Datos[[#This Row],[Mes]],$M$2:$N$13,2,FALSE)</f>
        <v>44743</v>
      </c>
      <c r="K2107" s="29" t="str">
        <f>VLOOKUP(Datos[[#This Row],[Region]],$P$7:$S$61,4,FALSE)</f>
        <v>19 - Guadalajara</v>
      </c>
    </row>
    <row r="2108" spans="1:11" x14ac:dyDescent="0.25">
      <c r="A2108" t="s">
        <v>107</v>
      </c>
      <c r="B2108" t="s">
        <v>20</v>
      </c>
      <c r="C2108" t="s">
        <v>11</v>
      </c>
      <c r="D2108">
        <v>0</v>
      </c>
      <c r="E2108">
        <v>0</v>
      </c>
      <c r="F2108">
        <v>19</v>
      </c>
      <c r="J2108" s="29">
        <f>VLOOKUP(Datos[[#This Row],[Mes]],$M$2:$N$13,2,FALSE)</f>
        <v>44774</v>
      </c>
      <c r="K2108" s="29" t="str">
        <f>VLOOKUP(Datos[[#This Row],[Region]],$P$7:$S$61,4,FALSE)</f>
        <v>19 - Guadalajara</v>
      </c>
    </row>
    <row r="2109" spans="1:11" x14ac:dyDescent="0.25">
      <c r="A2109" t="s">
        <v>107</v>
      </c>
      <c r="B2109" t="s">
        <v>20</v>
      </c>
      <c r="C2109" t="s">
        <v>12</v>
      </c>
      <c r="D2109">
        <v>0</v>
      </c>
      <c r="E2109">
        <v>0</v>
      </c>
      <c r="F2109">
        <v>19</v>
      </c>
      <c r="J2109" s="29">
        <f>VLOOKUP(Datos[[#This Row],[Mes]],$M$2:$N$13,2,FALSE)</f>
        <v>44805</v>
      </c>
      <c r="K2109" s="29" t="str">
        <f>VLOOKUP(Datos[[#This Row],[Region]],$P$7:$S$61,4,FALSE)</f>
        <v>19 - Guadalajara</v>
      </c>
    </row>
    <row r="2110" spans="1:11" x14ac:dyDescent="0.25">
      <c r="A2110" t="s">
        <v>107</v>
      </c>
      <c r="B2110" t="s">
        <v>20</v>
      </c>
      <c r="C2110" t="s">
        <v>13</v>
      </c>
      <c r="D2110">
        <v>0</v>
      </c>
      <c r="E2110">
        <v>0</v>
      </c>
      <c r="F2110">
        <v>19</v>
      </c>
      <c r="J2110" s="29">
        <f>VLOOKUP(Datos[[#This Row],[Mes]],$M$2:$N$13,2,FALSE)</f>
        <v>44835</v>
      </c>
      <c r="K2110" s="29" t="str">
        <f>VLOOKUP(Datos[[#This Row],[Region]],$P$7:$S$61,4,FALSE)</f>
        <v>19 - Guadalajara</v>
      </c>
    </row>
    <row r="2111" spans="1:11" x14ac:dyDescent="0.25">
      <c r="A2111" t="s">
        <v>107</v>
      </c>
      <c r="B2111" t="s">
        <v>20</v>
      </c>
      <c r="C2111" t="s">
        <v>14</v>
      </c>
      <c r="D2111">
        <v>0</v>
      </c>
      <c r="E2111">
        <v>0</v>
      </c>
      <c r="F2111">
        <v>19</v>
      </c>
      <c r="J2111" s="29">
        <f>VLOOKUP(Datos[[#This Row],[Mes]],$M$2:$N$13,2,FALSE)</f>
        <v>44866</v>
      </c>
      <c r="K2111" s="29" t="str">
        <f>VLOOKUP(Datos[[#This Row],[Region]],$P$7:$S$61,4,FALSE)</f>
        <v>19 - Guadalajara</v>
      </c>
    </row>
    <row r="2112" spans="1:11" x14ac:dyDescent="0.25">
      <c r="A2112" t="s">
        <v>107</v>
      </c>
      <c r="B2112" t="s">
        <v>20</v>
      </c>
      <c r="C2112" t="s">
        <v>15</v>
      </c>
      <c r="D2112">
        <v>0</v>
      </c>
      <c r="E2112">
        <v>0</v>
      </c>
      <c r="F2112">
        <v>19</v>
      </c>
      <c r="J2112" s="29">
        <f>VLOOKUP(Datos[[#This Row],[Mes]],$M$2:$N$13,2,FALSE)</f>
        <v>44896</v>
      </c>
      <c r="K2112" s="29" t="str">
        <f>VLOOKUP(Datos[[#This Row],[Region]],$P$7:$S$61,4,FALSE)</f>
        <v>19 - Guadalajara</v>
      </c>
    </row>
    <row r="2113" spans="1:11" x14ac:dyDescent="0.25">
      <c r="A2113" t="s">
        <v>104</v>
      </c>
      <c r="B2113" t="s">
        <v>20</v>
      </c>
      <c r="C2113" t="s">
        <v>9</v>
      </c>
      <c r="D2113">
        <v>0</v>
      </c>
      <c r="E2113">
        <v>0</v>
      </c>
      <c r="F2113">
        <v>20</v>
      </c>
      <c r="J2113" s="29">
        <f>VLOOKUP(Datos[[#This Row],[Mes]],$M$2:$N$13,2,FALSE)</f>
        <v>44713</v>
      </c>
      <c r="K2113" s="29" t="str">
        <f>VLOOKUP(Datos[[#This Row],[Region]],$P$7:$S$61,4,FALSE)</f>
        <v>20 - Gipuzkoa</v>
      </c>
    </row>
    <row r="2114" spans="1:11" x14ac:dyDescent="0.25">
      <c r="A2114" t="s">
        <v>104</v>
      </c>
      <c r="B2114" t="s">
        <v>20</v>
      </c>
      <c r="C2114" t="s">
        <v>10</v>
      </c>
      <c r="D2114">
        <v>0</v>
      </c>
      <c r="E2114">
        <v>0</v>
      </c>
      <c r="F2114">
        <v>20</v>
      </c>
      <c r="J2114" s="29">
        <f>VLOOKUP(Datos[[#This Row],[Mes]],$M$2:$N$13,2,FALSE)</f>
        <v>44743</v>
      </c>
      <c r="K2114" s="29" t="str">
        <f>VLOOKUP(Datos[[#This Row],[Region]],$P$7:$S$61,4,FALSE)</f>
        <v>20 - Gipuzkoa</v>
      </c>
    </row>
    <row r="2115" spans="1:11" x14ac:dyDescent="0.25">
      <c r="A2115" t="s">
        <v>104</v>
      </c>
      <c r="B2115" t="s">
        <v>20</v>
      </c>
      <c r="C2115" t="s">
        <v>11</v>
      </c>
      <c r="D2115">
        <v>0</v>
      </c>
      <c r="E2115">
        <v>0</v>
      </c>
      <c r="F2115">
        <v>20</v>
      </c>
      <c r="J2115" s="29">
        <f>VLOOKUP(Datos[[#This Row],[Mes]],$M$2:$N$13,2,FALSE)</f>
        <v>44774</v>
      </c>
      <c r="K2115" s="29" t="str">
        <f>VLOOKUP(Datos[[#This Row],[Region]],$P$7:$S$61,4,FALSE)</f>
        <v>20 - Gipuzkoa</v>
      </c>
    </row>
    <row r="2116" spans="1:11" x14ac:dyDescent="0.25">
      <c r="A2116" t="s">
        <v>104</v>
      </c>
      <c r="B2116" t="s">
        <v>20</v>
      </c>
      <c r="C2116" t="s">
        <v>12</v>
      </c>
      <c r="D2116">
        <v>0</v>
      </c>
      <c r="E2116">
        <v>0</v>
      </c>
      <c r="F2116">
        <v>20</v>
      </c>
      <c r="J2116" s="29">
        <f>VLOOKUP(Datos[[#This Row],[Mes]],$M$2:$N$13,2,FALSE)</f>
        <v>44805</v>
      </c>
      <c r="K2116" s="29" t="str">
        <f>VLOOKUP(Datos[[#This Row],[Region]],$P$7:$S$61,4,FALSE)</f>
        <v>20 - Gipuzkoa</v>
      </c>
    </row>
    <row r="2117" spans="1:11" x14ac:dyDescent="0.25">
      <c r="A2117" t="s">
        <v>104</v>
      </c>
      <c r="B2117" t="s">
        <v>20</v>
      </c>
      <c r="C2117" t="s">
        <v>13</v>
      </c>
      <c r="D2117">
        <v>0</v>
      </c>
      <c r="E2117">
        <v>0</v>
      </c>
      <c r="F2117">
        <v>20</v>
      </c>
      <c r="J2117" s="29">
        <f>VLOOKUP(Datos[[#This Row],[Mes]],$M$2:$N$13,2,FALSE)</f>
        <v>44835</v>
      </c>
      <c r="K2117" s="29" t="str">
        <f>VLOOKUP(Datos[[#This Row],[Region]],$P$7:$S$61,4,FALSE)</f>
        <v>20 - Gipuzkoa</v>
      </c>
    </row>
    <row r="2118" spans="1:11" x14ac:dyDescent="0.25">
      <c r="A2118" t="s">
        <v>104</v>
      </c>
      <c r="B2118" t="s">
        <v>20</v>
      </c>
      <c r="C2118" t="s">
        <v>14</v>
      </c>
      <c r="D2118">
        <v>0</v>
      </c>
      <c r="E2118">
        <v>0</v>
      </c>
      <c r="F2118">
        <v>20</v>
      </c>
      <c r="J2118" s="29">
        <f>VLOOKUP(Datos[[#This Row],[Mes]],$M$2:$N$13,2,FALSE)</f>
        <v>44866</v>
      </c>
      <c r="K2118" s="29" t="str">
        <f>VLOOKUP(Datos[[#This Row],[Region]],$P$7:$S$61,4,FALSE)</f>
        <v>20 - Gipuzkoa</v>
      </c>
    </row>
    <row r="2119" spans="1:11" x14ac:dyDescent="0.25">
      <c r="A2119" t="s">
        <v>104</v>
      </c>
      <c r="B2119" t="s">
        <v>20</v>
      </c>
      <c r="C2119" t="s">
        <v>15</v>
      </c>
      <c r="D2119">
        <v>0</v>
      </c>
      <c r="E2119">
        <v>0</v>
      </c>
      <c r="F2119">
        <v>20</v>
      </c>
      <c r="J2119" s="29">
        <f>VLOOKUP(Datos[[#This Row],[Mes]],$M$2:$N$13,2,FALSE)</f>
        <v>44896</v>
      </c>
      <c r="K2119" s="29" t="str">
        <f>VLOOKUP(Datos[[#This Row],[Region]],$P$7:$S$61,4,FALSE)</f>
        <v>20 - Gipuzkoa</v>
      </c>
    </row>
    <row r="2120" spans="1:11" x14ac:dyDescent="0.25">
      <c r="A2120" t="s">
        <v>102</v>
      </c>
      <c r="B2120" t="s">
        <v>20</v>
      </c>
      <c r="C2120" t="s">
        <v>9</v>
      </c>
      <c r="D2120">
        <v>0</v>
      </c>
      <c r="E2120">
        <v>0</v>
      </c>
      <c r="F2120">
        <v>21</v>
      </c>
      <c r="J2120" s="29">
        <f>VLOOKUP(Datos[[#This Row],[Mes]],$M$2:$N$13,2,FALSE)</f>
        <v>44713</v>
      </c>
      <c r="K2120" s="29" t="str">
        <f>VLOOKUP(Datos[[#This Row],[Region]],$P$7:$S$61,4,FALSE)</f>
        <v>21 - Huelva</v>
      </c>
    </row>
    <row r="2121" spans="1:11" x14ac:dyDescent="0.25">
      <c r="A2121" t="s">
        <v>102</v>
      </c>
      <c r="B2121" t="s">
        <v>20</v>
      </c>
      <c r="C2121" t="s">
        <v>10</v>
      </c>
      <c r="D2121">
        <v>0</v>
      </c>
      <c r="E2121">
        <v>0</v>
      </c>
      <c r="F2121">
        <v>21</v>
      </c>
      <c r="J2121" s="29">
        <f>VLOOKUP(Datos[[#This Row],[Mes]],$M$2:$N$13,2,FALSE)</f>
        <v>44743</v>
      </c>
      <c r="K2121" s="29" t="str">
        <f>VLOOKUP(Datos[[#This Row],[Region]],$P$7:$S$61,4,FALSE)</f>
        <v>21 - Huelva</v>
      </c>
    </row>
    <row r="2122" spans="1:11" x14ac:dyDescent="0.25">
      <c r="A2122" t="s">
        <v>102</v>
      </c>
      <c r="B2122" t="s">
        <v>20</v>
      </c>
      <c r="C2122" t="s">
        <v>11</v>
      </c>
      <c r="D2122">
        <v>0</v>
      </c>
      <c r="E2122">
        <v>0</v>
      </c>
      <c r="F2122">
        <v>21</v>
      </c>
      <c r="J2122" s="29">
        <f>VLOOKUP(Datos[[#This Row],[Mes]],$M$2:$N$13,2,FALSE)</f>
        <v>44774</v>
      </c>
      <c r="K2122" s="29" t="str">
        <f>VLOOKUP(Datos[[#This Row],[Region]],$P$7:$S$61,4,FALSE)</f>
        <v>21 - Huelva</v>
      </c>
    </row>
    <row r="2123" spans="1:11" x14ac:dyDescent="0.25">
      <c r="A2123" t="s">
        <v>102</v>
      </c>
      <c r="B2123" t="s">
        <v>20</v>
      </c>
      <c r="C2123" t="s">
        <v>12</v>
      </c>
      <c r="D2123">
        <v>0</v>
      </c>
      <c r="E2123">
        <v>0</v>
      </c>
      <c r="F2123">
        <v>21</v>
      </c>
      <c r="J2123" s="29">
        <f>VLOOKUP(Datos[[#This Row],[Mes]],$M$2:$N$13,2,FALSE)</f>
        <v>44805</v>
      </c>
      <c r="K2123" s="29" t="str">
        <f>VLOOKUP(Datos[[#This Row],[Region]],$P$7:$S$61,4,FALSE)</f>
        <v>21 - Huelva</v>
      </c>
    </row>
    <row r="2124" spans="1:11" x14ac:dyDescent="0.25">
      <c r="A2124" t="s">
        <v>102</v>
      </c>
      <c r="B2124" t="s">
        <v>20</v>
      </c>
      <c r="C2124" t="s">
        <v>13</v>
      </c>
      <c r="D2124">
        <v>0</v>
      </c>
      <c r="E2124">
        <v>0</v>
      </c>
      <c r="F2124">
        <v>21</v>
      </c>
      <c r="J2124" s="29">
        <f>VLOOKUP(Datos[[#This Row],[Mes]],$M$2:$N$13,2,FALSE)</f>
        <v>44835</v>
      </c>
      <c r="K2124" s="29" t="str">
        <f>VLOOKUP(Datos[[#This Row],[Region]],$P$7:$S$61,4,FALSE)</f>
        <v>21 - Huelva</v>
      </c>
    </row>
    <row r="2125" spans="1:11" x14ac:dyDescent="0.25">
      <c r="A2125" t="s">
        <v>102</v>
      </c>
      <c r="B2125" t="s">
        <v>20</v>
      </c>
      <c r="C2125" t="s">
        <v>14</v>
      </c>
      <c r="D2125">
        <v>0</v>
      </c>
      <c r="E2125">
        <v>0</v>
      </c>
      <c r="F2125">
        <v>21</v>
      </c>
      <c r="J2125" s="29">
        <f>VLOOKUP(Datos[[#This Row],[Mes]],$M$2:$N$13,2,FALSE)</f>
        <v>44866</v>
      </c>
      <c r="K2125" s="29" t="str">
        <f>VLOOKUP(Datos[[#This Row],[Region]],$P$7:$S$61,4,FALSE)</f>
        <v>21 - Huelva</v>
      </c>
    </row>
    <row r="2126" spans="1:11" x14ac:dyDescent="0.25">
      <c r="A2126" t="s">
        <v>102</v>
      </c>
      <c r="B2126" t="s">
        <v>20</v>
      </c>
      <c r="C2126" t="s">
        <v>15</v>
      </c>
      <c r="D2126">
        <v>0</v>
      </c>
      <c r="E2126">
        <v>0</v>
      </c>
      <c r="F2126">
        <v>21</v>
      </c>
      <c r="J2126" s="29">
        <f>VLOOKUP(Datos[[#This Row],[Mes]],$M$2:$N$13,2,FALSE)</f>
        <v>44896</v>
      </c>
      <c r="K2126" s="29" t="str">
        <f>VLOOKUP(Datos[[#This Row],[Region]],$P$7:$S$61,4,FALSE)</f>
        <v>21 - Huelva</v>
      </c>
    </row>
    <row r="2127" spans="1:11" x14ac:dyDescent="0.25">
      <c r="A2127" t="s">
        <v>101</v>
      </c>
      <c r="B2127" t="s">
        <v>20</v>
      </c>
      <c r="C2127" t="s">
        <v>9</v>
      </c>
      <c r="D2127">
        <v>0</v>
      </c>
      <c r="E2127">
        <v>0</v>
      </c>
      <c r="F2127">
        <v>22</v>
      </c>
      <c r="J2127" s="29">
        <f>VLOOKUP(Datos[[#This Row],[Mes]],$M$2:$N$13,2,FALSE)</f>
        <v>44713</v>
      </c>
      <c r="K2127" s="29" t="str">
        <f>VLOOKUP(Datos[[#This Row],[Region]],$P$7:$S$61,4,FALSE)</f>
        <v>22 - Huesca</v>
      </c>
    </row>
    <row r="2128" spans="1:11" x14ac:dyDescent="0.25">
      <c r="A2128" t="s">
        <v>101</v>
      </c>
      <c r="B2128" t="s">
        <v>20</v>
      </c>
      <c r="C2128" t="s">
        <v>10</v>
      </c>
      <c r="D2128">
        <v>0</v>
      </c>
      <c r="E2128">
        <v>0</v>
      </c>
      <c r="F2128">
        <v>22</v>
      </c>
      <c r="J2128" s="29">
        <f>VLOOKUP(Datos[[#This Row],[Mes]],$M$2:$N$13,2,FALSE)</f>
        <v>44743</v>
      </c>
      <c r="K2128" s="29" t="str">
        <f>VLOOKUP(Datos[[#This Row],[Region]],$P$7:$S$61,4,FALSE)</f>
        <v>22 - Huesca</v>
      </c>
    </row>
    <row r="2129" spans="1:11" x14ac:dyDescent="0.25">
      <c r="A2129" t="s">
        <v>101</v>
      </c>
      <c r="B2129" t="s">
        <v>20</v>
      </c>
      <c r="C2129" t="s">
        <v>11</v>
      </c>
      <c r="D2129">
        <v>0</v>
      </c>
      <c r="E2129">
        <v>0</v>
      </c>
      <c r="F2129">
        <v>22</v>
      </c>
      <c r="J2129" s="29">
        <f>VLOOKUP(Datos[[#This Row],[Mes]],$M$2:$N$13,2,FALSE)</f>
        <v>44774</v>
      </c>
      <c r="K2129" s="29" t="str">
        <f>VLOOKUP(Datos[[#This Row],[Region]],$P$7:$S$61,4,FALSE)</f>
        <v>22 - Huesca</v>
      </c>
    </row>
    <row r="2130" spans="1:11" x14ac:dyDescent="0.25">
      <c r="A2130" t="s">
        <v>101</v>
      </c>
      <c r="B2130" t="s">
        <v>20</v>
      </c>
      <c r="C2130" t="s">
        <v>12</v>
      </c>
      <c r="D2130">
        <v>0</v>
      </c>
      <c r="E2130">
        <v>0</v>
      </c>
      <c r="F2130">
        <v>22</v>
      </c>
      <c r="J2130" s="29">
        <f>VLOOKUP(Datos[[#This Row],[Mes]],$M$2:$N$13,2,FALSE)</f>
        <v>44805</v>
      </c>
      <c r="K2130" s="29" t="str">
        <f>VLOOKUP(Datos[[#This Row],[Region]],$P$7:$S$61,4,FALSE)</f>
        <v>22 - Huesca</v>
      </c>
    </row>
    <row r="2131" spans="1:11" x14ac:dyDescent="0.25">
      <c r="A2131" t="s">
        <v>101</v>
      </c>
      <c r="B2131" t="s">
        <v>20</v>
      </c>
      <c r="C2131" t="s">
        <v>13</v>
      </c>
      <c r="D2131">
        <v>0</v>
      </c>
      <c r="E2131">
        <v>0</v>
      </c>
      <c r="F2131">
        <v>22</v>
      </c>
      <c r="J2131" s="29">
        <f>VLOOKUP(Datos[[#This Row],[Mes]],$M$2:$N$13,2,FALSE)</f>
        <v>44835</v>
      </c>
      <c r="K2131" s="29" t="str">
        <f>VLOOKUP(Datos[[#This Row],[Region]],$P$7:$S$61,4,FALSE)</f>
        <v>22 - Huesca</v>
      </c>
    </row>
    <row r="2132" spans="1:11" x14ac:dyDescent="0.25">
      <c r="A2132" t="s">
        <v>101</v>
      </c>
      <c r="B2132" t="s">
        <v>20</v>
      </c>
      <c r="C2132" t="s">
        <v>14</v>
      </c>
      <c r="D2132">
        <v>0</v>
      </c>
      <c r="E2132">
        <v>0</v>
      </c>
      <c r="F2132">
        <v>22</v>
      </c>
      <c r="J2132" s="29">
        <f>VLOOKUP(Datos[[#This Row],[Mes]],$M$2:$N$13,2,FALSE)</f>
        <v>44866</v>
      </c>
      <c r="K2132" s="29" t="str">
        <f>VLOOKUP(Datos[[#This Row],[Region]],$P$7:$S$61,4,FALSE)</f>
        <v>22 - Huesca</v>
      </c>
    </row>
    <row r="2133" spans="1:11" x14ac:dyDescent="0.25">
      <c r="A2133" t="s">
        <v>101</v>
      </c>
      <c r="B2133" t="s">
        <v>20</v>
      </c>
      <c r="C2133" t="s">
        <v>15</v>
      </c>
      <c r="D2133">
        <v>0</v>
      </c>
      <c r="E2133">
        <v>0</v>
      </c>
      <c r="F2133">
        <v>22</v>
      </c>
      <c r="J2133" s="29">
        <f>VLOOKUP(Datos[[#This Row],[Mes]],$M$2:$N$13,2,FALSE)</f>
        <v>44896</v>
      </c>
      <c r="K2133" s="29" t="str">
        <f>VLOOKUP(Datos[[#This Row],[Region]],$P$7:$S$61,4,FALSE)</f>
        <v>22 - Huesca</v>
      </c>
    </row>
    <row r="2134" spans="1:11" x14ac:dyDescent="0.25">
      <c r="A2134" t="s">
        <v>56</v>
      </c>
      <c r="B2134" t="s">
        <v>20</v>
      </c>
      <c r="C2134" t="s">
        <v>9</v>
      </c>
      <c r="D2134">
        <v>0</v>
      </c>
      <c r="E2134">
        <v>0</v>
      </c>
      <c r="F2134">
        <v>23</v>
      </c>
      <c r="J2134" s="29">
        <f>VLOOKUP(Datos[[#This Row],[Mes]],$M$2:$N$13,2,FALSE)</f>
        <v>44713</v>
      </c>
      <c r="K2134" s="29" t="str">
        <f>VLOOKUP(Datos[[#This Row],[Region]],$P$7:$S$61,4,FALSE)</f>
        <v>23 - Jaén</v>
      </c>
    </row>
    <row r="2135" spans="1:11" x14ac:dyDescent="0.25">
      <c r="A2135" t="s">
        <v>56</v>
      </c>
      <c r="B2135" t="s">
        <v>20</v>
      </c>
      <c r="C2135" t="s">
        <v>10</v>
      </c>
      <c r="D2135">
        <v>0</v>
      </c>
      <c r="E2135">
        <v>0</v>
      </c>
      <c r="F2135">
        <v>23</v>
      </c>
      <c r="J2135" s="29">
        <f>VLOOKUP(Datos[[#This Row],[Mes]],$M$2:$N$13,2,FALSE)</f>
        <v>44743</v>
      </c>
      <c r="K2135" s="29" t="str">
        <f>VLOOKUP(Datos[[#This Row],[Region]],$P$7:$S$61,4,FALSE)</f>
        <v>23 - Jaén</v>
      </c>
    </row>
    <row r="2136" spans="1:11" x14ac:dyDescent="0.25">
      <c r="A2136" t="s">
        <v>56</v>
      </c>
      <c r="B2136" t="s">
        <v>20</v>
      </c>
      <c r="C2136" t="s">
        <v>11</v>
      </c>
      <c r="D2136">
        <v>0</v>
      </c>
      <c r="E2136">
        <v>0</v>
      </c>
      <c r="F2136">
        <v>23</v>
      </c>
      <c r="J2136" s="29">
        <f>VLOOKUP(Datos[[#This Row],[Mes]],$M$2:$N$13,2,FALSE)</f>
        <v>44774</v>
      </c>
      <c r="K2136" s="29" t="str">
        <f>VLOOKUP(Datos[[#This Row],[Region]],$P$7:$S$61,4,FALSE)</f>
        <v>23 - Jaén</v>
      </c>
    </row>
    <row r="2137" spans="1:11" x14ac:dyDescent="0.25">
      <c r="A2137" t="s">
        <v>56</v>
      </c>
      <c r="B2137" t="s">
        <v>20</v>
      </c>
      <c r="C2137" t="s">
        <v>12</v>
      </c>
      <c r="D2137">
        <v>0</v>
      </c>
      <c r="E2137">
        <v>0</v>
      </c>
      <c r="F2137">
        <v>23</v>
      </c>
      <c r="J2137" s="29">
        <f>VLOOKUP(Datos[[#This Row],[Mes]],$M$2:$N$13,2,FALSE)</f>
        <v>44805</v>
      </c>
      <c r="K2137" s="29" t="str">
        <f>VLOOKUP(Datos[[#This Row],[Region]],$P$7:$S$61,4,FALSE)</f>
        <v>23 - Jaén</v>
      </c>
    </row>
    <row r="2138" spans="1:11" x14ac:dyDescent="0.25">
      <c r="A2138" t="s">
        <v>56</v>
      </c>
      <c r="B2138" t="s">
        <v>20</v>
      </c>
      <c r="C2138" t="s">
        <v>13</v>
      </c>
      <c r="D2138">
        <v>0</v>
      </c>
      <c r="E2138">
        <v>0</v>
      </c>
      <c r="F2138">
        <v>23</v>
      </c>
      <c r="J2138" s="29">
        <f>VLOOKUP(Datos[[#This Row],[Mes]],$M$2:$N$13,2,FALSE)</f>
        <v>44835</v>
      </c>
      <c r="K2138" s="29" t="str">
        <f>VLOOKUP(Datos[[#This Row],[Region]],$P$7:$S$61,4,FALSE)</f>
        <v>23 - Jaén</v>
      </c>
    </row>
    <row r="2139" spans="1:11" x14ac:dyDescent="0.25">
      <c r="A2139" t="s">
        <v>56</v>
      </c>
      <c r="B2139" t="s">
        <v>20</v>
      </c>
      <c r="C2139" t="s">
        <v>14</v>
      </c>
      <c r="D2139">
        <v>0</v>
      </c>
      <c r="E2139">
        <v>0</v>
      </c>
      <c r="F2139">
        <v>23</v>
      </c>
      <c r="J2139" s="29">
        <f>VLOOKUP(Datos[[#This Row],[Mes]],$M$2:$N$13,2,FALSE)</f>
        <v>44866</v>
      </c>
      <c r="K2139" s="29" t="str">
        <f>VLOOKUP(Datos[[#This Row],[Region]],$P$7:$S$61,4,FALSE)</f>
        <v>23 - Jaén</v>
      </c>
    </row>
    <row r="2140" spans="1:11" x14ac:dyDescent="0.25">
      <c r="A2140" t="s">
        <v>56</v>
      </c>
      <c r="B2140" t="s">
        <v>20</v>
      </c>
      <c r="C2140" t="s">
        <v>15</v>
      </c>
      <c r="D2140">
        <v>0</v>
      </c>
      <c r="E2140">
        <v>0</v>
      </c>
      <c r="F2140">
        <v>23</v>
      </c>
      <c r="J2140" s="29">
        <f>VLOOKUP(Datos[[#This Row],[Mes]],$M$2:$N$13,2,FALSE)</f>
        <v>44896</v>
      </c>
      <c r="K2140" s="29" t="str">
        <f>VLOOKUP(Datos[[#This Row],[Region]],$P$7:$S$61,4,FALSE)</f>
        <v>23 - Jaén</v>
      </c>
    </row>
    <row r="2141" spans="1:11" x14ac:dyDescent="0.25">
      <c r="A2141" t="s">
        <v>100</v>
      </c>
      <c r="B2141" t="s">
        <v>20</v>
      </c>
      <c r="C2141" t="s">
        <v>9</v>
      </c>
      <c r="D2141">
        <v>0</v>
      </c>
      <c r="E2141">
        <v>0</v>
      </c>
      <c r="F2141">
        <v>24</v>
      </c>
      <c r="J2141" s="29">
        <f>VLOOKUP(Datos[[#This Row],[Mes]],$M$2:$N$13,2,FALSE)</f>
        <v>44713</v>
      </c>
      <c r="K2141" s="29" t="str">
        <f>VLOOKUP(Datos[[#This Row],[Region]],$P$7:$S$61,4,FALSE)</f>
        <v>24 - León</v>
      </c>
    </row>
    <row r="2142" spans="1:11" x14ac:dyDescent="0.25">
      <c r="A2142" t="s">
        <v>100</v>
      </c>
      <c r="B2142" t="s">
        <v>20</v>
      </c>
      <c r="C2142" t="s">
        <v>10</v>
      </c>
      <c r="D2142">
        <v>0</v>
      </c>
      <c r="E2142">
        <v>0</v>
      </c>
      <c r="F2142">
        <v>24</v>
      </c>
      <c r="J2142" s="29">
        <f>VLOOKUP(Datos[[#This Row],[Mes]],$M$2:$N$13,2,FALSE)</f>
        <v>44743</v>
      </c>
      <c r="K2142" s="29" t="str">
        <f>VLOOKUP(Datos[[#This Row],[Region]],$P$7:$S$61,4,FALSE)</f>
        <v>24 - León</v>
      </c>
    </row>
    <row r="2143" spans="1:11" x14ac:dyDescent="0.25">
      <c r="A2143" t="s">
        <v>100</v>
      </c>
      <c r="B2143" t="s">
        <v>20</v>
      </c>
      <c r="C2143" t="s">
        <v>11</v>
      </c>
      <c r="D2143">
        <v>0</v>
      </c>
      <c r="E2143">
        <v>0</v>
      </c>
      <c r="F2143">
        <v>24</v>
      </c>
      <c r="J2143" s="29">
        <f>VLOOKUP(Datos[[#This Row],[Mes]],$M$2:$N$13,2,FALSE)</f>
        <v>44774</v>
      </c>
      <c r="K2143" s="29" t="str">
        <f>VLOOKUP(Datos[[#This Row],[Region]],$P$7:$S$61,4,FALSE)</f>
        <v>24 - León</v>
      </c>
    </row>
    <row r="2144" spans="1:11" x14ac:dyDescent="0.25">
      <c r="A2144" t="s">
        <v>100</v>
      </c>
      <c r="B2144" t="s">
        <v>20</v>
      </c>
      <c r="C2144" t="s">
        <v>12</v>
      </c>
      <c r="D2144">
        <v>0</v>
      </c>
      <c r="E2144">
        <v>0</v>
      </c>
      <c r="F2144">
        <v>24</v>
      </c>
      <c r="J2144" s="29">
        <f>VLOOKUP(Datos[[#This Row],[Mes]],$M$2:$N$13,2,FALSE)</f>
        <v>44805</v>
      </c>
      <c r="K2144" s="29" t="str">
        <f>VLOOKUP(Datos[[#This Row],[Region]],$P$7:$S$61,4,FALSE)</f>
        <v>24 - León</v>
      </c>
    </row>
    <row r="2145" spans="1:11" x14ac:dyDescent="0.25">
      <c r="A2145" t="s">
        <v>100</v>
      </c>
      <c r="B2145" t="s">
        <v>20</v>
      </c>
      <c r="C2145" t="s">
        <v>13</v>
      </c>
      <c r="D2145">
        <v>0</v>
      </c>
      <c r="E2145">
        <v>0</v>
      </c>
      <c r="F2145">
        <v>24</v>
      </c>
      <c r="J2145" s="29">
        <f>VLOOKUP(Datos[[#This Row],[Mes]],$M$2:$N$13,2,FALSE)</f>
        <v>44835</v>
      </c>
      <c r="K2145" s="29" t="str">
        <f>VLOOKUP(Datos[[#This Row],[Region]],$P$7:$S$61,4,FALSE)</f>
        <v>24 - León</v>
      </c>
    </row>
    <row r="2146" spans="1:11" x14ac:dyDescent="0.25">
      <c r="A2146" t="s">
        <v>100</v>
      </c>
      <c r="B2146" t="s">
        <v>20</v>
      </c>
      <c r="C2146" t="s">
        <v>14</v>
      </c>
      <c r="D2146">
        <v>0</v>
      </c>
      <c r="E2146">
        <v>0</v>
      </c>
      <c r="F2146">
        <v>24</v>
      </c>
      <c r="J2146" s="29">
        <f>VLOOKUP(Datos[[#This Row],[Mes]],$M$2:$N$13,2,FALSE)</f>
        <v>44866</v>
      </c>
      <c r="K2146" s="29" t="str">
        <f>VLOOKUP(Datos[[#This Row],[Region]],$P$7:$S$61,4,FALSE)</f>
        <v>24 - León</v>
      </c>
    </row>
    <row r="2147" spans="1:11" x14ac:dyDescent="0.25">
      <c r="A2147" t="s">
        <v>100</v>
      </c>
      <c r="B2147" t="s">
        <v>20</v>
      </c>
      <c r="C2147" t="s">
        <v>15</v>
      </c>
      <c r="D2147">
        <v>0</v>
      </c>
      <c r="E2147">
        <v>0</v>
      </c>
      <c r="F2147">
        <v>24</v>
      </c>
      <c r="J2147" s="29">
        <f>VLOOKUP(Datos[[#This Row],[Mes]],$M$2:$N$13,2,FALSE)</f>
        <v>44896</v>
      </c>
      <c r="K2147" s="29" t="str">
        <f>VLOOKUP(Datos[[#This Row],[Region]],$P$7:$S$61,4,FALSE)</f>
        <v>24 - León</v>
      </c>
    </row>
    <row r="2148" spans="1:11" x14ac:dyDescent="0.25">
      <c r="A2148" t="s">
        <v>99</v>
      </c>
      <c r="B2148" t="s">
        <v>20</v>
      </c>
      <c r="C2148" t="s">
        <v>9</v>
      </c>
      <c r="D2148">
        <v>0</v>
      </c>
      <c r="E2148">
        <v>0</v>
      </c>
      <c r="F2148">
        <v>25</v>
      </c>
      <c r="J2148" s="29">
        <f>VLOOKUP(Datos[[#This Row],[Mes]],$M$2:$N$13,2,FALSE)</f>
        <v>44713</v>
      </c>
      <c r="K2148" s="29" t="str">
        <f>VLOOKUP(Datos[[#This Row],[Region]],$P$7:$S$61,4,FALSE)</f>
        <v>25 - Lleida</v>
      </c>
    </row>
    <row r="2149" spans="1:11" x14ac:dyDescent="0.25">
      <c r="A2149" t="s">
        <v>99</v>
      </c>
      <c r="B2149" t="s">
        <v>20</v>
      </c>
      <c r="C2149" t="s">
        <v>10</v>
      </c>
      <c r="D2149">
        <v>0</v>
      </c>
      <c r="E2149">
        <v>0</v>
      </c>
      <c r="F2149">
        <v>25</v>
      </c>
      <c r="J2149" s="29">
        <f>VLOOKUP(Datos[[#This Row],[Mes]],$M$2:$N$13,2,FALSE)</f>
        <v>44743</v>
      </c>
      <c r="K2149" s="29" t="str">
        <f>VLOOKUP(Datos[[#This Row],[Region]],$P$7:$S$61,4,FALSE)</f>
        <v>25 - Lleida</v>
      </c>
    </row>
    <row r="2150" spans="1:11" x14ac:dyDescent="0.25">
      <c r="A2150" t="s">
        <v>99</v>
      </c>
      <c r="B2150" t="s">
        <v>20</v>
      </c>
      <c r="C2150" t="s">
        <v>11</v>
      </c>
      <c r="D2150">
        <v>0</v>
      </c>
      <c r="E2150">
        <v>0</v>
      </c>
      <c r="F2150">
        <v>25</v>
      </c>
      <c r="J2150" s="29">
        <f>VLOOKUP(Datos[[#This Row],[Mes]],$M$2:$N$13,2,FALSE)</f>
        <v>44774</v>
      </c>
      <c r="K2150" s="29" t="str">
        <f>VLOOKUP(Datos[[#This Row],[Region]],$P$7:$S$61,4,FALSE)</f>
        <v>25 - Lleida</v>
      </c>
    </row>
    <row r="2151" spans="1:11" x14ac:dyDescent="0.25">
      <c r="A2151" t="s">
        <v>99</v>
      </c>
      <c r="B2151" t="s">
        <v>20</v>
      </c>
      <c r="C2151" t="s">
        <v>12</v>
      </c>
      <c r="D2151">
        <v>0</v>
      </c>
      <c r="E2151">
        <v>0</v>
      </c>
      <c r="F2151">
        <v>25</v>
      </c>
      <c r="J2151" s="29">
        <f>VLOOKUP(Datos[[#This Row],[Mes]],$M$2:$N$13,2,FALSE)</f>
        <v>44805</v>
      </c>
      <c r="K2151" s="29" t="str">
        <f>VLOOKUP(Datos[[#This Row],[Region]],$P$7:$S$61,4,FALSE)</f>
        <v>25 - Lleida</v>
      </c>
    </row>
    <row r="2152" spans="1:11" x14ac:dyDescent="0.25">
      <c r="A2152" t="s">
        <v>99</v>
      </c>
      <c r="B2152" t="s">
        <v>20</v>
      </c>
      <c r="C2152" t="s">
        <v>13</v>
      </c>
      <c r="D2152">
        <v>0</v>
      </c>
      <c r="E2152">
        <v>0</v>
      </c>
      <c r="F2152">
        <v>25</v>
      </c>
      <c r="J2152" s="29">
        <f>VLOOKUP(Datos[[#This Row],[Mes]],$M$2:$N$13,2,FALSE)</f>
        <v>44835</v>
      </c>
      <c r="K2152" s="29" t="str">
        <f>VLOOKUP(Datos[[#This Row],[Region]],$P$7:$S$61,4,FALSE)</f>
        <v>25 - Lleida</v>
      </c>
    </row>
    <row r="2153" spans="1:11" x14ac:dyDescent="0.25">
      <c r="A2153" t="s">
        <v>99</v>
      </c>
      <c r="B2153" t="s">
        <v>20</v>
      </c>
      <c r="C2153" t="s">
        <v>14</v>
      </c>
      <c r="D2153">
        <v>0</v>
      </c>
      <c r="E2153">
        <v>0</v>
      </c>
      <c r="F2153">
        <v>25</v>
      </c>
      <c r="J2153" s="29">
        <f>VLOOKUP(Datos[[#This Row],[Mes]],$M$2:$N$13,2,FALSE)</f>
        <v>44866</v>
      </c>
      <c r="K2153" s="29" t="str">
        <f>VLOOKUP(Datos[[#This Row],[Region]],$P$7:$S$61,4,FALSE)</f>
        <v>25 - Lleida</v>
      </c>
    </row>
    <row r="2154" spans="1:11" x14ac:dyDescent="0.25">
      <c r="A2154" t="s">
        <v>99</v>
      </c>
      <c r="B2154" t="s">
        <v>20</v>
      </c>
      <c r="C2154" t="s">
        <v>15</v>
      </c>
      <c r="D2154">
        <v>0</v>
      </c>
      <c r="E2154">
        <v>0</v>
      </c>
      <c r="F2154">
        <v>25</v>
      </c>
      <c r="J2154" s="29">
        <f>VLOOKUP(Datos[[#This Row],[Mes]],$M$2:$N$13,2,FALSE)</f>
        <v>44896</v>
      </c>
      <c r="K2154" s="29" t="str">
        <f>VLOOKUP(Datos[[#This Row],[Region]],$P$7:$S$61,4,FALSE)</f>
        <v>25 - Lleida</v>
      </c>
    </row>
    <row r="2155" spans="1:11" x14ac:dyDescent="0.25">
      <c r="A2155" t="s">
        <v>91</v>
      </c>
      <c r="B2155" t="s">
        <v>20</v>
      </c>
      <c r="C2155" t="s">
        <v>9</v>
      </c>
      <c r="D2155">
        <v>0</v>
      </c>
      <c r="E2155">
        <v>0</v>
      </c>
      <c r="F2155">
        <v>26</v>
      </c>
      <c r="J2155" s="29">
        <f>VLOOKUP(Datos[[#This Row],[Mes]],$M$2:$N$13,2,FALSE)</f>
        <v>44713</v>
      </c>
      <c r="K2155" s="29" t="str">
        <f>VLOOKUP(Datos[[#This Row],[Region]],$P$7:$S$61,4,FALSE)</f>
        <v>26 - Rioja, La</v>
      </c>
    </row>
    <row r="2156" spans="1:11" x14ac:dyDescent="0.25">
      <c r="A2156" t="s">
        <v>91</v>
      </c>
      <c r="B2156" t="s">
        <v>20</v>
      </c>
      <c r="C2156" t="s">
        <v>10</v>
      </c>
      <c r="D2156">
        <v>0</v>
      </c>
      <c r="E2156">
        <v>0</v>
      </c>
      <c r="F2156">
        <v>26</v>
      </c>
      <c r="J2156" s="29">
        <f>VLOOKUP(Datos[[#This Row],[Mes]],$M$2:$N$13,2,FALSE)</f>
        <v>44743</v>
      </c>
      <c r="K2156" s="29" t="str">
        <f>VLOOKUP(Datos[[#This Row],[Region]],$P$7:$S$61,4,FALSE)</f>
        <v>26 - Rioja, La</v>
      </c>
    </row>
    <row r="2157" spans="1:11" x14ac:dyDescent="0.25">
      <c r="A2157" t="s">
        <v>91</v>
      </c>
      <c r="B2157" t="s">
        <v>20</v>
      </c>
      <c r="C2157" t="s">
        <v>11</v>
      </c>
      <c r="D2157">
        <v>0</v>
      </c>
      <c r="E2157">
        <v>0</v>
      </c>
      <c r="F2157">
        <v>26</v>
      </c>
      <c r="J2157" s="29">
        <f>VLOOKUP(Datos[[#This Row],[Mes]],$M$2:$N$13,2,FALSE)</f>
        <v>44774</v>
      </c>
      <c r="K2157" s="29" t="str">
        <f>VLOOKUP(Datos[[#This Row],[Region]],$P$7:$S$61,4,FALSE)</f>
        <v>26 - Rioja, La</v>
      </c>
    </row>
    <row r="2158" spans="1:11" x14ac:dyDescent="0.25">
      <c r="A2158" t="s">
        <v>91</v>
      </c>
      <c r="B2158" t="s">
        <v>20</v>
      </c>
      <c r="C2158" t="s">
        <v>12</v>
      </c>
      <c r="D2158">
        <v>0</v>
      </c>
      <c r="E2158">
        <v>0</v>
      </c>
      <c r="F2158">
        <v>26</v>
      </c>
      <c r="J2158" s="29">
        <f>VLOOKUP(Datos[[#This Row],[Mes]],$M$2:$N$13,2,FALSE)</f>
        <v>44805</v>
      </c>
      <c r="K2158" s="29" t="str">
        <f>VLOOKUP(Datos[[#This Row],[Region]],$P$7:$S$61,4,FALSE)</f>
        <v>26 - Rioja, La</v>
      </c>
    </row>
    <row r="2159" spans="1:11" x14ac:dyDescent="0.25">
      <c r="A2159" t="s">
        <v>91</v>
      </c>
      <c r="B2159" t="s">
        <v>20</v>
      </c>
      <c r="C2159" t="s">
        <v>13</v>
      </c>
      <c r="D2159">
        <v>0</v>
      </c>
      <c r="E2159">
        <v>0</v>
      </c>
      <c r="F2159">
        <v>26</v>
      </c>
      <c r="J2159" s="29">
        <f>VLOOKUP(Datos[[#This Row],[Mes]],$M$2:$N$13,2,FALSE)</f>
        <v>44835</v>
      </c>
      <c r="K2159" s="29" t="str">
        <f>VLOOKUP(Datos[[#This Row],[Region]],$P$7:$S$61,4,FALSE)</f>
        <v>26 - Rioja, La</v>
      </c>
    </row>
    <row r="2160" spans="1:11" x14ac:dyDescent="0.25">
      <c r="A2160" t="s">
        <v>91</v>
      </c>
      <c r="B2160" t="s">
        <v>20</v>
      </c>
      <c r="C2160" t="s">
        <v>14</v>
      </c>
      <c r="D2160">
        <v>0</v>
      </c>
      <c r="E2160">
        <v>0</v>
      </c>
      <c r="F2160">
        <v>26</v>
      </c>
      <c r="J2160" s="29">
        <f>VLOOKUP(Datos[[#This Row],[Mes]],$M$2:$N$13,2,FALSE)</f>
        <v>44866</v>
      </c>
      <c r="K2160" s="29" t="str">
        <f>VLOOKUP(Datos[[#This Row],[Region]],$P$7:$S$61,4,FALSE)</f>
        <v>26 - Rioja, La</v>
      </c>
    </row>
    <row r="2161" spans="1:11" x14ac:dyDescent="0.25">
      <c r="A2161" t="s">
        <v>91</v>
      </c>
      <c r="B2161" t="s">
        <v>20</v>
      </c>
      <c r="C2161" t="s">
        <v>15</v>
      </c>
      <c r="D2161">
        <v>0</v>
      </c>
      <c r="E2161">
        <v>0</v>
      </c>
      <c r="F2161">
        <v>26</v>
      </c>
      <c r="J2161" s="29">
        <f>VLOOKUP(Datos[[#This Row],[Mes]],$M$2:$N$13,2,FALSE)</f>
        <v>44896</v>
      </c>
      <c r="K2161" s="29" t="str">
        <f>VLOOKUP(Datos[[#This Row],[Region]],$P$7:$S$61,4,FALSE)</f>
        <v>26 - Rioja, La</v>
      </c>
    </row>
    <row r="2162" spans="1:11" x14ac:dyDescent="0.25">
      <c r="A2162" t="s">
        <v>57</v>
      </c>
      <c r="B2162" t="s">
        <v>20</v>
      </c>
      <c r="C2162" t="s">
        <v>9</v>
      </c>
      <c r="D2162">
        <v>0</v>
      </c>
      <c r="E2162">
        <v>0</v>
      </c>
      <c r="F2162">
        <v>27</v>
      </c>
      <c r="J2162" s="29">
        <f>VLOOKUP(Datos[[#This Row],[Mes]],$M$2:$N$13,2,FALSE)</f>
        <v>44713</v>
      </c>
      <c r="K2162" s="29" t="str">
        <f>VLOOKUP(Datos[[#This Row],[Region]],$P$7:$S$61,4,FALSE)</f>
        <v>27 - Lugo</v>
      </c>
    </row>
    <row r="2163" spans="1:11" x14ac:dyDescent="0.25">
      <c r="A2163" t="s">
        <v>57</v>
      </c>
      <c r="B2163" t="s">
        <v>20</v>
      </c>
      <c r="C2163" t="s">
        <v>10</v>
      </c>
      <c r="D2163">
        <v>0</v>
      </c>
      <c r="E2163">
        <v>0</v>
      </c>
      <c r="F2163">
        <v>27</v>
      </c>
      <c r="J2163" s="29">
        <f>VLOOKUP(Datos[[#This Row],[Mes]],$M$2:$N$13,2,FALSE)</f>
        <v>44743</v>
      </c>
      <c r="K2163" s="29" t="str">
        <f>VLOOKUP(Datos[[#This Row],[Region]],$P$7:$S$61,4,FALSE)</f>
        <v>27 - Lugo</v>
      </c>
    </row>
    <row r="2164" spans="1:11" x14ac:dyDescent="0.25">
      <c r="A2164" t="s">
        <v>57</v>
      </c>
      <c r="B2164" t="s">
        <v>20</v>
      </c>
      <c r="C2164" t="s">
        <v>11</v>
      </c>
      <c r="D2164">
        <v>0</v>
      </c>
      <c r="E2164">
        <v>0</v>
      </c>
      <c r="F2164">
        <v>27</v>
      </c>
      <c r="J2164" s="29">
        <f>VLOOKUP(Datos[[#This Row],[Mes]],$M$2:$N$13,2,FALSE)</f>
        <v>44774</v>
      </c>
      <c r="K2164" s="29" t="str">
        <f>VLOOKUP(Datos[[#This Row],[Region]],$P$7:$S$61,4,FALSE)</f>
        <v>27 - Lugo</v>
      </c>
    </row>
    <row r="2165" spans="1:11" x14ac:dyDescent="0.25">
      <c r="A2165" t="s">
        <v>57</v>
      </c>
      <c r="B2165" t="s">
        <v>20</v>
      </c>
      <c r="C2165" t="s">
        <v>12</v>
      </c>
      <c r="D2165">
        <v>0</v>
      </c>
      <c r="E2165">
        <v>0</v>
      </c>
      <c r="F2165">
        <v>27</v>
      </c>
      <c r="J2165" s="29">
        <f>VLOOKUP(Datos[[#This Row],[Mes]],$M$2:$N$13,2,FALSE)</f>
        <v>44805</v>
      </c>
      <c r="K2165" s="29" t="str">
        <f>VLOOKUP(Datos[[#This Row],[Region]],$P$7:$S$61,4,FALSE)</f>
        <v>27 - Lugo</v>
      </c>
    </row>
    <row r="2166" spans="1:11" x14ac:dyDescent="0.25">
      <c r="A2166" t="s">
        <v>57</v>
      </c>
      <c r="B2166" t="s">
        <v>20</v>
      </c>
      <c r="C2166" t="s">
        <v>13</v>
      </c>
      <c r="D2166">
        <v>0</v>
      </c>
      <c r="E2166">
        <v>0</v>
      </c>
      <c r="F2166">
        <v>27</v>
      </c>
      <c r="J2166" s="29">
        <f>VLOOKUP(Datos[[#This Row],[Mes]],$M$2:$N$13,2,FALSE)</f>
        <v>44835</v>
      </c>
      <c r="K2166" s="29" t="str">
        <f>VLOOKUP(Datos[[#This Row],[Region]],$P$7:$S$61,4,FALSE)</f>
        <v>27 - Lugo</v>
      </c>
    </row>
    <row r="2167" spans="1:11" x14ac:dyDescent="0.25">
      <c r="A2167" t="s">
        <v>57</v>
      </c>
      <c r="B2167" t="s">
        <v>20</v>
      </c>
      <c r="C2167" t="s">
        <v>14</v>
      </c>
      <c r="D2167">
        <v>0</v>
      </c>
      <c r="E2167">
        <v>0</v>
      </c>
      <c r="F2167">
        <v>27</v>
      </c>
      <c r="J2167" s="29">
        <f>VLOOKUP(Datos[[#This Row],[Mes]],$M$2:$N$13,2,FALSE)</f>
        <v>44866</v>
      </c>
      <c r="K2167" s="29" t="str">
        <f>VLOOKUP(Datos[[#This Row],[Region]],$P$7:$S$61,4,FALSE)</f>
        <v>27 - Lugo</v>
      </c>
    </row>
    <row r="2168" spans="1:11" x14ac:dyDescent="0.25">
      <c r="A2168" t="s">
        <v>57</v>
      </c>
      <c r="B2168" t="s">
        <v>20</v>
      </c>
      <c r="C2168" t="s">
        <v>15</v>
      </c>
      <c r="D2168">
        <v>0</v>
      </c>
      <c r="E2168">
        <v>0</v>
      </c>
      <c r="F2168">
        <v>27</v>
      </c>
      <c r="J2168" s="29">
        <f>VLOOKUP(Datos[[#This Row],[Mes]],$M$2:$N$13,2,FALSE)</f>
        <v>44896</v>
      </c>
      <c r="K2168" s="29" t="str">
        <f>VLOOKUP(Datos[[#This Row],[Region]],$P$7:$S$61,4,FALSE)</f>
        <v>27 - Lugo</v>
      </c>
    </row>
    <row r="2169" spans="1:11" x14ac:dyDescent="0.25">
      <c r="A2169" t="s">
        <v>98</v>
      </c>
      <c r="B2169" t="s">
        <v>20</v>
      </c>
      <c r="C2169" t="s">
        <v>9</v>
      </c>
      <c r="D2169">
        <v>0</v>
      </c>
      <c r="E2169">
        <v>0</v>
      </c>
      <c r="F2169">
        <v>28</v>
      </c>
      <c r="J2169" s="29">
        <f>VLOOKUP(Datos[[#This Row],[Mes]],$M$2:$N$13,2,FALSE)</f>
        <v>44713</v>
      </c>
      <c r="K2169" s="29" t="str">
        <f>VLOOKUP(Datos[[#This Row],[Region]],$P$7:$S$61,4,FALSE)</f>
        <v>28 - Madrid</v>
      </c>
    </row>
    <row r="2170" spans="1:11" x14ac:dyDescent="0.25">
      <c r="A2170" t="s">
        <v>98</v>
      </c>
      <c r="B2170" t="s">
        <v>20</v>
      </c>
      <c r="C2170" t="s">
        <v>10</v>
      </c>
      <c r="D2170">
        <v>0</v>
      </c>
      <c r="E2170">
        <v>0</v>
      </c>
      <c r="F2170">
        <v>28</v>
      </c>
      <c r="J2170" s="29">
        <f>VLOOKUP(Datos[[#This Row],[Mes]],$M$2:$N$13,2,FALSE)</f>
        <v>44743</v>
      </c>
      <c r="K2170" s="29" t="str">
        <f>VLOOKUP(Datos[[#This Row],[Region]],$P$7:$S$61,4,FALSE)</f>
        <v>28 - Madrid</v>
      </c>
    </row>
    <row r="2171" spans="1:11" x14ac:dyDescent="0.25">
      <c r="A2171" t="s">
        <v>98</v>
      </c>
      <c r="B2171" t="s">
        <v>20</v>
      </c>
      <c r="C2171" t="s">
        <v>11</v>
      </c>
      <c r="D2171">
        <v>0</v>
      </c>
      <c r="E2171">
        <v>0</v>
      </c>
      <c r="F2171">
        <v>28</v>
      </c>
      <c r="J2171" s="29">
        <f>VLOOKUP(Datos[[#This Row],[Mes]],$M$2:$N$13,2,FALSE)</f>
        <v>44774</v>
      </c>
      <c r="K2171" s="29" t="str">
        <f>VLOOKUP(Datos[[#This Row],[Region]],$P$7:$S$61,4,FALSE)</f>
        <v>28 - Madrid</v>
      </c>
    </row>
    <row r="2172" spans="1:11" x14ac:dyDescent="0.25">
      <c r="A2172" t="s">
        <v>98</v>
      </c>
      <c r="B2172" t="s">
        <v>20</v>
      </c>
      <c r="C2172" t="s">
        <v>12</v>
      </c>
      <c r="D2172">
        <v>0</v>
      </c>
      <c r="E2172">
        <v>0</v>
      </c>
      <c r="F2172">
        <v>28</v>
      </c>
      <c r="J2172" s="29">
        <f>VLOOKUP(Datos[[#This Row],[Mes]],$M$2:$N$13,2,FALSE)</f>
        <v>44805</v>
      </c>
      <c r="K2172" s="29" t="str">
        <f>VLOOKUP(Datos[[#This Row],[Region]],$P$7:$S$61,4,FALSE)</f>
        <v>28 - Madrid</v>
      </c>
    </row>
    <row r="2173" spans="1:11" x14ac:dyDescent="0.25">
      <c r="A2173" t="s">
        <v>98</v>
      </c>
      <c r="B2173" t="s">
        <v>20</v>
      </c>
      <c r="C2173" t="s">
        <v>13</v>
      </c>
      <c r="D2173">
        <v>0</v>
      </c>
      <c r="E2173">
        <v>0</v>
      </c>
      <c r="F2173">
        <v>28</v>
      </c>
      <c r="J2173" s="29">
        <f>VLOOKUP(Datos[[#This Row],[Mes]],$M$2:$N$13,2,FALSE)</f>
        <v>44835</v>
      </c>
      <c r="K2173" s="29" t="str">
        <f>VLOOKUP(Datos[[#This Row],[Region]],$P$7:$S$61,4,FALSE)</f>
        <v>28 - Madrid</v>
      </c>
    </row>
    <row r="2174" spans="1:11" x14ac:dyDescent="0.25">
      <c r="A2174" t="s">
        <v>98</v>
      </c>
      <c r="B2174" t="s">
        <v>20</v>
      </c>
      <c r="C2174" t="s">
        <v>14</v>
      </c>
      <c r="D2174">
        <v>0</v>
      </c>
      <c r="E2174">
        <v>0</v>
      </c>
      <c r="F2174">
        <v>28</v>
      </c>
      <c r="J2174" s="29">
        <f>VLOOKUP(Datos[[#This Row],[Mes]],$M$2:$N$13,2,FALSE)</f>
        <v>44866</v>
      </c>
      <c r="K2174" s="29" t="str">
        <f>VLOOKUP(Datos[[#This Row],[Region]],$P$7:$S$61,4,FALSE)</f>
        <v>28 - Madrid</v>
      </c>
    </row>
    <row r="2175" spans="1:11" x14ac:dyDescent="0.25">
      <c r="A2175" t="s">
        <v>98</v>
      </c>
      <c r="B2175" t="s">
        <v>20</v>
      </c>
      <c r="C2175" t="s">
        <v>15</v>
      </c>
      <c r="D2175">
        <v>0</v>
      </c>
      <c r="E2175">
        <v>0</v>
      </c>
      <c r="F2175">
        <v>28</v>
      </c>
      <c r="J2175" s="29">
        <f>VLOOKUP(Datos[[#This Row],[Mes]],$M$2:$N$13,2,FALSE)</f>
        <v>44896</v>
      </c>
      <c r="K2175" s="29" t="str">
        <f>VLOOKUP(Datos[[#This Row],[Region]],$P$7:$S$61,4,FALSE)</f>
        <v>28 - Madrid</v>
      </c>
    </row>
    <row r="2176" spans="1:11" x14ac:dyDescent="0.25">
      <c r="A2176" t="s">
        <v>97</v>
      </c>
      <c r="B2176" t="s">
        <v>20</v>
      </c>
      <c r="C2176" t="s">
        <v>9</v>
      </c>
      <c r="D2176">
        <v>0</v>
      </c>
      <c r="E2176">
        <v>0</v>
      </c>
      <c r="F2176">
        <v>29</v>
      </c>
      <c r="J2176" s="29">
        <f>VLOOKUP(Datos[[#This Row],[Mes]],$M$2:$N$13,2,FALSE)</f>
        <v>44713</v>
      </c>
      <c r="K2176" s="29" t="str">
        <f>VLOOKUP(Datos[[#This Row],[Region]],$P$7:$S$61,4,FALSE)</f>
        <v>29 - Málaga</v>
      </c>
    </row>
    <row r="2177" spans="1:11" x14ac:dyDescent="0.25">
      <c r="A2177" t="s">
        <v>97</v>
      </c>
      <c r="B2177" t="s">
        <v>20</v>
      </c>
      <c r="C2177" t="s">
        <v>10</v>
      </c>
      <c r="D2177">
        <v>0</v>
      </c>
      <c r="E2177">
        <v>0</v>
      </c>
      <c r="F2177">
        <v>29</v>
      </c>
      <c r="J2177" s="29">
        <f>VLOOKUP(Datos[[#This Row],[Mes]],$M$2:$N$13,2,FALSE)</f>
        <v>44743</v>
      </c>
      <c r="K2177" s="29" t="str">
        <f>VLOOKUP(Datos[[#This Row],[Region]],$P$7:$S$61,4,FALSE)</f>
        <v>29 - Málaga</v>
      </c>
    </row>
    <row r="2178" spans="1:11" x14ac:dyDescent="0.25">
      <c r="A2178" t="s">
        <v>97</v>
      </c>
      <c r="B2178" t="s">
        <v>20</v>
      </c>
      <c r="C2178" t="s">
        <v>11</v>
      </c>
      <c r="D2178">
        <v>0</v>
      </c>
      <c r="E2178">
        <v>0</v>
      </c>
      <c r="F2178">
        <v>29</v>
      </c>
      <c r="J2178" s="29">
        <f>VLOOKUP(Datos[[#This Row],[Mes]],$M$2:$N$13,2,FALSE)</f>
        <v>44774</v>
      </c>
      <c r="K2178" s="29" t="str">
        <f>VLOOKUP(Datos[[#This Row],[Region]],$P$7:$S$61,4,FALSE)</f>
        <v>29 - Málaga</v>
      </c>
    </row>
    <row r="2179" spans="1:11" x14ac:dyDescent="0.25">
      <c r="A2179" t="s">
        <v>97</v>
      </c>
      <c r="B2179" t="s">
        <v>20</v>
      </c>
      <c r="C2179" t="s">
        <v>12</v>
      </c>
      <c r="D2179">
        <v>0</v>
      </c>
      <c r="E2179">
        <v>0</v>
      </c>
      <c r="F2179">
        <v>29</v>
      </c>
      <c r="J2179" s="29">
        <f>VLOOKUP(Datos[[#This Row],[Mes]],$M$2:$N$13,2,FALSE)</f>
        <v>44805</v>
      </c>
      <c r="K2179" s="29" t="str">
        <f>VLOOKUP(Datos[[#This Row],[Region]],$P$7:$S$61,4,FALSE)</f>
        <v>29 - Málaga</v>
      </c>
    </row>
    <row r="2180" spans="1:11" x14ac:dyDescent="0.25">
      <c r="A2180" t="s">
        <v>97</v>
      </c>
      <c r="B2180" t="s">
        <v>20</v>
      </c>
      <c r="C2180" t="s">
        <v>13</v>
      </c>
      <c r="D2180">
        <v>0</v>
      </c>
      <c r="E2180">
        <v>0</v>
      </c>
      <c r="F2180">
        <v>29</v>
      </c>
      <c r="J2180" s="29">
        <f>VLOOKUP(Datos[[#This Row],[Mes]],$M$2:$N$13,2,FALSE)</f>
        <v>44835</v>
      </c>
      <c r="K2180" s="29" t="str">
        <f>VLOOKUP(Datos[[#This Row],[Region]],$P$7:$S$61,4,FALSE)</f>
        <v>29 - Málaga</v>
      </c>
    </row>
    <row r="2181" spans="1:11" x14ac:dyDescent="0.25">
      <c r="A2181" t="s">
        <v>97</v>
      </c>
      <c r="B2181" t="s">
        <v>20</v>
      </c>
      <c r="C2181" t="s">
        <v>14</v>
      </c>
      <c r="D2181">
        <v>0</v>
      </c>
      <c r="E2181">
        <v>0</v>
      </c>
      <c r="F2181">
        <v>29</v>
      </c>
      <c r="J2181" s="29">
        <f>VLOOKUP(Datos[[#This Row],[Mes]],$M$2:$N$13,2,FALSE)</f>
        <v>44866</v>
      </c>
      <c r="K2181" s="29" t="str">
        <f>VLOOKUP(Datos[[#This Row],[Region]],$P$7:$S$61,4,FALSE)</f>
        <v>29 - Málaga</v>
      </c>
    </row>
    <row r="2182" spans="1:11" x14ac:dyDescent="0.25">
      <c r="A2182" t="s">
        <v>97</v>
      </c>
      <c r="B2182" t="s">
        <v>20</v>
      </c>
      <c r="C2182" t="s">
        <v>15</v>
      </c>
      <c r="D2182">
        <v>0</v>
      </c>
      <c r="E2182">
        <v>0</v>
      </c>
      <c r="F2182">
        <v>29</v>
      </c>
      <c r="J2182" s="29">
        <f>VLOOKUP(Datos[[#This Row],[Mes]],$M$2:$N$13,2,FALSE)</f>
        <v>44896</v>
      </c>
      <c r="K2182" s="29" t="str">
        <f>VLOOKUP(Datos[[#This Row],[Region]],$P$7:$S$61,4,FALSE)</f>
        <v>29 - Málaga</v>
      </c>
    </row>
    <row r="2183" spans="1:11" x14ac:dyDescent="0.25">
      <c r="A2183" t="s">
        <v>59</v>
      </c>
      <c r="B2183" t="s">
        <v>20</v>
      </c>
      <c r="C2183" t="s">
        <v>9</v>
      </c>
      <c r="D2183">
        <v>0</v>
      </c>
      <c r="E2183">
        <v>0</v>
      </c>
      <c r="F2183">
        <v>30</v>
      </c>
      <c r="J2183" s="29">
        <f>VLOOKUP(Datos[[#This Row],[Mes]],$M$2:$N$13,2,FALSE)</f>
        <v>44713</v>
      </c>
      <c r="K2183" s="29" t="str">
        <f>VLOOKUP(Datos[[#This Row],[Region]],$P$7:$S$61,4,FALSE)</f>
        <v>30 - Murcia</v>
      </c>
    </row>
    <row r="2184" spans="1:11" x14ac:dyDescent="0.25">
      <c r="A2184" t="s">
        <v>59</v>
      </c>
      <c r="B2184" t="s">
        <v>20</v>
      </c>
      <c r="C2184" t="s">
        <v>10</v>
      </c>
      <c r="D2184">
        <v>0</v>
      </c>
      <c r="E2184">
        <v>0</v>
      </c>
      <c r="F2184">
        <v>30</v>
      </c>
      <c r="J2184" s="29">
        <f>VLOOKUP(Datos[[#This Row],[Mes]],$M$2:$N$13,2,FALSE)</f>
        <v>44743</v>
      </c>
      <c r="K2184" s="29" t="str">
        <f>VLOOKUP(Datos[[#This Row],[Region]],$P$7:$S$61,4,FALSE)</f>
        <v>30 - Murcia</v>
      </c>
    </row>
    <row r="2185" spans="1:11" x14ac:dyDescent="0.25">
      <c r="A2185" t="s">
        <v>59</v>
      </c>
      <c r="B2185" t="s">
        <v>20</v>
      </c>
      <c r="C2185" t="s">
        <v>11</v>
      </c>
      <c r="D2185">
        <v>0</v>
      </c>
      <c r="E2185">
        <v>0</v>
      </c>
      <c r="F2185">
        <v>30</v>
      </c>
      <c r="J2185" s="29">
        <f>VLOOKUP(Datos[[#This Row],[Mes]],$M$2:$N$13,2,FALSE)</f>
        <v>44774</v>
      </c>
      <c r="K2185" s="29" t="str">
        <f>VLOOKUP(Datos[[#This Row],[Region]],$P$7:$S$61,4,FALSE)</f>
        <v>30 - Murcia</v>
      </c>
    </row>
    <row r="2186" spans="1:11" x14ac:dyDescent="0.25">
      <c r="A2186" t="s">
        <v>59</v>
      </c>
      <c r="B2186" t="s">
        <v>20</v>
      </c>
      <c r="C2186" t="s">
        <v>12</v>
      </c>
      <c r="D2186">
        <v>0</v>
      </c>
      <c r="E2186">
        <v>0</v>
      </c>
      <c r="F2186">
        <v>30</v>
      </c>
      <c r="J2186" s="29">
        <f>VLOOKUP(Datos[[#This Row],[Mes]],$M$2:$N$13,2,FALSE)</f>
        <v>44805</v>
      </c>
      <c r="K2186" s="29" t="str">
        <f>VLOOKUP(Datos[[#This Row],[Region]],$P$7:$S$61,4,FALSE)</f>
        <v>30 - Murcia</v>
      </c>
    </row>
    <row r="2187" spans="1:11" x14ac:dyDescent="0.25">
      <c r="A2187" t="s">
        <v>59</v>
      </c>
      <c r="B2187" t="s">
        <v>20</v>
      </c>
      <c r="C2187" t="s">
        <v>13</v>
      </c>
      <c r="D2187">
        <v>0</v>
      </c>
      <c r="E2187">
        <v>0</v>
      </c>
      <c r="F2187">
        <v>30</v>
      </c>
      <c r="J2187" s="29">
        <f>VLOOKUP(Datos[[#This Row],[Mes]],$M$2:$N$13,2,FALSE)</f>
        <v>44835</v>
      </c>
      <c r="K2187" s="29" t="str">
        <f>VLOOKUP(Datos[[#This Row],[Region]],$P$7:$S$61,4,FALSE)</f>
        <v>30 - Murcia</v>
      </c>
    </row>
    <row r="2188" spans="1:11" x14ac:dyDescent="0.25">
      <c r="A2188" t="s">
        <v>59</v>
      </c>
      <c r="B2188" t="s">
        <v>20</v>
      </c>
      <c r="C2188" t="s">
        <v>14</v>
      </c>
      <c r="D2188">
        <v>0</v>
      </c>
      <c r="E2188">
        <v>0</v>
      </c>
      <c r="F2188">
        <v>30</v>
      </c>
      <c r="J2188" s="29">
        <f>VLOOKUP(Datos[[#This Row],[Mes]],$M$2:$N$13,2,FALSE)</f>
        <v>44866</v>
      </c>
      <c r="K2188" s="29" t="str">
        <f>VLOOKUP(Datos[[#This Row],[Region]],$P$7:$S$61,4,FALSE)</f>
        <v>30 - Murcia</v>
      </c>
    </row>
    <row r="2189" spans="1:11" x14ac:dyDescent="0.25">
      <c r="A2189" t="s">
        <v>59</v>
      </c>
      <c r="B2189" t="s">
        <v>20</v>
      </c>
      <c r="C2189" t="s">
        <v>15</v>
      </c>
      <c r="D2189">
        <v>0</v>
      </c>
      <c r="E2189">
        <v>0</v>
      </c>
      <c r="F2189">
        <v>30</v>
      </c>
      <c r="J2189" s="29">
        <f>VLOOKUP(Datos[[#This Row],[Mes]],$M$2:$N$13,2,FALSE)</f>
        <v>44896</v>
      </c>
      <c r="K2189" s="29" t="str">
        <f>VLOOKUP(Datos[[#This Row],[Region]],$P$7:$S$61,4,FALSE)</f>
        <v>30 - Murcia</v>
      </c>
    </row>
    <row r="2190" spans="1:11" x14ac:dyDescent="0.25">
      <c r="A2190" t="s">
        <v>95</v>
      </c>
      <c r="B2190" t="s">
        <v>20</v>
      </c>
      <c r="C2190" t="s">
        <v>9</v>
      </c>
      <c r="D2190">
        <v>0</v>
      </c>
      <c r="E2190">
        <v>0</v>
      </c>
      <c r="F2190">
        <v>31</v>
      </c>
      <c r="J2190" s="29">
        <f>VLOOKUP(Datos[[#This Row],[Mes]],$M$2:$N$13,2,FALSE)</f>
        <v>44713</v>
      </c>
      <c r="K2190" s="29" t="str">
        <f>VLOOKUP(Datos[[#This Row],[Region]],$P$7:$S$61,4,FALSE)</f>
        <v>31 - Navarra</v>
      </c>
    </row>
    <row r="2191" spans="1:11" x14ac:dyDescent="0.25">
      <c r="A2191" t="s">
        <v>95</v>
      </c>
      <c r="B2191" t="s">
        <v>20</v>
      </c>
      <c r="C2191" t="s">
        <v>10</v>
      </c>
      <c r="D2191">
        <v>0</v>
      </c>
      <c r="E2191">
        <v>0</v>
      </c>
      <c r="F2191">
        <v>31</v>
      </c>
      <c r="J2191" s="29">
        <f>VLOOKUP(Datos[[#This Row],[Mes]],$M$2:$N$13,2,FALSE)</f>
        <v>44743</v>
      </c>
      <c r="K2191" s="29" t="str">
        <f>VLOOKUP(Datos[[#This Row],[Region]],$P$7:$S$61,4,FALSE)</f>
        <v>31 - Navarra</v>
      </c>
    </row>
    <row r="2192" spans="1:11" x14ac:dyDescent="0.25">
      <c r="A2192" t="s">
        <v>95</v>
      </c>
      <c r="B2192" t="s">
        <v>20</v>
      </c>
      <c r="C2192" t="s">
        <v>11</v>
      </c>
      <c r="D2192">
        <v>0</v>
      </c>
      <c r="E2192">
        <v>0</v>
      </c>
      <c r="F2192">
        <v>31</v>
      </c>
      <c r="J2192" s="29">
        <f>VLOOKUP(Datos[[#This Row],[Mes]],$M$2:$N$13,2,FALSE)</f>
        <v>44774</v>
      </c>
      <c r="K2192" s="29" t="str">
        <f>VLOOKUP(Datos[[#This Row],[Region]],$P$7:$S$61,4,FALSE)</f>
        <v>31 - Navarra</v>
      </c>
    </row>
    <row r="2193" spans="1:11" x14ac:dyDescent="0.25">
      <c r="A2193" t="s">
        <v>95</v>
      </c>
      <c r="B2193" t="s">
        <v>20</v>
      </c>
      <c r="C2193" t="s">
        <v>12</v>
      </c>
      <c r="D2193">
        <v>0</v>
      </c>
      <c r="E2193">
        <v>0</v>
      </c>
      <c r="F2193">
        <v>31</v>
      </c>
      <c r="J2193" s="29">
        <f>VLOOKUP(Datos[[#This Row],[Mes]],$M$2:$N$13,2,FALSE)</f>
        <v>44805</v>
      </c>
      <c r="K2193" s="29" t="str">
        <f>VLOOKUP(Datos[[#This Row],[Region]],$P$7:$S$61,4,FALSE)</f>
        <v>31 - Navarra</v>
      </c>
    </row>
    <row r="2194" spans="1:11" x14ac:dyDescent="0.25">
      <c r="A2194" t="s">
        <v>95</v>
      </c>
      <c r="B2194" t="s">
        <v>20</v>
      </c>
      <c r="C2194" t="s">
        <v>13</v>
      </c>
      <c r="D2194">
        <v>0</v>
      </c>
      <c r="E2194">
        <v>0</v>
      </c>
      <c r="F2194">
        <v>31</v>
      </c>
      <c r="J2194" s="29">
        <f>VLOOKUP(Datos[[#This Row],[Mes]],$M$2:$N$13,2,FALSE)</f>
        <v>44835</v>
      </c>
      <c r="K2194" s="29" t="str">
        <f>VLOOKUP(Datos[[#This Row],[Region]],$P$7:$S$61,4,FALSE)</f>
        <v>31 - Navarra</v>
      </c>
    </row>
    <row r="2195" spans="1:11" x14ac:dyDescent="0.25">
      <c r="A2195" t="s">
        <v>95</v>
      </c>
      <c r="B2195" t="s">
        <v>20</v>
      </c>
      <c r="C2195" t="s">
        <v>14</v>
      </c>
      <c r="D2195">
        <v>0</v>
      </c>
      <c r="E2195">
        <v>0</v>
      </c>
      <c r="F2195">
        <v>31</v>
      </c>
      <c r="J2195" s="29">
        <f>VLOOKUP(Datos[[#This Row],[Mes]],$M$2:$N$13,2,FALSE)</f>
        <v>44866</v>
      </c>
      <c r="K2195" s="29" t="str">
        <f>VLOOKUP(Datos[[#This Row],[Region]],$P$7:$S$61,4,FALSE)</f>
        <v>31 - Navarra</v>
      </c>
    </row>
    <row r="2196" spans="1:11" x14ac:dyDescent="0.25">
      <c r="A2196" t="s">
        <v>95</v>
      </c>
      <c r="B2196" t="s">
        <v>20</v>
      </c>
      <c r="C2196" t="s">
        <v>15</v>
      </c>
      <c r="D2196">
        <v>0</v>
      </c>
      <c r="E2196">
        <v>0</v>
      </c>
      <c r="F2196">
        <v>31</v>
      </c>
      <c r="J2196" s="29">
        <f>VLOOKUP(Datos[[#This Row],[Mes]],$M$2:$N$13,2,FALSE)</f>
        <v>44896</v>
      </c>
      <c r="K2196" s="29" t="str">
        <f>VLOOKUP(Datos[[#This Row],[Region]],$P$7:$S$61,4,FALSE)</f>
        <v>31 - Navarra</v>
      </c>
    </row>
    <row r="2197" spans="1:11" x14ac:dyDescent="0.25">
      <c r="A2197" t="s">
        <v>94</v>
      </c>
      <c r="B2197" t="s">
        <v>20</v>
      </c>
      <c r="C2197" t="s">
        <v>9</v>
      </c>
      <c r="D2197">
        <v>0</v>
      </c>
      <c r="E2197">
        <v>0</v>
      </c>
      <c r="F2197">
        <v>32</v>
      </c>
      <c r="J2197" s="29">
        <f>VLOOKUP(Datos[[#This Row],[Mes]],$M$2:$N$13,2,FALSE)</f>
        <v>44713</v>
      </c>
      <c r="K2197" s="29" t="str">
        <f>VLOOKUP(Datos[[#This Row],[Region]],$P$7:$S$61,4,FALSE)</f>
        <v>32 - Ourense</v>
      </c>
    </row>
    <row r="2198" spans="1:11" x14ac:dyDescent="0.25">
      <c r="A2198" t="s">
        <v>94</v>
      </c>
      <c r="B2198" t="s">
        <v>20</v>
      </c>
      <c r="C2198" t="s">
        <v>10</v>
      </c>
      <c r="D2198">
        <v>0</v>
      </c>
      <c r="E2198">
        <v>0</v>
      </c>
      <c r="F2198">
        <v>32</v>
      </c>
      <c r="J2198" s="29">
        <f>VLOOKUP(Datos[[#This Row],[Mes]],$M$2:$N$13,2,FALSE)</f>
        <v>44743</v>
      </c>
      <c r="K2198" s="29" t="str">
        <f>VLOOKUP(Datos[[#This Row],[Region]],$P$7:$S$61,4,FALSE)</f>
        <v>32 - Ourense</v>
      </c>
    </row>
    <row r="2199" spans="1:11" x14ac:dyDescent="0.25">
      <c r="A2199" t="s">
        <v>94</v>
      </c>
      <c r="B2199" t="s">
        <v>20</v>
      </c>
      <c r="C2199" t="s">
        <v>11</v>
      </c>
      <c r="D2199">
        <v>0</v>
      </c>
      <c r="E2199">
        <v>0</v>
      </c>
      <c r="F2199">
        <v>32</v>
      </c>
      <c r="J2199" s="29">
        <f>VLOOKUP(Datos[[#This Row],[Mes]],$M$2:$N$13,2,FALSE)</f>
        <v>44774</v>
      </c>
      <c r="K2199" s="29" t="str">
        <f>VLOOKUP(Datos[[#This Row],[Region]],$P$7:$S$61,4,FALSE)</f>
        <v>32 - Ourense</v>
      </c>
    </row>
    <row r="2200" spans="1:11" x14ac:dyDescent="0.25">
      <c r="A2200" t="s">
        <v>94</v>
      </c>
      <c r="B2200" t="s">
        <v>20</v>
      </c>
      <c r="C2200" t="s">
        <v>12</v>
      </c>
      <c r="D2200">
        <v>0</v>
      </c>
      <c r="E2200">
        <v>0</v>
      </c>
      <c r="F2200">
        <v>32</v>
      </c>
      <c r="J2200" s="29">
        <f>VLOOKUP(Datos[[#This Row],[Mes]],$M$2:$N$13,2,FALSE)</f>
        <v>44805</v>
      </c>
      <c r="K2200" s="29" t="str">
        <f>VLOOKUP(Datos[[#This Row],[Region]],$P$7:$S$61,4,FALSE)</f>
        <v>32 - Ourense</v>
      </c>
    </row>
    <row r="2201" spans="1:11" x14ac:dyDescent="0.25">
      <c r="A2201" t="s">
        <v>94</v>
      </c>
      <c r="B2201" t="s">
        <v>20</v>
      </c>
      <c r="C2201" t="s">
        <v>13</v>
      </c>
      <c r="D2201">
        <v>0</v>
      </c>
      <c r="E2201">
        <v>0</v>
      </c>
      <c r="F2201">
        <v>32</v>
      </c>
      <c r="J2201" s="29">
        <f>VLOOKUP(Datos[[#This Row],[Mes]],$M$2:$N$13,2,FALSE)</f>
        <v>44835</v>
      </c>
      <c r="K2201" s="29" t="str">
        <f>VLOOKUP(Datos[[#This Row],[Region]],$P$7:$S$61,4,FALSE)</f>
        <v>32 - Ourense</v>
      </c>
    </row>
    <row r="2202" spans="1:11" x14ac:dyDescent="0.25">
      <c r="A2202" t="s">
        <v>94</v>
      </c>
      <c r="B2202" t="s">
        <v>20</v>
      </c>
      <c r="C2202" t="s">
        <v>14</v>
      </c>
      <c r="D2202">
        <v>0</v>
      </c>
      <c r="E2202">
        <v>0</v>
      </c>
      <c r="F2202">
        <v>32</v>
      </c>
      <c r="J2202" s="29">
        <f>VLOOKUP(Datos[[#This Row],[Mes]],$M$2:$N$13,2,FALSE)</f>
        <v>44866</v>
      </c>
      <c r="K2202" s="29" t="str">
        <f>VLOOKUP(Datos[[#This Row],[Region]],$P$7:$S$61,4,FALSE)</f>
        <v>32 - Ourense</v>
      </c>
    </row>
    <row r="2203" spans="1:11" x14ac:dyDescent="0.25">
      <c r="A2203" t="s">
        <v>94</v>
      </c>
      <c r="B2203" t="s">
        <v>20</v>
      </c>
      <c r="C2203" t="s">
        <v>15</v>
      </c>
      <c r="D2203">
        <v>0</v>
      </c>
      <c r="E2203">
        <v>0</v>
      </c>
      <c r="F2203">
        <v>32</v>
      </c>
      <c r="J2203" s="29">
        <f>VLOOKUP(Datos[[#This Row],[Mes]],$M$2:$N$13,2,FALSE)</f>
        <v>44896</v>
      </c>
      <c r="K2203" s="29" t="str">
        <f>VLOOKUP(Datos[[#This Row],[Region]],$P$7:$S$61,4,FALSE)</f>
        <v>32 - Ourense</v>
      </c>
    </row>
    <row r="2204" spans="1:11" x14ac:dyDescent="0.25">
      <c r="A2204" t="s">
        <v>70</v>
      </c>
      <c r="B2204" t="s">
        <v>20</v>
      </c>
      <c r="C2204" t="s">
        <v>9</v>
      </c>
      <c r="D2204">
        <v>0</v>
      </c>
      <c r="E2204">
        <v>0</v>
      </c>
      <c r="F2204">
        <v>33</v>
      </c>
      <c r="J2204" s="29">
        <f>VLOOKUP(Datos[[#This Row],[Mes]],$M$2:$N$13,2,FALSE)</f>
        <v>44713</v>
      </c>
      <c r="K2204" s="29" t="str">
        <f>VLOOKUP(Datos[[#This Row],[Region]],$P$7:$S$61,4,FALSE)</f>
        <v>33 - Asturias</v>
      </c>
    </row>
    <row r="2205" spans="1:11" x14ac:dyDescent="0.25">
      <c r="A2205" t="s">
        <v>70</v>
      </c>
      <c r="B2205" t="s">
        <v>20</v>
      </c>
      <c r="C2205" t="s">
        <v>10</v>
      </c>
      <c r="D2205">
        <v>0</v>
      </c>
      <c r="E2205">
        <v>0</v>
      </c>
      <c r="F2205">
        <v>33</v>
      </c>
      <c r="J2205" s="29">
        <f>VLOOKUP(Datos[[#This Row],[Mes]],$M$2:$N$13,2,FALSE)</f>
        <v>44743</v>
      </c>
      <c r="K2205" s="29" t="str">
        <f>VLOOKUP(Datos[[#This Row],[Region]],$P$7:$S$61,4,FALSE)</f>
        <v>33 - Asturias</v>
      </c>
    </row>
    <row r="2206" spans="1:11" x14ac:dyDescent="0.25">
      <c r="A2206" t="s">
        <v>70</v>
      </c>
      <c r="B2206" t="s">
        <v>20</v>
      </c>
      <c r="C2206" t="s">
        <v>11</v>
      </c>
      <c r="D2206">
        <v>0</v>
      </c>
      <c r="E2206">
        <v>0</v>
      </c>
      <c r="F2206">
        <v>33</v>
      </c>
      <c r="J2206" s="29">
        <f>VLOOKUP(Datos[[#This Row],[Mes]],$M$2:$N$13,2,FALSE)</f>
        <v>44774</v>
      </c>
      <c r="K2206" s="29" t="str">
        <f>VLOOKUP(Datos[[#This Row],[Region]],$P$7:$S$61,4,FALSE)</f>
        <v>33 - Asturias</v>
      </c>
    </row>
    <row r="2207" spans="1:11" x14ac:dyDescent="0.25">
      <c r="A2207" t="s">
        <v>70</v>
      </c>
      <c r="B2207" t="s">
        <v>20</v>
      </c>
      <c r="C2207" t="s">
        <v>12</v>
      </c>
      <c r="D2207">
        <v>0</v>
      </c>
      <c r="E2207">
        <v>0</v>
      </c>
      <c r="F2207">
        <v>33</v>
      </c>
      <c r="J2207" s="29">
        <f>VLOOKUP(Datos[[#This Row],[Mes]],$M$2:$N$13,2,FALSE)</f>
        <v>44805</v>
      </c>
      <c r="K2207" s="29" t="str">
        <f>VLOOKUP(Datos[[#This Row],[Region]],$P$7:$S$61,4,FALSE)</f>
        <v>33 - Asturias</v>
      </c>
    </row>
    <row r="2208" spans="1:11" x14ac:dyDescent="0.25">
      <c r="A2208" t="s">
        <v>70</v>
      </c>
      <c r="B2208" t="s">
        <v>20</v>
      </c>
      <c r="C2208" t="s">
        <v>13</v>
      </c>
      <c r="D2208">
        <v>0</v>
      </c>
      <c r="E2208">
        <v>0</v>
      </c>
      <c r="F2208">
        <v>33</v>
      </c>
      <c r="J2208" s="29">
        <f>VLOOKUP(Datos[[#This Row],[Mes]],$M$2:$N$13,2,FALSE)</f>
        <v>44835</v>
      </c>
      <c r="K2208" s="29" t="str">
        <f>VLOOKUP(Datos[[#This Row],[Region]],$P$7:$S$61,4,FALSE)</f>
        <v>33 - Asturias</v>
      </c>
    </row>
    <row r="2209" spans="1:11" x14ac:dyDescent="0.25">
      <c r="A2209" t="s">
        <v>70</v>
      </c>
      <c r="B2209" t="s">
        <v>20</v>
      </c>
      <c r="C2209" t="s">
        <v>14</v>
      </c>
      <c r="D2209">
        <v>0</v>
      </c>
      <c r="E2209">
        <v>0</v>
      </c>
      <c r="F2209">
        <v>33</v>
      </c>
      <c r="J2209" s="29">
        <f>VLOOKUP(Datos[[#This Row],[Mes]],$M$2:$N$13,2,FALSE)</f>
        <v>44866</v>
      </c>
      <c r="K2209" s="29" t="str">
        <f>VLOOKUP(Datos[[#This Row],[Region]],$P$7:$S$61,4,FALSE)</f>
        <v>33 - Asturias</v>
      </c>
    </row>
    <row r="2210" spans="1:11" x14ac:dyDescent="0.25">
      <c r="A2210" t="s">
        <v>70</v>
      </c>
      <c r="B2210" t="s">
        <v>20</v>
      </c>
      <c r="C2210" t="s">
        <v>15</v>
      </c>
      <c r="D2210">
        <v>0</v>
      </c>
      <c r="E2210">
        <v>0</v>
      </c>
      <c r="F2210">
        <v>33</v>
      </c>
      <c r="J2210" s="29">
        <f>VLOOKUP(Datos[[#This Row],[Mes]],$M$2:$N$13,2,FALSE)</f>
        <v>44896</v>
      </c>
      <c r="K2210" s="29" t="str">
        <f>VLOOKUP(Datos[[#This Row],[Region]],$P$7:$S$61,4,FALSE)</f>
        <v>33 - Asturias</v>
      </c>
    </row>
    <row r="2211" spans="1:11" x14ac:dyDescent="0.25">
      <c r="A2211" t="s">
        <v>93</v>
      </c>
      <c r="B2211" t="s">
        <v>20</v>
      </c>
      <c r="C2211" t="s">
        <v>9</v>
      </c>
      <c r="D2211">
        <v>0</v>
      </c>
      <c r="E2211">
        <v>0</v>
      </c>
      <c r="F2211">
        <v>34</v>
      </c>
      <c r="J2211" s="29">
        <f>VLOOKUP(Datos[[#This Row],[Mes]],$M$2:$N$13,2,FALSE)</f>
        <v>44713</v>
      </c>
      <c r="K2211" s="29" t="str">
        <f>VLOOKUP(Datos[[#This Row],[Region]],$P$7:$S$61,4,FALSE)</f>
        <v>34 - Palencia</v>
      </c>
    </row>
    <row r="2212" spans="1:11" x14ac:dyDescent="0.25">
      <c r="A2212" t="s">
        <v>93</v>
      </c>
      <c r="B2212" t="s">
        <v>20</v>
      </c>
      <c r="C2212" t="s">
        <v>10</v>
      </c>
      <c r="D2212">
        <v>0</v>
      </c>
      <c r="E2212">
        <v>0</v>
      </c>
      <c r="F2212">
        <v>34</v>
      </c>
      <c r="J2212" s="29">
        <f>VLOOKUP(Datos[[#This Row],[Mes]],$M$2:$N$13,2,FALSE)</f>
        <v>44743</v>
      </c>
      <c r="K2212" s="29" t="str">
        <f>VLOOKUP(Datos[[#This Row],[Region]],$P$7:$S$61,4,FALSE)</f>
        <v>34 - Palencia</v>
      </c>
    </row>
    <row r="2213" spans="1:11" x14ac:dyDescent="0.25">
      <c r="A2213" t="s">
        <v>93</v>
      </c>
      <c r="B2213" t="s">
        <v>20</v>
      </c>
      <c r="C2213" t="s">
        <v>11</v>
      </c>
      <c r="D2213">
        <v>0</v>
      </c>
      <c r="E2213">
        <v>0</v>
      </c>
      <c r="F2213">
        <v>34</v>
      </c>
      <c r="J2213" s="29">
        <f>VLOOKUP(Datos[[#This Row],[Mes]],$M$2:$N$13,2,FALSE)</f>
        <v>44774</v>
      </c>
      <c r="K2213" s="29" t="str">
        <f>VLOOKUP(Datos[[#This Row],[Region]],$P$7:$S$61,4,FALSE)</f>
        <v>34 - Palencia</v>
      </c>
    </row>
    <row r="2214" spans="1:11" x14ac:dyDescent="0.25">
      <c r="A2214" t="s">
        <v>93</v>
      </c>
      <c r="B2214" t="s">
        <v>20</v>
      </c>
      <c r="C2214" t="s">
        <v>12</v>
      </c>
      <c r="D2214">
        <v>0</v>
      </c>
      <c r="E2214">
        <v>0</v>
      </c>
      <c r="F2214">
        <v>34</v>
      </c>
      <c r="J2214" s="29">
        <f>VLOOKUP(Datos[[#This Row],[Mes]],$M$2:$N$13,2,FALSE)</f>
        <v>44805</v>
      </c>
      <c r="K2214" s="29" t="str">
        <f>VLOOKUP(Datos[[#This Row],[Region]],$P$7:$S$61,4,FALSE)</f>
        <v>34 - Palencia</v>
      </c>
    </row>
    <row r="2215" spans="1:11" x14ac:dyDescent="0.25">
      <c r="A2215" t="s">
        <v>93</v>
      </c>
      <c r="B2215" t="s">
        <v>20</v>
      </c>
      <c r="C2215" t="s">
        <v>13</v>
      </c>
      <c r="D2215">
        <v>0</v>
      </c>
      <c r="E2215">
        <v>0</v>
      </c>
      <c r="F2215">
        <v>34</v>
      </c>
      <c r="J2215" s="29">
        <f>VLOOKUP(Datos[[#This Row],[Mes]],$M$2:$N$13,2,FALSE)</f>
        <v>44835</v>
      </c>
      <c r="K2215" s="29" t="str">
        <f>VLOOKUP(Datos[[#This Row],[Region]],$P$7:$S$61,4,FALSE)</f>
        <v>34 - Palencia</v>
      </c>
    </row>
    <row r="2216" spans="1:11" x14ac:dyDescent="0.25">
      <c r="A2216" t="s">
        <v>93</v>
      </c>
      <c r="B2216" t="s">
        <v>20</v>
      </c>
      <c r="C2216" t="s">
        <v>14</v>
      </c>
      <c r="D2216">
        <v>0</v>
      </c>
      <c r="E2216">
        <v>0</v>
      </c>
      <c r="F2216">
        <v>34</v>
      </c>
      <c r="J2216" s="29">
        <f>VLOOKUP(Datos[[#This Row],[Mes]],$M$2:$N$13,2,FALSE)</f>
        <v>44866</v>
      </c>
      <c r="K2216" s="29" t="str">
        <f>VLOOKUP(Datos[[#This Row],[Region]],$P$7:$S$61,4,FALSE)</f>
        <v>34 - Palencia</v>
      </c>
    </row>
    <row r="2217" spans="1:11" x14ac:dyDescent="0.25">
      <c r="A2217" t="s">
        <v>93</v>
      </c>
      <c r="B2217" t="s">
        <v>20</v>
      </c>
      <c r="C2217" t="s">
        <v>15</v>
      </c>
      <c r="D2217">
        <v>0</v>
      </c>
      <c r="E2217">
        <v>0</v>
      </c>
      <c r="F2217">
        <v>34</v>
      </c>
      <c r="J2217" s="29">
        <f>VLOOKUP(Datos[[#This Row],[Mes]],$M$2:$N$13,2,FALSE)</f>
        <v>44896</v>
      </c>
      <c r="K2217" s="29" t="str">
        <f>VLOOKUP(Datos[[#This Row],[Region]],$P$7:$S$61,4,FALSE)</f>
        <v>34 - Palencia</v>
      </c>
    </row>
    <row r="2218" spans="1:11" x14ac:dyDescent="0.25">
      <c r="A2218" t="s">
        <v>92</v>
      </c>
      <c r="B2218" t="s">
        <v>20</v>
      </c>
      <c r="C2218" t="s">
        <v>9</v>
      </c>
      <c r="D2218">
        <v>0</v>
      </c>
      <c r="E2218">
        <v>0</v>
      </c>
      <c r="F2218">
        <v>35</v>
      </c>
      <c r="J2218" s="29">
        <f>VLOOKUP(Datos[[#This Row],[Mes]],$M$2:$N$13,2,FALSE)</f>
        <v>44713</v>
      </c>
      <c r="K2218" s="29" t="str">
        <f>VLOOKUP(Datos[[#This Row],[Region]],$P$7:$S$61,4,FALSE)</f>
        <v>35 - Palmas, Las</v>
      </c>
    </row>
    <row r="2219" spans="1:11" x14ac:dyDescent="0.25">
      <c r="A2219" t="s">
        <v>92</v>
      </c>
      <c r="B2219" t="s">
        <v>20</v>
      </c>
      <c r="C2219" t="s">
        <v>10</v>
      </c>
      <c r="D2219">
        <v>0</v>
      </c>
      <c r="E2219">
        <v>0</v>
      </c>
      <c r="F2219">
        <v>35</v>
      </c>
      <c r="J2219" s="29">
        <f>VLOOKUP(Datos[[#This Row],[Mes]],$M$2:$N$13,2,FALSE)</f>
        <v>44743</v>
      </c>
      <c r="K2219" s="29" t="str">
        <f>VLOOKUP(Datos[[#This Row],[Region]],$P$7:$S$61,4,FALSE)</f>
        <v>35 - Palmas, Las</v>
      </c>
    </row>
    <row r="2220" spans="1:11" x14ac:dyDescent="0.25">
      <c r="A2220" t="s">
        <v>92</v>
      </c>
      <c r="B2220" t="s">
        <v>20</v>
      </c>
      <c r="C2220" t="s">
        <v>11</v>
      </c>
      <c r="D2220">
        <v>0</v>
      </c>
      <c r="E2220">
        <v>0</v>
      </c>
      <c r="F2220">
        <v>35</v>
      </c>
      <c r="J2220" s="29">
        <f>VLOOKUP(Datos[[#This Row],[Mes]],$M$2:$N$13,2,FALSE)</f>
        <v>44774</v>
      </c>
      <c r="K2220" s="29" t="str">
        <f>VLOOKUP(Datos[[#This Row],[Region]],$P$7:$S$61,4,FALSE)</f>
        <v>35 - Palmas, Las</v>
      </c>
    </row>
    <row r="2221" spans="1:11" x14ac:dyDescent="0.25">
      <c r="A2221" t="s">
        <v>92</v>
      </c>
      <c r="B2221" t="s">
        <v>20</v>
      </c>
      <c r="C2221" t="s">
        <v>12</v>
      </c>
      <c r="D2221">
        <v>0</v>
      </c>
      <c r="E2221">
        <v>0</v>
      </c>
      <c r="F2221">
        <v>35</v>
      </c>
      <c r="J2221" s="29">
        <f>VLOOKUP(Datos[[#This Row],[Mes]],$M$2:$N$13,2,FALSE)</f>
        <v>44805</v>
      </c>
      <c r="K2221" s="29" t="str">
        <f>VLOOKUP(Datos[[#This Row],[Region]],$P$7:$S$61,4,FALSE)</f>
        <v>35 - Palmas, Las</v>
      </c>
    </row>
    <row r="2222" spans="1:11" x14ac:dyDescent="0.25">
      <c r="A2222" t="s">
        <v>92</v>
      </c>
      <c r="B2222" t="s">
        <v>20</v>
      </c>
      <c r="C2222" t="s">
        <v>13</v>
      </c>
      <c r="D2222">
        <v>0</v>
      </c>
      <c r="E2222">
        <v>0</v>
      </c>
      <c r="F2222">
        <v>35</v>
      </c>
      <c r="J2222" s="29">
        <f>VLOOKUP(Datos[[#This Row],[Mes]],$M$2:$N$13,2,FALSE)</f>
        <v>44835</v>
      </c>
      <c r="K2222" s="29" t="str">
        <f>VLOOKUP(Datos[[#This Row],[Region]],$P$7:$S$61,4,FALSE)</f>
        <v>35 - Palmas, Las</v>
      </c>
    </row>
    <row r="2223" spans="1:11" x14ac:dyDescent="0.25">
      <c r="A2223" t="s">
        <v>92</v>
      </c>
      <c r="B2223" t="s">
        <v>20</v>
      </c>
      <c r="C2223" t="s">
        <v>14</v>
      </c>
      <c r="D2223">
        <v>0</v>
      </c>
      <c r="E2223">
        <v>0</v>
      </c>
      <c r="F2223">
        <v>35</v>
      </c>
      <c r="J2223" s="29">
        <f>VLOOKUP(Datos[[#This Row],[Mes]],$M$2:$N$13,2,FALSE)</f>
        <v>44866</v>
      </c>
      <c r="K2223" s="29" t="str">
        <f>VLOOKUP(Datos[[#This Row],[Region]],$P$7:$S$61,4,FALSE)</f>
        <v>35 - Palmas, Las</v>
      </c>
    </row>
    <row r="2224" spans="1:11" x14ac:dyDescent="0.25">
      <c r="A2224" t="s">
        <v>92</v>
      </c>
      <c r="B2224" t="s">
        <v>20</v>
      </c>
      <c r="C2224" t="s">
        <v>15</v>
      </c>
      <c r="D2224">
        <v>0</v>
      </c>
      <c r="E2224">
        <v>0</v>
      </c>
      <c r="F2224">
        <v>35</v>
      </c>
      <c r="J2224" s="29">
        <f>VLOOKUP(Datos[[#This Row],[Mes]],$M$2:$N$13,2,FALSE)</f>
        <v>44896</v>
      </c>
      <c r="K2224" s="29" t="str">
        <f>VLOOKUP(Datos[[#This Row],[Region]],$P$7:$S$61,4,FALSE)</f>
        <v>35 - Palmas, Las</v>
      </c>
    </row>
    <row r="2225" spans="1:11" x14ac:dyDescent="0.25">
      <c r="A2225" t="s">
        <v>60</v>
      </c>
      <c r="B2225" t="s">
        <v>20</v>
      </c>
      <c r="C2225" t="s">
        <v>9</v>
      </c>
      <c r="D2225">
        <v>0</v>
      </c>
      <c r="E2225">
        <v>0</v>
      </c>
      <c r="F2225">
        <v>36</v>
      </c>
      <c r="J2225" s="29">
        <f>VLOOKUP(Datos[[#This Row],[Mes]],$M$2:$N$13,2,FALSE)</f>
        <v>44713</v>
      </c>
      <c r="K2225" s="29" t="str">
        <f>VLOOKUP(Datos[[#This Row],[Region]],$P$7:$S$61,4,FALSE)</f>
        <v>36 - Pontevedra</v>
      </c>
    </row>
    <row r="2226" spans="1:11" x14ac:dyDescent="0.25">
      <c r="A2226" t="s">
        <v>60</v>
      </c>
      <c r="B2226" t="s">
        <v>20</v>
      </c>
      <c r="C2226" t="s">
        <v>10</v>
      </c>
      <c r="D2226">
        <v>0</v>
      </c>
      <c r="E2226">
        <v>0</v>
      </c>
      <c r="F2226">
        <v>36</v>
      </c>
      <c r="J2226" s="29">
        <f>VLOOKUP(Datos[[#This Row],[Mes]],$M$2:$N$13,2,FALSE)</f>
        <v>44743</v>
      </c>
      <c r="K2226" s="29" t="str">
        <f>VLOOKUP(Datos[[#This Row],[Region]],$P$7:$S$61,4,FALSE)</f>
        <v>36 - Pontevedra</v>
      </c>
    </row>
    <row r="2227" spans="1:11" x14ac:dyDescent="0.25">
      <c r="A2227" t="s">
        <v>60</v>
      </c>
      <c r="B2227" t="s">
        <v>20</v>
      </c>
      <c r="C2227" t="s">
        <v>11</v>
      </c>
      <c r="D2227">
        <v>0</v>
      </c>
      <c r="E2227">
        <v>0</v>
      </c>
      <c r="F2227">
        <v>36</v>
      </c>
      <c r="J2227" s="29">
        <f>VLOOKUP(Datos[[#This Row],[Mes]],$M$2:$N$13,2,FALSE)</f>
        <v>44774</v>
      </c>
      <c r="K2227" s="29" t="str">
        <f>VLOOKUP(Datos[[#This Row],[Region]],$P$7:$S$61,4,FALSE)</f>
        <v>36 - Pontevedra</v>
      </c>
    </row>
    <row r="2228" spans="1:11" x14ac:dyDescent="0.25">
      <c r="A2228" t="s">
        <v>60</v>
      </c>
      <c r="B2228" t="s">
        <v>20</v>
      </c>
      <c r="C2228" t="s">
        <v>12</v>
      </c>
      <c r="D2228">
        <v>0</v>
      </c>
      <c r="E2228">
        <v>0</v>
      </c>
      <c r="F2228">
        <v>36</v>
      </c>
      <c r="J2228" s="29">
        <f>VLOOKUP(Datos[[#This Row],[Mes]],$M$2:$N$13,2,FALSE)</f>
        <v>44805</v>
      </c>
      <c r="K2228" s="29" t="str">
        <f>VLOOKUP(Datos[[#This Row],[Region]],$P$7:$S$61,4,FALSE)</f>
        <v>36 - Pontevedra</v>
      </c>
    </row>
    <row r="2229" spans="1:11" x14ac:dyDescent="0.25">
      <c r="A2229" t="s">
        <v>60</v>
      </c>
      <c r="B2229" t="s">
        <v>20</v>
      </c>
      <c r="C2229" t="s">
        <v>13</v>
      </c>
      <c r="D2229">
        <v>0</v>
      </c>
      <c r="E2229">
        <v>0</v>
      </c>
      <c r="F2229">
        <v>36</v>
      </c>
      <c r="J2229" s="29">
        <f>VLOOKUP(Datos[[#This Row],[Mes]],$M$2:$N$13,2,FALSE)</f>
        <v>44835</v>
      </c>
      <c r="K2229" s="29" t="str">
        <f>VLOOKUP(Datos[[#This Row],[Region]],$P$7:$S$61,4,FALSE)</f>
        <v>36 - Pontevedra</v>
      </c>
    </row>
    <row r="2230" spans="1:11" x14ac:dyDescent="0.25">
      <c r="A2230" t="s">
        <v>60</v>
      </c>
      <c r="B2230" t="s">
        <v>20</v>
      </c>
      <c r="C2230" t="s">
        <v>14</v>
      </c>
      <c r="D2230">
        <v>0</v>
      </c>
      <c r="E2230">
        <v>0</v>
      </c>
      <c r="F2230">
        <v>36</v>
      </c>
      <c r="J2230" s="29">
        <f>VLOOKUP(Datos[[#This Row],[Mes]],$M$2:$N$13,2,FALSE)</f>
        <v>44866</v>
      </c>
      <c r="K2230" s="29" t="str">
        <f>VLOOKUP(Datos[[#This Row],[Region]],$P$7:$S$61,4,FALSE)</f>
        <v>36 - Pontevedra</v>
      </c>
    </row>
    <row r="2231" spans="1:11" x14ac:dyDescent="0.25">
      <c r="A2231" t="s">
        <v>60</v>
      </c>
      <c r="B2231" t="s">
        <v>20</v>
      </c>
      <c r="C2231" t="s">
        <v>15</v>
      </c>
      <c r="D2231">
        <v>0</v>
      </c>
      <c r="E2231">
        <v>0</v>
      </c>
      <c r="F2231">
        <v>36</v>
      </c>
      <c r="J2231" s="29">
        <f>VLOOKUP(Datos[[#This Row],[Mes]],$M$2:$N$13,2,FALSE)</f>
        <v>44896</v>
      </c>
      <c r="K2231" s="29" t="str">
        <f>VLOOKUP(Datos[[#This Row],[Region]],$P$7:$S$61,4,FALSE)</f>
        <v>36 - Pontevedra</v>
      </c>
    </row>
    <row r="2232" spans="1:11" x14ac:dyDescent="0.25">
      <c r="A2232" t="s">
        <v>90</v>
      </c>
      <c r="B2232" t="s">
        <v>20</v>
      </c>
      <c r="C2232" t="s">
        <v>7</v>
      </c>
      <c r="D2232">
        <v>0</v>
      </c>
      <c r="E2232">
        <v>0</v>
      </c>
      <c r="F2232">
        <v>37</v>
      </c>
      <c r="J2232" s="29">
        <f>VLOOKUP(Datos[[#This Row],[Mes]],$M$2:$N$13,2,FALSE)</f>
        <v>44652</v>
      </c>
      <c r="K2232" s="29" t="str">
        <f>VLOOKUP(Datos[[#This Row],[Region]],$P$7:$S$61,4,FALSE)</f>
        <v>37 - Salamanca</v>
      </c>
    </row>
    <row r="2233" spans="1:11" x14ac:dyDescent="0.25">
      <c r="A2233" t="s">
        <v>90</v>
      </c>
      <c r="B2233" t="s">
        <v>20</v>
      </c>
      <c r="C2233" t="s">
        <v>8</v>
      </c>
      <c r="D2233">
        <v>0</v>
      </c>
      <c r="E2233">
        <v>0</v>
      </c>
      <c r="F2233">
        <v>37</v>
      </c>
      <c r="J2233" s="29">
        <f>VLOOKUP(Datos[[#This Row],[Mes]],$M$2:$N$13,2,FALSE)</f>
        <v>44682</v>
      </c>
      <c r="K2233" s="29" t="str">
        <f>VLOOKUP(Datos[[#This Row],[Region]],$P$7:$S$61,4,FALSE)</f>
        <v>37 - Salamanca</v>
      </c>
    </row>
    <row r="2234" spans="1:11" x14ac:dyDescent="0.25">
      <c r="A2234" t="s">
        <v>90</v>
      </c>
      <c r="B2234" t="s">
        <v>20</v>
      </c>
      <c r="C2234" t="s">
        <v>9</v>
      </c>
      <c r="D2234">
        <v>0</v>
      </c>
      <c r="E2234">
        <v>0</v>
      </c>
      <c r="F2234">
        <v>37</v>
      </c>
      <c r="J2234" s="29">
        <f>VLOOKUP(Datos[[#This Row],[Mes]],$M$2:$N$13,2,FALSE)</f>
        <v>44713</v>
      </c>
      <c r="K2234" s="29" t="str">
        <f>VLOOKUP(Datos[[#This Row],[Region]],$P$7:$S$61,4,FALSE)</f>
        <v>37 - Salamanca</v>
      </c>
    </row>
    <row r="2235" spans="1:11" x14ac:dyDescent="0.25">
      <c r="A2235" t="s">
        <v>90</v>
      </c>
      <c r="B2235" t="s">
        <v>20</v>
      </c>
      <c r="C2235" t="s">
        <v>10</v>
      </c>
      <c r="D2235">
        <v>0</v>
      </c>
      <c r="E2235">
        <v>0</v>
      </c>
      <c r="F2235">
        <v>37</v>
      </c>
      <c r="J2235" s="29">
        <f>VLOOKUP(Datos[[#This Row],[Mes]],$M$2:$N$13,2,FALSE)</f>
        <v>44743</v>
      </c>
      <c r="K2235" s="29" t="str">
        <f>VLOOKUP(Datos[[#This Row],[Region]],$P$7:$S$61,4,FALSE)</f>
        <v>37 - Salamanca</v>
      </c>
    </row>
    <row r="2236" spans="1:11" x14ac:dyDescent="0.25">
      <c r="A2236" t="s">
        <v>90</v>
      </c>
      <c r="B2236" t="s">
        <v>20</v>
      </c>
      <c r="C2236" t="s">
        <v>11</v>
      </c>
      <c r="D2236">
        <v>0</v>
      </c>
      <c r="E2236">
        <v>0</v>
      </c>
      <c r="F2236">
        <v>37</v>
      </c>
      <c r="J2236" s="29">
        <f>VLOOKUP(Datos[[#This Row],[Mes]],$M$2:$N$13,2,FALSE)</f>
        <v>44774</v>
      </c>
      <c r="K2236" s="29" t="str">
        <f>VLOOKUP(Datos[[#This Row],[Region]],$P$7:$S$61,4,FALSE)</f>
        <v>37 - Salamanca</v>
      </c>
    </row>
    <row r="2237" spans="1:11" x14ac:dyDescent="0.25">
      <c r="A2237" t="s">
        <v>90</v>
      </c>
      <c r="B2237" t="s">
        <v>20</v>
      </c>
      <c r="C2237" t="s">
        <v>12</v>
      </c>
      <c r="D2237">
        <v>0</v>
      </c>
      <c r="E2237">
        <v>0</v>
      </c>
      <c r="F2237">
        <v>37</v>
      </c>
      <c r="J2237" s="29">
        <f>VLOOKUP(Datos[[#This Row],[Mes]],$M$2:$N$13,2,FALSE)</f>
        <v>44805</v>
      </c>
      <c r="K2237" s="29" t="str">
        <f>VLOOKUP(Datos[[#This Row],[Region]],$P$7:$S$61,4,FALSE)</f>
        <v>37 - Salamanca</v>
      </c>
    </row>
    <row r="2238" spans="1:11" x14ac:dyDescent="0.25">
      <c r="A2238" t="s">
        <v>90</v>
      </c>
      <c r="B2238" t="s">
        <v>20</v>
      </c>
      <c r="C2238" t="s">
        <v>13</v>
      </c>
      <c r="D2238">
        <v>0</v>
      </c>
      <c r="E2238">
        <v>0</v>
      </c>
      <c r="F2238">
        <v>37</v>
      </c>
      <c r="J2238" s="29">
        <f>VLOOKUP(Datos[[#This Row],[Mes]],$M$2:$N$13,2,FALSE)</f>
        <v>44835</v>
      </c>
      <c r="K2238" s="29" t="str">
        <f>VLOOKUP(Datos[[#This Row],[Region]],$P$7:$S$61,4,FALSE)</f>
        <v>37 - Salamanca</v>
      </c>
    </row>
    <row r="2239" spans="1:11" x14ac:dyDescent="0.25">
      <c r="A2239" t="s">
        <v>90</v>
      </c>
      <c r="B2239" t="s">
        <v>20</v>
      </c>
      <c r="C2239" t="s">
        <v>14</v>
      </c>
      <c r="D2239">
        <v>0</v>
      </c>
      <c r="E2239">
        <v>0</v>
      </c>
      <c r="F2239">
        <v>37</v>
      </c>
      <c r="J2239" s="29">
        <f>VLOOKUP(Datos[[#This Row],[Mes]],$M$2:$N$13,2,FALSE)</f>
        <v>44866</v>
      </c>
      <c r="K2239" s="29" t="str">
        <f>VLOOKUP(Datos[[#This Row],[Region]],$P$7:$S$61,4,FALSE)</f>
        <v>37 - Salamanca</v>
      </c>
    </row>
    <row r="2240" spans="1:11" x14ac:dyDescent="0.25">
      <c r="A2240" t="s">
        <v>90</v>
      </c>
      <c r="B2240" t="s">
        <v>20</v>
      </c>
      <c r="C2240" t="s">
        <v>15</v>
      </c>
      <c r="D2240">
        <v>0</v>
      </c>
      <c r="E2240">
        <v>0</v>
      </c>
      <c r="F2240">
        <v>37</v>
      </c>
      <c r="J2240" s="29">
        <f>VLOOKUP(Datos[[#This Row],[Mes]],$M$2:$N$13,2,FALSE)</f>
        <v>44896</v>
      </c>
      <c r="K2240" s="29" t="str">
        <f>VLOOKUP(Datos[[#This Row],[Region]],$P$7:$S$61,4,FALSE)</f>
        <v>37 - Salamanca</v>
      </c>
    </row>
    <row r="2241" spans="1:11" x14ac:dyDescent="0.25">
      <c r="A2241" t="s">
        <v>89</v>
      </c>
      <c r="B2241" t="s">
        <v>20</v>
      </c>
      <c r="C2241" t="s">
        <v>9</v>
      </c>
      <c r="D2241">
        <v>0</v>
      </c>
      <c r="E2241">
        <v>0</v>
      </c>
      <c r="F2241">
        <v>38</v>
      </c>
      <c r="J2241" s="29">
        <f>VLOOKUP(Datos[[#This Row],[Mes]],$M$2:$N$13,2,FALSE)</f>
        <v>44713</v>
      </c>
      <c r="K2241" s="29" t="str">
        <f>VLOOKUP(Datos[[#This Row],[Region]],$P$7:$S$61,4,FALSE)</f>
        <v>38 - Santa Cruz de Tenerife</v>
      </c>
    </row>
    <row r="2242" spans="1:11" x14ac:dyDescent="0.25">
      <c r="A2242" t="s">
        <v>89</v>
      </c>
      <c r="B2242" t="s">
        <v>20</v>
      </c>
      <c r="C2242" t="s">
        <v>10</v>
      </c>
      <c r="D2242">
        <v>0</v>
      </c>
      <c r="E2242">
        <v>0</v>
      </c>
      <c r="F2242">
        <v>38</v>
      </c>
      <c r="J2242" s="29">
        <f>VLOOKUP(Datos[[#This Row],[Mes]],$M$2:$N$13,2,FALSE)</f>
        <v>44743</v>
      </c>
      <c r="K2242" s="29" t="str">
        <f>VLOOKUP(Datos[[#This Row],[Region]],$P$7:$S$61,4,FALSE)</f>
        <v>38 - Santa Cruz de Tenerife</v>
      </c>
    </row>
    <row r="2243" spans="1:11" x14ac:dyDescent="0.25">
      <c r="A2243" t="s">
        <v>89</v>
      </c>
      <c r="B2243" t="s">
        <v>20</v>
      </c>
      <c r="C2243" t="s">
        <v>11</v>
      </c>
      <c r="D2243">
        <v>0</v>
      </c>
      <c r="E2243">
        <v>0</v>
      </c>
      <c r="F2243">
        <v>38</v>
      </c>
      <c r="J2243" s="29">
        <f>VLOOKUP(Datos[[#This Row],[Mes]],$M$2:$N$13,2,FALSE)</f>
        <v>44774</v>
      </c>
      <c r="K2243" s="29" t="str">
        <f>VLOOKUP(Datos[[#This Row],[Region]],$P$7:$S$61,4,FALSE)</f>
        <v>38 - Santa Cruz de Tenerife</v>
      </c>
    </row>
    <row r="2244" spans="1:11" x14ac:dyDescent="0.25">
      <c r="A2244" t="s">
        <v>89</v>
      </c>
      <c r="B2244" t="s">
        <v>20</v>
      </c>
      <c r="C2244" t="s">
        <v>12</v>
      </c>
      <c r="D2244">
        <v>0</v>
      </c>
      <c r="E2244">
        <v>0</v>
      </c>
      <c r="F2244">
        <v>38</v>
      </c>
      <c r="J2244" s="29">
        <f>VLOOKUP(Datos[[#This Row],[Mes]],$M$2:$N$13,2,FALSE)</f>
        <v>44805</v>
      </c>
      <c r="K2244" s="29" t="str">
        <f>VLOOKUP(Datos[[#This Row],[Region]],$P$7:$S$61,4,FALSE)</f>
        <v>38 - Santa Cruz de Tenerife</v>
      </c>
    </row>
    <row r="2245" spans="1:11" x14ac:dyDescent="0.25">
      <c r="A2245" t="s">
        <v>89</v>
      </c>
      <c r="B2245" t="s">
        <v>20</v>
      </c>
      <c r="C2245" t="s">
        <v>13</v>
      </c>
      <c r="D2245">
        <v>0</v>
      </c>
      <c r="E2245">
        <v>0</v>
      </c>
      <c r="F2245">
        <v>38</v>
      </c>
      <c r="J2245" s="29">
        <f>VLOOKUP(Datos[[#This Row],[Mes]],$M$2:$N$13,2,FALSE)</f>
        <v>44835</v>
      </c>
      <c r="K2245" s="29" t="str">
        <f>VLOOKUP(Datos[[#This Row],[Region]],$P$7:$S$61,4,FALSE)</f>
        <v>38 - Santa Cruz de Tenerife</v>
      </c>
    </row>
    <row r="2246" spans="1:11" x14ac:dyDescent="0.25">
      <c r="A2246" t="s">
        <v>89</v>
      </c>
      <c r="B2246" t="s">
        <v>20</v>
      </c>
      <c r="C2246" t="s">
        <v>14</v>
      </c>
      <c r="D2246">
        <v>0</v>
      </c>
      <c r="E2246">
        <v>0</v>
      </c>
      <c r="F2246">
        <v>38</v>
      </c>
      <c r="J2246" s="29">
        <f>VLOOKUP(Datos[[#This Row],[Mes]],$M$2:$N$13,2,FALSE)</f>
        <v>44866</v>
      </c>
      <c r="K2246" s="29" t="str">
        <f>VLOOKUP(Datos[[#This Row],[Region]],$P$7:$S$61,4,FALSE)</f>
        <v>38 - Santa Cruz de Tenerife</v>
      </c>
    </row>
    <row r="2247" spans="1:11" x14ac:dyDescent="0.25">
      <c r="A2247" t="s">
        <v>89</v>
      </c>
      <c r="B2247" t="s">
        <v>20</v>
      </c>
      <c r="C2247" t="s">
        <v>15</v>
      </c>
      <c r="D2247">
        <v>0</v>
      </c>
      <c r="E2247">
        <v>0</v>
      </c>
      <c r="F2247">
        <v>38</v>
      </c>
      <c r="J2247" s="29">
        <f>VLOOKUP(Datos[[#This Row],[Mes]],$M$2:$N$13,2,FALSE)</f>
        <v>44896</v>
      </c>
      <c r="K2247" s="29" t="str">
        <f>VLOOKUP(Datos[[#This Row],[Region]],$P$7:$S$61,4,FALSE)</f>
        <v>38 - Santa Cruz de Tenerife</v>
      </c>
    </row>
    <row r="2248" spans="1:11" x14ac:dyDescent="0.25">
      <c r="A2248" t="s">
        <v>78</v>
      </c>
      <c r="B2248" t="s">
        <v>20</v>
      </c>
      <c r="C2248" t="s">
        <v>9</v>
      </c>
      <c r="D2248">
        <v>0</v>
      </c>
      <c r="E2248">
        <v>0</v>
      </c>
      <c r="F2248">
        <v>39</v>
      </c>
      <c r="J2248" s="29">
        <f>VLOOKUP(Datos[[#This Row],[Mes]],$M$2:$N$13,2,FALSE)</f>
        <v>44713</v>
      </c>
      <c r="K2248" s="29" t="str">
        <f>VLOOKUP(Datos[[#This Row],[Region]],$P$7:$S$61,4,FALSE)</f>
        <v>39 - Cantabria</v>
      </c>
    </row>
    <row r="2249" spans="1:11" x14ac:dyDescent="0.25">
      <c r="A2249" t="s">
        <v>78</v>
      </c>
      <c r="B2249" t="s">
        <v>20</v>
      </c>
      <c r="C2249" t="s">
        <v>10</v>
      </c>
      <c r="D2249">
        <v>0</v>
      </c>
      <c r="E2249">
        <v>0</v>
      </c>
      <c r="F2249">
        <v>39</v>
      </c>
      <c r="J2249" s="29">
        <f>VLOOKUP(Datos[[#This Row],[Mes]],$M$2:$N$13,2,FALSE)</f>
        <v>44743</v>
      </c>
      <c r="K2249" s="29" t="str">
        <f>VLOOKUP(Datos[[#This Row],[Region]],$P$7:$S$61,4,FALSE)</f>
        <v>39 - Cantabria</v>
      </c>
    </row>
    <row r="2250" spans="1:11" x14ac:dyDescent="0.25">
      <c r="A2250" t="s">
        <v>78</v>
      </c>
      <c r="B2250" t="s">
        <v>20</v>
      </c>
      <c r="C2250" t="s">
        <v>11</v>
      </c>
      <c r="D2250">
        <v>0</v>
      </c>
      <c r="E2250">
        <v>0</v>
      </c>
      <c r="F2250">
        <v>39</v>
      </c>
      <c r="J2250" s="29">
        <f>VLOOKUP(Datos[[#This Row],[Mes]],$M$2:$N$13,2,FALSE)</f>
        <v>44774</v>
      </c>
      <c r="K2250" s="29" t="str">
        <f>VLOOKUP(Datos[[#This Row],[Region]],$P$7:$S$61,4,FALSE)</f>
        <v>39 - Cantabria</v>
      </c>
    </row>
    <row r="2251" spans="1:11" x14ac:dyDescent="0.25">
      <c r="A2251" t="s">
        <v>78</v>
      </c>
      <c r="B2251" t="s">
        <v>20</v>
      </c>
      <c r="C2251" t="s">
        <v>12</v>
      </c>
      <c r="D2251">
        <v>0</v>
      </c>
      <c r="E2251">
        <v>0</v>
      </c>
      <c r="F2251">
        <v>39</v>
      </c>
      <c r="J2251" s="29">
        <f>VLOOKUP(Datos[[#This Row],[Mes]],$M$2:$N$13,2,FALSE)</f>
        <v>44805</v>
      </c>
      <c r="K2251" s="29" t="str">
        <f>VLOOKUP(Datos[[#This Row],[Region]],$P$7:$S$61,4,FALSE)</f>
        <v>39 - Cantabria</v>
      </c>
    </row>
    <row r="2252" spans="1:11" x14ac:dyDescent="0.25">
      <c r="A2252" t="s">
        <v>78</v>
      </c>
      <c r="B2252" t="s">
        <v>20</v>
      </c>
      <c r="C2252" t="s">
        <v>13</v>
      </c>
      <c r="D2252">
        <v>0</v>
      </c>
      <c r="E2252">
        <v>0</v>
      </c>
      <c r="F2252">
        <v>39</v>
      </c>
      <c r="J2252" s="29">
        <f>VLOOKUP(Datos[[#This Row],[Mes]],$M$2:$N$13,2,FALSE)</f>
        <v>44835</v>
      </c>
      <c r="K2252" s="29" t="str">
        <f>VLOOKUP(Datos[[#This Row],[Region]],$P$7:$S$61,4,FALSE)</f>
        <v>39 - Cantabria</v>
      </c>
    </row>
    <row r="2253" spans="1:11" x14ac:dyDescent="0.25">
      <c r="A2253" t="s">
        <v>78</v>
      </c>
      <c r="B2253" t="s">
        <v>20</v>
      </c>
      <c r="C2253" t="s">
        <v>14</v>
      </c>
      <c r="D2253">
        <v>0</v>
      </c>
      <c r="E2253">
        <v>0</v>
      </c>
      <c r="F2253">
        <v>39</v>
      </c>
      <c r="J2253" s="29">
        <f>VLOOKUP(Datos[[#This Row],[Mes]],$M$2:$N$13,2,FALSE)</f>
        <v>44866</v>
      </c>
      <c r="K2253" s="29" t="str">
        <f>VLOOKUP(Datos[[#This Row],[Region]],$P$7:$S$61,4,FALSE)</f>
        <v>39 - Cantabria</v>
      </c>
    </row>
    <row r="2254" spans="1:11" x14ac:dyDescent="0.25">
      <c r="A2254" t="s">
        <v>78</v>
      </c>
      <c r="B2254" t="s">
        <v>20</v>
      </c>
      <c r="C2254" t="s">
        <v>15</v>
      </c>
      <c r="D2254">
        <v>0</v>
      </c>
      <c r="E2254">
        <v>0</v>
      </c>
      <c r="F2254">
        <v>39</v>
      </c>
      <c r="J2254" s="29">
        <f>VLOOKUP(Datos[[#This Row],[Mes]],$M$2:$N$13,2,FALSE)</f>
        <v>44896</v>
      </c>
      <c r="K2254" s="29" t="str">
        <f>VLOOKUP(Datos[[#This Row],[Region]],$P$7:$S$61,4,FALSE)</f>
        <v>39 - Cantabria</v>
      </c>
    </row>
    <row r="2255" spans="1:11" x14ac:dyDescent="0.25">
      <c r="A2255" t="s">
        <v>96</v>
      </c>
      <c r="B2255" t="s">
        <v>20</v>
      </c>
      <c r="C2255" t="s">
        <v>9</v>
      </c>
      <c r="D2255">
        <v>0</v>
      </c>
      <c r="E2255">
        <v>0</v>
      </c>
      <c r="F2255">
        <v>40</v>
      </c>
      <c r="J2255" s="29">
        <f>VLOOKUP(Datos[[#This Row],[Mes]],$M$2:$N$13,2,FALSE)</f>
        <v>44713</v>
      </c>
      <c r="K2255" s="29" t="str">
        <f>VLOOKUP(Datos[[#This Row],[Region]],$P$7:$S$61,4,FALSE)</f>
        <v>40 - Segovia</v>
      </c>
    </row>
    <row r="2256" spans="1:11" x14ac:dyDescent="0.25">
      <c r="A2256" t="s">
        <v>96</v>
      </c>
      <c r="B2256" t="s">
        <v>20</v>
      </c>
      <c r="C2256" t="s">
        <v>10</v>
      </c>
      <c r="D2256">
        <v>0</v>
      </c>
      <c r="E2256">
        <v>0</v>
      </c>
      <c r="F2256">
        <v>40</v>
      </c>
      <c r="J2256" s="29">
        <f>VLOOKUP(Datos[[#This Row],[Mes]],$M$2:$N$13,2,FALSE)</f>
        <v>44743</v>
      </c>
      <c r="K2256" s="29" t="str">
        <f>VLOOKUP(Datos[[#This Row],[Region]],$P$7:$S$61,4,FALSE)</f>
        <v>40 - Segovia</v>
      </c>
    </row>
    <row r="2257" spans="1:11" x14ac:dyDescent="0.25">
      <c r="A2257" t="s">
        <v>96</v>
      </c>
      <c r="B2257" t="s">
        <v>20</v>
      </c>
      <c r="C2257" t="s">
        <v>11</v>
      </c>
      <c r="D2257">
        <v>0</v>
      </c>
      <c r="E2257">
        <v>0</v>
      </c>
      <c r="F2257">
        <v>40</v>
      </c>
      <c r="J2257" s="29">
        <f>VLOOKUP(Datos[[#This Row],[Mes]],$M$2:$N$13,2,FALSE)</f>
        <v>44774</v>
      </c>
      <c r="K2257" s="29" t="str">
        <f>VLOOKUP(Datos[[#This Row],[Region]],$P$7:$S$61,4,FALSE)</f>
        <v>40 - Segovia</v>
      </c>
    </row>
    <row r="2258" spans="1:11" x14ac:dyDescent="0.25">
      <c r="A2258" t="s">
        <v>96</v>
      </c>
      <c r="B2258" t="s">
        <v>20</v>
      </c>
      <c r="C2258" t="s">
        <v>12</v>
      </c>
      <c r="D2258">
        <v>0</v>
      </c>
      <c r="E2258">
        <v>0</v>
      </c>
      <c r="F2258">
        <v>40</v>
      </c>
      <c r="J2258" s="29">
        <f>VLOOKUP(Datos[[#This Row],[Mes]],$M$2:$N$13,2,FALSE)</f>
        <v>44805</v>
      </c>
      <c r="K2258" s="29" t="str">
        <f>VLOOKUP(Datos[[#This Row],[Region]],$P$7:$S$61,4,FALSE)</f>
        <v>40 - Segovia</v>
      </c>
    </row>
    <row r="2259" spans="1:11" x14ac:dyDescent="0.25">
      <c r="A2259" t="s">
        <v>96</v>
      </c>
      <c r="B2259" t="s">
        <v>20</v>
      </c>
      <c r="C2259" t="s">
        <v>13</v>
      </c>
      <c r="D2259">
        <v>0</v>
      </c>
      <c r="E2259">
        <v>0</v>
      </c>
      <c r="F2259">
        <v>40</v>
      </c>
      <c r="J2259" s="29">
        <f>VLOOKUP(Datos[[#This Row],[Mes]],$M$2:$N$13,2,FALSE)</f>
        <v>44835</v>
      </c>
      <c r="K2259" s="29" t="str">
        <f>VLOOKUP(Datos[[#This Row],[Region]],$P$7:$S$61,4,FALSE)</f>
        <v>40 - Segovia</v>
      </c>
    </row>
    <row r="2260" spans="1:11" x14ac:dyDescent="0.25">
      <c r="A2260" t="s">
        <v>96</v>
      </c>
      <c r="B2260" t="s">
        <v>20</v>
      </c>
      <c r="C2260" t="s">
        <v>14</v>
      </c>
      <c r="D2260">
        <v>0</v>
      </c>
      <c r="E2260">
        <v>0</v>
      </c>
      <c r="F2260">
        <v>40</v>
      </c>
      <c r="J2260" s="29">
        <f>VLOOKUP(Datos[[#This Row],[Mes]],$M$2:$N$13,2,FALSE)</f>
        <v>44866</v>
      </c>
      <c r="K2260" s="29" t="str">
        <f>VLOOKUP(Datos[[#This Row],[Region]],$P$7:$S$61,4,FALSE)</f>
        <v>40 - Segovia</v>
      </c>
    </row>
    <row r="2261" spans="1:11" x14ac:dyDescent="0.25">
      <c r="A2261" t="s">
        <v>96</v>
      </c>
      <c r="B2261" t="s">
        <v>20</v>
      </c>
      <c r="C2261" t="s">
        <v>15</v>
      </c>
      <c r="D2261">
        <v>0</v>
      </c>
      <c r="E2261">
        <v>0</v>
      </c>
      <c r="F2261">
        <v>40</v>
      </c>
      <c r="J2261" s="29">
        <f>VLOOKUP(Datos[[#This Row],[Mes]],$M$2:$N$13,2,FALSE)</f>
        <v>44896</v>
      </c>
      <c r="K2261" s="29" t="str">
        <f>VLOOKUP(Datos[[#This Row],[Region]],$P$7:$S$61,4,FALSE)</f>
        <v>40 - Segovia</v>
      </c>
    </row>
    <row r="2262" spans="1:11" x14ac:dyDescent="0.25">
      <c r="A2262" t="s">
        <v>61</v>
      </c>
      <c r="B2262" t="s">
        <v>20</v>
      </c>
      <c r="C2262" t="s">
        <v>9</v>
      </c>
      <c r="D2262">
        <v>0</v>
      </c>
      <c r="E2262">
        <v>0</v>
      </c>
      <c r="F2262">
        <v>41</v>
      </c>
      <c r="J2262" s="29">
        <f>VLOOKUP(Datos[[#This Row],[Mes]],$M$2:$N$13,2,FALSE)</f>
        <v>44713</v>
      </c>
      <c r="K2262" s="29" t="str">
        <f>VLOOKUP(Datos[[#This Row],[Region]],$P$7:$S$61,4,FALSE)</f>
        <v>41 - Sevilla</v>
      </c>
    </row>
    <row r="2263" spans="1:11" x14ac:dyDescent="0.25">
      <c r="A2263" t="s">
        <v>61</v>
      </c>
      <c r="B2263" t="s">
        <v>20</v>
      </c>
      <c r="C2263" t="s">
        <v>10</v>
      </c>
      <c r="D2263">
        <v>0</v>
      </c>
      <c r="E2263">
        <v>0</v>
      </c>
      <c r="F2263">
        <v>41</v>
      </c>
      <c r="J2263" s="29">
        <f>VLOOKUP(Datos[[#This Row],[Mes]],$M$2:$N$13,2,FALSE)</f>
        <v>44743</v>
      </c>
      <c r="K2263" s="29" t="str">
        <f>VLOOKUP(Datos[[#This Row],[Region]],$P$7:$S$61,4,FALSE)</f>
        <v>41 - Sevilla</v>
      </c>
    </row>
    <row r="2264" spans="1:11" x14ac:dyDescent="0.25">
      <c r="A2264" t="s">
        <v>61</v>
      </c>
      <c r="B2264" t="s">
        <v>20</v>
      </c>
      <c r="C2264" t="s">
        <v>11</v>
      </c>
      <c r="D2264">
        <v>0</v>
      </c>
      <c r="E2264">
        <v>0</v>
      </c>
      <c r="F2264">
        <v>41</v>
      </c>
      <c r="J2264" s="29">
        <f>VLOOKUP(Datos[[#This Row],[Mes]],$M$2:$N$13,2,FALSE)</f>
        <v>44774</v>
      </c>
      <c r="K2264" s="29" t="str">
        <f>VLOOKUP(Datos[[#This Row],[Region]],$P$7:$S$61,4,FALSE)</f>
        <v>41 - Sevilla</v>
      </c>
    </row>
    <row r="2265" spans="1:11" x14ac:dyDescent="0.25">
      <c r="A2265" t="s">
        <v>61</v>
      </c>
      <c r="B2265" t="s">
        <v>20</v>
      </c>
      <c r="C2265" t="s">
        <v>12</v>
      </c>
      <c r="D2265">
        <v>0</v>
      </c>
      <c r="E2265">
        <v>0</v>
      </c>
      <c r="F2265">
        <v>41</v>
      </c>
      <c r="J2265" s="29">
        <f>VLOOKUP(Datos[[#This Row],[Mes]],$M$2:$N$13,2,FALSE)</f>
        <v>44805</v>
      </c>
      <c r="K2265" s="29" t="str">
        <f>VLOOKUP(Datos[[#This Row],[Region]],$P$7:$S$61,4,FALSE)</f>
        <v>41 - Sevilla</v>
      </c>
    </row>
    <row r="2266" spans="1:11" x14ac:dyDescent="0.25">
      <c r="A2266" t="s">
        <v>61</v>
      </c>
      <c r="B2266" t="s">
        <v>20</v>
      </c>
      <c r="C2266" t="s">
        <v>13</v>
      </c>
      <c r="D2266">
        <v>0</v>
      </c>
      <c r="E2266">
        <v>0</v>
      </c>
      <c r="F2266">
        <v>41</v>
      </c>
      <c r="J2266" s="29">
        <f>VLOOKUP(Datos[[#This Row],[Mes]],$M$2:$N$13,2,FALSE)</f>
        <v>44835</v>
      </c>
      <c r="K2266" s="29" t="str">
        <f>VLOOKUP(Datos[[#This Row],[Region]],$P$7:$S$61,4,FALSE)</f>
        <v>41 - Sevilla</v>
      </c>
    </row>
    <row r="2267" spans="1:11" x14ac:dyDescent="0.25">
      <c r="A2267" t="s">
        <v>61</v>
      </c>
      <c r="B2267" t="s">
        <v>20</v>
      </c>
      <c r="C2267" t="s">
        <v>14</v>
      </c>
      <c r="D2267">
        <v>0</v>
      </c>
      <c r="E2267">
        <v>0</v>
      </c>
      <c r="F2267">
        <v>41</v>
      </c>
      <c r="J2267" s="29">
        <f>VLOOKUP(Datos[[#This Row],[Mes]],$M$2:$N$13,2,FALSE)</f>
        <v>44866</v>
      </c>
      <c r="K2267" s="29" t="str">
        <f>VLOOKUP(Datos[[#This Row],[Region]],$P$7:$S$61,4,FALSE)</f>
        <v>41 - Sevilla</v>
      </c>
    </row>
    <row r="2268" spans="1:11" x14ac:dyDescent="0.25">
      <c r="A2268" t="s">
        <v>61</v>
      </c>
      <c r="B2268" t="s">
        <v>20</v>
      </c>
      <c r="C2268" t="s">
        <v>15</v>
      </c>
      <c r="D2268">
        <v>0</v>
      </c>
      <c r="E2268">
        <v>0</v>
      </c>
      <c r="F2268">
        <v>41</v>
      </c>
      <c r="J2268" s="29">
        <f>VLOOKUP(Datos[[#This Row],[Mes]],$M$2:$N$13,2,FALSE)</f>
        <v>44896</v>
      </c>
      <c r="K2268" s="29" t="str">
        <f>VLOOKUP(Datos[[#This Row],[Region]],$P$7:$S$61,4,FALSE)</f>
        <v>41 - Sevilla</v>
      </c>
    </row>
    <row r="2269" spans="1:11" x14ac:dyDescent="0.25">
      <c r="A2269" t="s">
        <v>88</v>
      </c>
      <c r="B2269" t="s">
        <v>20</v>
      </c>
      <c r="C2269" t="s">
        <v>9</v>
      </c>
      <c r="D2269">
        <v>0</v>
      </c>
      <c r="E2269">
        <v>0</v>
      </c>
      <c r="F2269">
        <v>42</v>
      </c>
      <c r="J2269" s="29">
        <f>VLOOKUP(Datos[[#This Row],[Mes]],$M$2:$N$13,2,FALSE)</f>
        <v>44713</v>
      </c>
      <c r="K2269" s="29" t="str">
        <f>VLOOKUP(Datos[[#This Row],[Region]],$P$7:$S$61,4,FALSE)</f>
        <v>42 - Soria</v>
      </c>
    </row>
    <row r="2270" spans="1:11" x14ac:dyDescent="0.25">
      <c r="A2270" t="s">
        <v>88</v>
      </c>
      <c r="B2270" t="s">
        <v>20</v>
      </c>
      <c r="C2270" t="s">
        <v>10</v>
      </c>
      <c r="D2270">
        <v>0</v>
      </c>
      <c r="E2270">
        <v>0</v>
      </c>
      <c r="F2270">
        <v>42</v>
      </c>
      <c r="J2270" s="29">
        <f>VLOOKUP(Datos[[#This Row],[Mes]],$M$2:$N$13,2,FALSE)</f>
        <v>44743</v>
      </c>
      <c r="K2270" s="29" t="str">
        <f>VLOOKUP(Datos[[#This Row],[Region]],$P$7:$S$61,4,FALSE)</f>
        <v>42 - Soria</v>
      </c>
    </row>
    <row r="2271" spans="1:11" x14ac:dyDescent="0.25">
      <c r="A2271" t="s">
        <v>88</v>
      </c>
      <c r="B2271" t="s">
        <v>20</v>
      </c>
      <c r="C2271" t="s">
        <v>11</v>
      </c>
      <c r="D2271">
        <v>0</v>
      </c>
      <c r="E2271">
        <v>0</v>
      </c>
      <c r="F2271">
        <v>42</v>
      </c>
      <c r="J2271" s="29">
        <f>VLOOKUP(Datos[[#This Row],[Mes]],$M$2:$N$13,2,FALSE)</f>
        <v>44774</v>
      </c>
      <c r="K2271" s="29" t="str">
        <f>VLOOKUP(Datos[[#This Row],[Region]],$P$7:$S$61,4,FALSE)</f>
        <v>42 - Soria</v>
      </c>
    </row>
    <row r="2272" spans="1:11" x14ac:dyDescent="0.25">
      <c r="A2272" t="s">
        <v>88</v>
      </c>
      <c r="B2272" t="s">
        <v>20</v>
      </c>
      <c r="C2272" t="s">
        <v>12</v>
      </c>
      <c r="D2272">
        <v>0</v>
      </c>
      <c r="E2272">
        <v>0</v>
      </c>
      <c r="F2272">
        <v>42</v>
      </c>
      <c r="J2272" s="29">
        <f>VLOOKUP(Datos[[#This Row],[Mes]],$M$2:$N$13,2,FALSE)</f>
        <v>44805</v>
      </c>
      <c r="K2272" s="29" t="str">
        <f>VLOOKUP(Datos[[#This Row],[Region]],$P$7:$S$61,4,FALSE)</f>
        <v>42 - Soria</v>
      </c>
    </row>
    <row r="2273" spans="1:11" x14ac:dyDescent="0.25">
      <c r="A2273" t="s">
        <v>88</v>
      </c>
      <c r="B2273" t="s">
        <v>20</v>
      </c>
      <c r="C2273" t="s">
        <v>13</v>
      </c>
      <c r="D2273">
        <v>0</v>
      </c>
      <c r="E2273">
        <v>0</v>
      </c>
      <c r="F2273">
        <v>42</v>
      </c>
      <c r="J2273" s="29">
        <f>VLOOKUP(Datos[[#This Row],[Mes]],$M$2:$N$13,2,FALSE)</f>
        <v>44835</v>
      </c>
      <c r="K2273" s="29" t="str">
        <f>VLOOKUP(Datos[[#This Row],[Region]],$P$7:$S$61,4,FALSE)</f>
        <v>42 - Soria</v>
      </c>
    </row>
    <row r="2274" spans="1:11" x14ac:dyDescent="0.25">
      <c r="A2274" t="s">
        <v>88</v>
      </c>
      <c r="B2274" t="s">
        <v>20</v>
      </c>
      <c r="C2274" t="s">
        <v>14</v>
      </c>
      <c r="D2274">
        <v>0</v>
      </c>
      <c r="E2274">
        <v>0</v>
      </c>
      <c r="F2274">
        <v>42</v>
      </c>
      <c r="J2274" s="29">
        <f>VLOOKUP(Datos[[#This Row],[Mes]],$M$2:$N$13,2,FALSE)</f>
        <v>44866</v>
      </c>
      <c r="K2274" s="29" t="str">
        <f>VLOOKUP(Datos[[#This Row],[Region]],$P$7:$S$61,4,FALSE)</f>
        <v>42 - Soria</v>
      </c>
    </row>
    <row r="2275" spans="1:11" x14ac:dyDescent="0.25">
      <c r="A2275" t="s">
        <v>88</v>
      </c>
      <c r="B2275" t="s">
        <v>20</v>
      </c>
      <c r="C2275" t="s">
        <v>15</v>
      </c>
      <c r="D2275">
        <v>0</v>
      </c>
      <c r="E2275">
        <v>0</v>
      </c>
      <c r="F2275">
        <v>42</v>
      </c>
      <c r="J2275" s="29">
        <f>VLOOKUP(Datos[[#This Row],[Mes]],$M$2:$N$13,2,FALSE)</f>
        <v>44896</v>
      </c>
      <c r="K2275" s="29" t="str">
        <f>VLOOKUP(Datos[[#This Row],[Region]],$P$7:$S$61,4,FALSE)</f>
        <v>42 - Soria</v>
      </c>
    </row>
    <row r="2276" spans="1:11" x14ac:dyDescent="0.25">
      <c r="A2276" t="s">
        <v>106</v>
      </c>
      <c r="B2276" t="s">
        <v>20</v>
      </c>
      <c r="C2276" t="s">
        <v>9</v>
      </c>
      <c r="D2276">
        <v>0</v>
      </c>
      <c r="E2276">
        <v>0</v>
      </c>
      <c r="F2276">
        <v>43</v>
      </c>
      <c r="J2276" s="29">
        <f>VLOOKUP(Datos[[#This Row],[Mes]],$M$2:$N$13,2,FALSE)</f>
        <v>44713</v>
      </c>
      <c r="K2276" s="29" t="str">
        <f>VLOOKUP(Datos[[#This Row],[Region]],$P$7:$S$61,4,FALSE)</f>
        <v>43 - Tarragona</v>
      </c>
    </row>
    <row r="2277" spans="1:11" x14ac:dyDescent="0.25">
      <c r="A2277" t="s">
        <v>106</v>
      </c>
      <c r="B2277" t="s">
        <v>20</v>
      </c>
      <c r="C2277" t="s">
        <v>10</v>
      </c>
      <c r="D2277">
        <v>0</v>
      </c>
      <c r="E2277">
        <v>0</v>
      </c>
      <c r="F2277">
        <v>43</v>
      </c>
      <c r="J2277" s="29">
        <f>VLOOKUP(Datos[[#This Row],[Mes]],$M$2:$N$13,2,FALSE)</f>
        <v>44743</v>
      </c>
      <c r="K2277" s="29" t="str">
        <f>VLOOKUP(Datos[[#This Row],[Region]],$P$7:$S$61,4,FALSE)</f>
        <v>43 - Tarragona</v>
      </c>
    </row>
    <row r="2278" spans="1:11" x14ac:dyDescent="0.25">
      <c r="A2278" t="s">
        <v>106</v>
      </c>
      <c r="B2278" t="s">
        <v>20</v>
      </c>
      <c r="C2278" t="s">
        <v>11</v>
      </c>
      <c r="D2278">
        <v>0</v>
      </c>
      <c r="E2278">
        <v>0</v>
      </c>
      <c r="F2278">
        <v>43</v>
      </c>
      <c r="J2278" s="29">
        <f>VLOOKUP(Datos[[#This Row],[Mes]],$M$2:$N$13,2,FALSE)</f>
        <v>44774</v>
      </c>
      <c r="K2278" s="29" t="str">
        <f>VLOOKUP(Datos[[#This Row],[Region]],$P$7:$S$61,4,FALSE)</f>
        <v>43 - Tarragona</v>
      </c>
    </row>
    <row r="2279" spans="1:11" x14ac:dyDescent="0.25">
      <c r="A2279" t="s">
        <v>106</v>
      </c>
      <c r="B2279" t="s">
        <v>20</v>
      </c>
      <c r="C2279" t="s">
        <v>12</v>
      </c>
      <c r="D2279">
        <v>0</v>
      </c>
      <c r="E2279">
        <v>0</v>
      </c>
      <c r="F2279">
        <v>43</v>
      </c>
      <c r="J2279" s="29">
        <f>VLOOKUP(Datos[[#This Row],[Mes]],$M$2:$N$13,2,FALSE)</f>
        <v>44805</v>
      </c>
      <c r="K2279" s="29" t="str">
        <f>VLOOKUP(Datos[[#This Row],[Region]],$P$7:$S$61,4,FALSE)</f>
        <v>43 - Tarragona</v>
      </c>
    </row>
    <row r="2280" spans="1:11" x14ac:dyDescent="0.25">
      <c r="A2280" t="s">
        <v>106</v>
      </c>
      <c r="B2280" t="s">
        <v>20</v>
      </c>
      <c r="C2280" t="s">
        <v>13</v>
      </c>
      <c r="D2280">
        <v>0</v>
      </c>
      <c r="E2280">
        <v>0</v>
      </c>
      <c r="F2280">
        <v>43</v>
      </c>
      <c r="J2280" s="29">
        <f>VLOOKUP(Datos[[#This Row],[Mes]],$M$2:$N$13,2,FALSE)</f>
        <v>44835</v>
      </c>
      <c r="K2280" s="29" t="str">
        <f>VLOOKUP(Datos[[#This Row],[Region]],$P$7:$S$61,4,FALSE)</f>
        <v>43 - Tarragona</v>
      </c>
    </row>
    <row r="2281" spans="1:11" x14ac:dyDescent="0.25">
      <c r="A2281" t="s">
        <v>106</v>
      </c>
      <c r="B2281" t="s">
        <v>20</v>
      </c>
      <c r="C2281" t="s">
        <v>14</v>
      </c>
      <c r="D2281">
        <v>0</v>
      </c>
      <c r="E2281">
        <v>0</v>
      </c>
      <c r="F2281">
        <v>43</v>
      </c>
      <c r="J2281" s="29">
        <f>VLOOKUP(Datos[[#This Row],[Mes]],$M$2:$N$13,2,FALSE)</f>
        <v>44866</v>
      </c>
      <c r="K2281" s="29" t="str">
        <f>VLOOKUP(Datos[[#This Row],[Region]],$P$7:$S$61,4,FALSE)</f>
        <v>43 - Tarragona</v>
      </c>
    </row>
    <row r="2282" spans="1:11" x14ac:dyDescent="0.25">
      <c r="A2282" t="s">
        <v>106</v>
      </c>
      <c r="B2282" t="s">
        <v>20</v>
      </c>
      <c r="C2282" t="s">
        <v>15</v>
      </c>
      <c r="D2282">
        <v>0</v>
      </c>
      <c r="E2282">
        <v>0</v>
      </c>
      <c r="F2282">
        <v>43</v>
      </c>
      <c r="J2282" s="29">
        <f>VLOOKUP(Datos[[#This Row],[Mes]],$M$2:$N$13,2,FALSE)</f>
        <v>44896</v>
      </c>
      <c r="K2282" s="29" t="str">
        <f>VLOOKUP(Datos[[#This Row],[Region]],$P$7:$S$61,4,FALSE)</f>
        <v>43 - Tarragona</v>
      </c>
    </row>
    <row r="2283" spans="1:11" x14ac:dyDescent="0.25">
      <c r="A2283" t="s">
        <v>87</v>
      </c>
      <c r="B2283" t="s">
        <v>20</v>
      </c>
      <c r="C2283" t="s">
        <v>9</v>
      </c>
      <c r="D2283">
        <v>0</v>
      </c>
      <c r="E2283">
        <v>0</v>
      </c>
      <c r="F2283">
        <v>44</v>
      </c>
      <c r="J2283" s="29">
        <f>VLOOKUP(Datos[[#This Row],[Mes]],$M$2:$N$13,2,FALSE)</f>
        <v>44713</v>
      </c>
      <c r="K2283" s="29" t="str">
        <f>VLOOKUP(Datos[[#This Row],[Region]],$P$7:$S$61,4,FALSE)</f>
        <v>44 - Teruel</v>
      </c>
    </row>
    <row r="2284" spans="1:11" x14ac:dyDescent="0.25">
      <c r="A2284" t="s">
        <v>87</v>
      </c>
      <c r="B2284" t="s">
        <v>20</v>
      </c>
      <c r="C2284" t="s">
        <v>10</v>
      </c>
      <c r="D2284">
        <v>0</v>
      </c>
      <c r="E2284">
        <v>0</v>
      </c>
      <c r="F2284">
        <v>44</v>
      </c>
      <c r="J2284" s="29">
        <f>VLOOKUP(Datos[[#This Row],[Mes]],$M$2:$N$13,2,FALSE)</f>
        <v>44743</v>
      </c>
      <c r="K2284" s="29" t="str">
        <f>VLOOKUP(Datos[[#This Row],[Region]],$P$7:$S$61,4,FALSE)</f>
        <v>44 - Teruel</v>
      </c>
    </row>
    <row r="2285" spans="1:11" x14ac:dyDescent="0.25">
      <c r="A2285" t="s">
        <v>87</v>
      </c>
      <c r="B2285" t="s">
        <v>20</v>
      </c>
      <c r="C2285" t="s">
        <v>11</v>
      </c>
      <c r="D2285">
        <v>0</v>
      </c>
      <c r="E2285">
        <v>0</v>
      </c>
      <c r="F2285">
        <v>44</v>
      </c>
      <c r="J2285" s="29">
        <f>VLOOKUP(Datos[[#This Row],[Mes]],$M$2:$N$13,2,FALSE)</f>
        <v>44774</v>
      </c>
      <c r="K2285" s="29" t="str">
        <f>VLOOKUP(Datos[[#This Row],[Region]],$P$7:$S$61,4,FALSE)</f>
        <v>44 - Teruel</v>
      </c>
    </row>
    <row r="2286" spans="1:11" x14ac:dyDescent="0.25">
      <c r="A2286" t="s">
        <v>87</v>
      </c>
      <c r="B2286" t="s">
        <v>20</v>
      </c>
      <c r="C2286" t="s">
        <v>12</v>
      </c>
      <c r="D2286">
        <v>0</v>
      </c>
      <c r="E2286">
        <v>0</v>
      </c>
      <c r="F2286">
        <v>44</v>
      </c>
      <c r="J2286" s="29">
        <f>VLOOKUP(Datos[[#This Row],[Mes]],$M$2:$N$13,2,FALSE)</f>
        <v>44805</v>
      </c>
      <c r="K2286" s="29" t="str">
        <f>VLOOKUP(Datos[[#This Row],[Region]],$P$7:$S$61,4,FALSE)</f>
        <v>44 - Teruel</v>
      </c>
    </row>
    <row r="2287" spans="1:11" x14ac:dyDescent="0.25">
      <c r="A2287" t="s">
        <v>87</v>
      </c>
      <c r="B2287" t="s">
        <v>20</v>
      </c>
      <c r="C2287" t="s">
        <v>13</v>
      </c>
      <c r="D2287">
        <v>0</v>
      </c>
      <c r="E2287">
        <v>0</v>
      </c>
      <c r="F2287">
        <v>44</v>
      </c>
      <c r="J2287" s="29">
        <f>VLOOKUP(Datos[[#This Row],[Mes]],$M$2:$N$13,2,FALSE)</f>
        <v>44835</v>
      </c>
      <c r="K2287" s="29" t="str">
        <f>VLOOKUP(Datos[[#This Row],[Region]],$P$7:$S$61,4,FALSE)</f>
        <v>44 - Teruel</v>
      </c>
    </row>
    <row r="2288" spans="1:11" x14ac:dyDescent="0.25">
      <c r="A2288" t="s">
        <v>87</v>
      </c>
      <c r="B2288" t="s">
        <v>20</v>
      </c>
      <c r="C2288" t="s">
        <v>14</v>
      </c>
      <c r="D2288">
        <v>0</v>
      </c>
      <c r="E2288">
        <v>0</v>
      </c>
      <c r="F2288">
        <v>44</v>
      </c>
      <c r="J2288" s="29">
        <f>VLOOKUP(Datos[[#This Row],[Mes]],$M$2:$N$13,2,FALSE)</f>
        <v>44866</v>
      </c>
      <c r="K2288" s="29" t="str">
        <f>VLOOKUP(Datos[[#This Row],[Region]],$P$7:$S$61,4,FALSE)</f>
        <v>44 - Teruel</v>
      </c>
    </row>
    <row r="2289" spans="1:11" x14ac:dyDescent="0.25">
      <c r="A2289" t="s">
        <v>87</v>
      </c>
      <c r="B2289" t="s">
        <v>20</v>
      </c>
      <c r="C2289" t="s">
        <v>15</v>
      </c>
      <c r="D2289">
        <v>0</v>
      </c>
      <c r="E2289">
        <v>0</v>
      </c>
      <c r="F2289">
        <v>44</v>
      </c>
      <c r="J2289" s="29">
        <f>VLOOKUP(Datos[[#This Row],[Mes]],$M$2:$N$13,2,FALSE)</f>
        <v>44896</v>
      </c>
      <c r="K2289" s="29" t="str">
        <f>VLOOKUP(Datos[[#This Row],[Region]],$P$7:$S$61,4,FALSE)</f>
        <v>44 - Teruel</v>
      </c>
    </row>
    <row r="2290" spans="1:11" x14ac:dyDescent="0.25">
      <c r="A2290" t="s">
        <v>86</v>
      </c>
      <c r="B2290" t="s">
        <v>20</v>
      </c>
      <c r="C2290" t="s">
        <v>9</v>
      </c>
      <c r="D2290">
        <v>0</v>
      </c>
      <c r="E2290">
        <v>0</v>
      </c>
      <c r="F2290">
        <v>45</v>
      </c>
      <c r="J2290" s="29">
        <f>VLOOKUP(Datos[[#This Row],[Mes]],$M$2:$N$13,2,FALSE)</f>
        <v>44713</v>
      </c>
      <c r="K2290" s="29" t="str">
        <f>VLOOKUP(Datos[[#This Row],[Region]],$P$7:$S$61,4,FALSE)</f>
        <v>45 - Toledo</v>
      </c>
    </row>
    <row r="2291" spans="1:11" x14ac:dyDescent="0.25">
      <c r="A2291" t="s">
        <v>86</v>
      </c>
      <c r="B2291" t="s">
        <v>20</v>
      </c>
      <c r="C2291" t="s">
        <v>10</v>
      </c>
      <c r="D2291">
        <v>0</v>
      </c>
      <c r="E2291">
        <v>0</v>
      </c>
      <c r="F2291">
        <v>45</v>
      </c>
      <c r="J2291" s="29">
        <f>VLOOKUP(Datos[[#This Row],[Mes]],$M$2:$N$13,2,FALSE)</f>
        <v>44743</v>
      </c>
      <c r="K2291" s="29" t="str">
        <f>VLOOKUP(Datos[[#This Row],[Region]],$P$7:$S$61,4,FALSE)</f>
        <v>45 - Toledo</v>
      </c>
    </row>
    <row r="2292" spans="1:11" x14ac:dyDescent="0.25">
      <c r="A2292" t="s">
        <v>86</v>
      </c>
      <c r="B2292" t="s">
        <v>20</v>
      </c>
      <c r="C2292" t="s">
        <v>11</v>
      </c>
      <c r="D2292">
        <v>0</v>
      </c>
      <c r="E2292">
        <v>0</v>
      </c>
      <c r="F2292">
        <v>45</v>
      </c>
      <c r="J2292" s="29">
        <f>VLOOKUP(Datos[[#This Row],[Mes]],$M$2:$N$13,2,FALSE)</f>
        <v>44774</v>
      </c>
      <c r="K2292" s="29" t="str">
        <f>VLOOKUP(Datos[[#This Row],[Region]],$P$7:$S$61,4,FALSE)</f>
        <v>45 - Toledo</v>
      </c>
    </row>
    <row r="2293" spans="1:11" x14ac:dyDescent="0.25">
      <c r="A2293" t="s">
        <v>86</v>
      </c>
      <c r="B2293" t="s">
        <v>20</v>
      </c>
      <c r="C2293" t="s">
        <v>12</v>
      </c>
      <c r="D2293">
        <v>0</v>
      </c>
      <c r="E2293">
        <v>0</v>
      </c>
      <c r="F2293">
        <v>45</v>
      </c>
      <c r="J2293" s="29">
        <f>VLOOKUP(Datos[[#This Row],[Mes]],$M$2:$N$13,2,FALSE)</f>
        <v>44805</v>
      </c>
      <c r="K2293" s="29" t="str">
        <f>VLOOKUP(Datos[[#This Row],[Region]],$P$7:$S$61,4,FALSE)</f>
        <v>45 - Toledo</v>
      </c>
    </row>
    <row r="2294" spans="1:11" x14ac:dyDescent="0.25">
      <c r="A2294" t="s">
        <v>86</v>
      </c>
      <c r="B2294" t="s">
        <v>20</v>
      </c>
      <c r="C2294" t="s">
        <v>13</v>
      </c>
      <c r="D2294">
        <v>0</v>
      </c>
      <c r="E2294">
        <v>0</v>
      </c>
      <c r="F2294">
        <v>45</v>
      </c>
      <c r="J2294" s="29">
        <f>VLOOKUP(Datos[[#This Row],[Mes]],$M$2:$N$13,2,FALSE)</f>
        <v>44835</v>
      </c>
      <c r="K2294" s="29" t="str">
        <f>VLOOKUP(Datos[[#This Row],[Region]],$P$7:$S$61,4,FALSE)</f>
        <v>45 - Toledo</v>
      </c>
    </row>
    <row r="2295" spans="1:11" x14ac:dyDescent="0.25">
      <c r="A2295" t="s">
        <v>86</v>
      </c>
      <c r="B2295" t="s">
        <v>20</v>
      </c>
      <c r="C2295" t="s">
        <v>14</v>
      </c>
      <c r="D2295">
        <v>0</v>
      </c>
      <c r="E2295">
        <v>0</v>
      </c>
      <c r="F2295">
        <v>45</v>
      </c>
      <c r="J2295" s="29">
        <f>VLOOKUP(Datos[[#This Row],[Mes]],$M$2:$N$13,2,FALSE)</f>
        <v>44866</v>
      </c>
      <c r="K2295" s="29" t="str">
        <f>VLOOKUP(Datos[[#This Row],[Region]],$P$7:$S$61,4,FALSE)</f>
        <v>45 - Toledo</v>
      </c>
    </row>
    <row r="2296" spans="1:11" x14ac:dyDescent="0.25">
      <c r="A2296" t="s">
        <v>86</v>
      </c>
      <c r="B2296" t="s">
        <v>20</v>
      </c>
      <c r="C2296" t="s">
        <v>15</v>
      </c>
      <c r="D2296">
        <v>0</v>
      </c>
      <c r="E2296">
        <v>0</v>
      </c>
      <c r="F2296">
        <v>45</v>
      </c>
      <c r="J2296" s="29">
        <f>VLOOKUP(Datos[[#This Row],[Mes]],$M$2:$N$13,2,FALSE)</f>
        <v>44896</v>
      </c>
      <c r="K2296" s="29" t="str">
        <f>VLOOKUP(Datos[[#This Row],[Region]],$P$7:$S$61,4,FALSE)</f>
        <v>45 - Toledo</v>
      </c>
    </row>
    <row r="2297" spans="1:11" x14ac:dyDescent="0.25">
      <c r="A2297" t="s">
        <v>110</v>
      </c>
      <c r="B2297" t="s">
        <v>20</v>
      </c>
      <c r="C2297" t="s">
        <v>9</v>
      </c>
      <c r="D2297">
        <v>0</v>
      </c>
      <c r="E2297">
        <v>0</v>
      </c>
      <c r="F2297">
        <v>46</v>
      </c>
      <c r="J2297" s="29">
        <f>VLOOKUP(Datos[[#This Row],[Mes]],$M$2:$N$13,2,FALSE)</f>
        <v>44713</v>
      </c>
      <c r="K2297" s="29" t="str">
        <f>VLOOKUP(Datos[[#This Row],[Region]],$P$7:$S$61,4,FALSE)</f>
        <v>46 - Valencia/València</v>
      </c>
    </row>
    <row r="2298" spans="1:11" x14ac:dyDescent="0.25">
      <c r="A2298" t="s">
        <v>110</v>
      </c>
      <c r="B2298" t="s">
        <v>20</v>
      </c>
      <c r="C2298" t="s">
        <v>10</v>
      </c>
      <c r="D2298">
        <v>0</v>
      </c>
      <c r="E2298">
        <v>0</v>
      </c>
      <c r="F2298">
        <v>46</v>
      </c>
      <c r="J2298" s="29">
        <f>VLOOKUP(Datos[[#This Row],[Mes]],$M$2:$N$13,2,FALSE)</f>
        <v>44743</v>
      </c>
      <c r="K2298" s="29" t="str">
        <f>VLOOKUP(Datos[[#This Row],[Region]],$P$7:$S$61,4,FALSE)</f>
        <v>46 - Valencia/València</v>
      </c>
    </row>
    <row r="2299" spans="1:11" x14ac:dyDescent="0.25">
      <c r="A2299" t="s">
        <v>110</v>
      </c>
      <c r="B2299" t="s">
        <v>20</v>
      </c>
      <c r="C2299" t="s">
        <v>11</v>
      </c>
      <c r="D2299">
        <v>0</v>
      </c>
      <c r="E2299">
        <v>0</v>
      </c>
      <c r="F2299">
        <v>46</v>
      </c>
      <c r="J2299" s="29">
        <f>VLOOKUP(Datos[[#This Row],[Mes]],$M$2:$N$13,2,FALSE)</f>
        <v>44774</v>
      </c>
      <c r="K2299" s="29" t="str">
        <f>VLOOKUP(Datos[[#This Row],[Region]],$P$7:$S$61,4,FALSE)</f>
        <v>46 - Valencia/València</v>
      </c>
    </row>
    <row r="2300" spans="1:11" x14ac:dyDescent="0.25">
      <c r="A2300" t="s">
        <v>110</v>
      </c>
      <c r="B2300" t="s">
        <v>20</v>
      </c>
      <c r="C2300" t="s">
        <v>12</v>
      </c>
      <c r="D2300">
        <v>0</v>
      </c>
      <c r="E2300">
        <v>0</v>
      </c>
      <c r="F2300">
        <v>46</v>
      </c>
      <c r="J2300" s="29">
        <f>VLOOKUP(Datos[[#This Row],[Mes]],$M$2:$N$13,2,FALSE)</f>
        <v>44805</v>
      </c>
      <c r="K2300" s="29" t="str">
        <f>VLOOKUP(Datos[[#This Row],[Region]],$P$7:$S$61,4,FALSE)</f>
        <v>46 - Valencia/València</v>
      </c>
    </row>
    <row r="2301" spans="1:11" x14ac:dyDescent="0.25">
      <c r="A2301" t="s">
        <v>110</v>
      </c>
      <c r="B2301" t="s">
        <v>20</v>
      </c>
      <c r="C2301" t="s">
        <v>13</v>
      </c>
      <c r="D2301">
        <v>0</v>
      </c>
      <c r="E2301">
        <v>0</v>
      </c>
      <c r="F2301">
        <v>46</v>
      </c>
      <c r="J2301" s="29">
        <f>VLOOKUP(Datos[[#This Row],[Mes]],$M$2:$N$13,2,FALSE)</f>
        <v>44835</v>
      </c>
      <c r="K2301" s="29" t="str">
        <f>VLOOKUP(Datos[[#This Row],[Region]],$P$7:$S$61,4,FALSE)</f>
        <v>46 - Valencia/València</v>
      </c>
    </row>
    <row r="2302" spans="1:11" x14ac:dyDescent="0.25">
      <c r="A2302" t="s">
        <v>110</v>
      </c>
      <c r="B2302" t="s">
        <v>20</v>
      </c>
      <c r="C2302" t="s">
        <v>14</v>
      </c>
      <c r="D2302">
        <v>0</v>
      </c>
      <c r="E2302">
        <v>0</v>
      </c>
      <c r="F2302">
        <v>46</v>
      </c>
      <c r="J2302" s="29">
        <f>VLOOKUP(Datos[[#This Row],[Mes]],$M$2:$N$13,2,FALSE)</f>
        <v>44866</v>
      </c>
      <c r="K2302" s="29" t="str">
        <f>VLOOKUP(Datos[[#This Row],[Region]],$P$7:$S$61,4,FALSE)</f>
        <v>46 - Valencia/València</v>
      </c>
    </row>
    <row r="2303" spans="1:11" x14ac:dyDescent="0.25">
      <c r="A2303" t="s">
        <v>110</v>
      </c>
      <c r="B2303" t="s">
        <v>20</v>
      </c>
      <c r="C2303" t="s">
        <v>15</v>
      </c>
      <c r="D2303">
        <v>0</v>
      </c>
      <c r="E2303">
        <v>0</v>
      </c>
      <c r="F2303">
        <v>46</v>
      </c>
      <c r="J2303" s="29">
        <f>VLOOKUP(Datos[[#This Row],[Mes]],$M$2:$N$13,2,FALSE)</f>
        <v>44896</v>
      </c>
      <c r="K2303" s="29" t="str">
        <f>VLOOKUP(Datos[[#This Row],[Region]],$P$7:$S$61,4,FALSE)</f>
        <v>46 - Valencia/València</v>
      </c>
    </row>
    <row r="2304" spans="1:11" x14ac:dyDescent="0.25">
      <c r="A2304" t="s">
        <v>85</v>
      </c>
      <c r="B2304" t="s">
        <v>20</v>
      </c>
      <c r="C2304" t="s">
        <v>9</v>
      </c>
      <c r="D2304">
        <v>0</v>
      </c>
      <c r="E2304">
        <v>0</v>
      </c>
      <c r="F2304">
        <v>47</v>
      </c>
      <c r="J2304" s="29">
        <f>VLOOKUP(Datos[[#This Row],[Mes]],$M$2:$N$13,2,FALSE)</f>
        <v>44713</v>
      </c>
      <c r="K2304" s="29" t="str">
        <f>VLOOKUP(Datos[[#This Row],[Region]],$P$7:$S$61,4,FALSE)</f>
        <v>47 - Valladolid</v>
      </c>
    </row>
    <row r="2305" spans="1:11" x14ac:dyDescent="0.25">
      <c r="A2305" t="s">
        <v>85</v>
      </c>
      <c r="B2305" t="s">
        <v>20</v>
      </c>
      <c r="C2305" t="s">
        <v>10</v>
      </c>
      <c r="D2305">
        <v>0</v>
      </c>
      <c r="E2305">
        <v>0</v>
      </c>
      <c r="F2305">
        <v>47</v>
      </c>
      <c r="J2305" s="29">
        <f>VLOOKUP(Datos[[#This Row],[Mes]],$M$2:$N$13,2,FALSE)</f>
        <v>44743</v>
      </c>
      <c r="K2305" s="29" t="str">
        <f>VLOOKUP(Datos[[#This Row],[Region]],$P$7:$S$61,4,FALSE)</f>
        <v>47 - Valladolid</v>
      </c>
    </row>
    <row r="2306" spans="1:11" x14ac:dyDescent="0.25">
      <c r="A2306" t="s">
        <v>85</v>
      </c>
      <c r="B2306" t="s">
        <v>20</v>
      </c>
      <c r="C2306" t="s">
        <v>11</v>
      </c>
      <c r="D2306">
        <v>0</v>
      </c>
      <c r="E2306">
        <v>0</v>
      </c>
      <c r="F2306">
        <v>47</v>
      </c>
      <c r="J2306" s="29">
        <f>VLOOKUP(Datos[[#This Row],[Mes]],$M$2:$N$13,2,FALSE)</f>
        <v>44774</v>
      </c>
      <c r="K2306" s="29" t="str">
        <f>VLOOKUP(Datos[[#This Row],[Region]],$P$7:$S$61,4,FALSE)</f>
        <v>47 - Valladolid</v>
      </c>
    </row>
    <row r="2307" spans="1:11" x14ac:dyDescent="0.25">
      <c r="A2307" t="s">
        <v>85</v>
      </c>
      <c r="B2307" t="s">
        <v>20</v>
      </c>
      <c r="C2307" t="s">
        <v>12</v>
      </c>
      <c r="D2307">
        <v>0</v>
      </c>
      <c r="E2307">
        <v>0</v>
      </c>
      <c r="F2307">
        <v>47</v>
      </c>
      <c r="J2307" s="29">
        <f>VLOOKUP(Datos[[#This Row],[Mes]],$M$2:$N$13,2,FALSE)</f>
        <v>44805</v>
      </c>
      <c r="K2307" s="29" t="str">
        <f>VLOOKUP(Datos[[#This Row],[Region]],$P$7:$S$61,4,FALSE)</f>
        <v>47 - Valladolid</v>
      </c>
    </row>
    <row r="2308" spans="1:11" x14ac:dyDescent="0.25">
      <c r="A2308" t="s">
        <v>85</v>
      </c>
      <c r="B2308" t="s">
        <v>20</v>
      </c>
      <c r="C2308" t="s">
        <v>13</v>
      </c>
      <c r="D2308">
        <v>0</v>
      </c>
      <c r="E2308">
        <v>0</v>
      </c>
      <c r="F2308">
        <v>47</v>
      </c>
      <c r="J2308" s="29">
        <f>VLOOKUP(Datos[[#This Row],[Mes]],$M$2:$N$13,2,FALSE)</f>
        <v>44835</v>
      </c>
      <c r="K2308" s="29" t="str">
        <f>VLOOKUP(Datos[[#This Row],[Region]],$P$7:$S$61,4,FALSE)</f>
        <v>47 - Valladolid</v>
      </c>
    </row>
    <row r="2309" spans="1:11" x14ac:dyDescent="0.25">
      <c r="A2309" t="s">
        <v>85</v>
      </c>
      <c r="B2309" t="s">
        <v>20</v>
      </c>
      <c r="C2309" t="s">
        <v>14</v>
      </c>
      <c r="D2309">
        <v>0</v>
      </c>
      <c r="E2309">
        <v>0</v>
      </c>
      <c r="F2309">
        <v>47</v>
      </c>
      <c r="J2309" s="29">
        <f>VLOOKUP(Datos[[#This Row],[Mes]],$M$2:$N$13,2,FALSE)</f>
        <v>44866</v>
      </c>
      <c r="K2309" s="29" t="str">
        <f>VLOOKUP(Datos[[#This Row],[Region]],$P$7:$S$61,4,FALSE)</f>
        <v>47 - Valladolid</v>
      </c>
    </row>
    <row r="2310" spans="1:11" x14ac:dyDescent="0.25">
      <c r="A2310" t="s">
        <v>85</v>
      </c>
      <c r="B2310" t="s">
        <v>20</v>
      </c>
      <c r="C2310" t="s">
        <v>15</v>
      </c>
      <c r="D2310">
        <v>0</v>
      </c>
      <c r="E2310">
        <v>0</v>
      </c>
      <c r="F2310">
        <v>47</v>
      </c>
      <c r="J2310" s="29">
        <f>VLOOKUP(Datos[[#This Row],[Mes]],$M$2:$N$13,2,FALSE)</f>
        <v>44896</v>
      </c>
      <c r="K2310" s="29" t="str">
        <f>VLOOKUP(Datos[[#This Row],[Region]],$P$7:$S$61,4,FALSE)</f>
        <v>47 - Valladolid</v>
      </c>
    </row>
    <row r="2311" spans="1:11" x14ac:dyDescent="0.25">
      <c r="A2311" t="s">
        <v>73</v>
      </c>
      <c r="B2311" t="s">
        <v>20</v>
      </c>
      <c r="C2311" t="s">
        <v>9</v>
      </c>
      <c r="D2311">
        <v>0</v>
      </c>
      <c r="E2311">
        <v>0</v>
      </c>
      <c r="F2311">
        <v>48</v>
      </c>
      <c r="J2311" s="29">
        <f>VLOOKUP(Datos[[#This Row],[Mes]],$M$2:$N$13,2,FALSE)</f>
        <v>44713</v>
      </c>
      <c r="K2311" s="29" t="str">
        <f>VLOOKUP(Datos[[#This Row],[Region]],$P$7:$S$61,4,FALSE)</f>
        <v>48 - Bizkaia</v>
      </c>
    </row>
    <row r="2312" spans="1:11" x14ac:dyDescent="0.25">
      <c r="A2312" t="s">
        <v>73</v>
      </c>
      <c r="B2312" t="s">
        <v>20</v>
      </c>
      <c r="C2312" t="s">
        <v>10</v>
      </c>
      <c r="D2312">
        <v>0</v>
      </c>
      <c r="E2312">
        <v>0</v>
      </c>
      <c r="F2312">
        <v>48</v>
      </c>
      <c r="J2312" s="29">
        <f>VLOOKUP(Datos[[#This Row],[Mes]],$M$2:$N$13,2,FALSE)</f>
        <v>44743</v>
      </c>
      <c r="K2312" s="29" t="str">
        <f>VLOOKUP(Datos[[#This Row],[Region]],$P$7:$S$61,4,FALSE)</f>
        <v>48 - Bizkaia</v>
      </c>
    </row>
    <row r="2313" spans="1:11" x14ac:dyDescent="0.25">
      <c r="A2313" t="s">
        <v>73</v>
      </c>
      <c r="B2313" t="s">
        <v>20</v>
      </c>
      <c r="C2313" t="s">
        <v>11</v>
      </c>
      <c r="D2313">
        <v>0</v>
      </c>
      <c r="E2313">
        <v>0</v>
      </c>
      <c r="F2313">
        <v>48</v>
      </c>
      <c r="J2313" s="29">
        <f>VLOOKUP(Datos[[#This Row],[Mes]],$M$2:$N$13,2,FALSE)</f>
        <v>44774</v>
      </c>
      <c r="K2313" s="29" t="str">
        <f>VLOOKUP(Datos[[#This Row],[Region]],$P$7:$S$61,4,FALSE)</f>
        <v>48 - Bizkaia</v>
      </c>
    </row>
    <row r="2314" spans="1:11" x14ac:dyDescent="0.25">
      <c r="A2314" t="s">
        <v>73</v>
      </c>
      <c r="B2314" t="s">
        <v>20</v>
      </c>
      <c r="C2314" t="s">
        <v>12</v>
      </c>
      <c r="D2314">
        <v>0</v>
      </c>
      <c r="E2314">
        <v>0</v>
      </c>
      <c r="F2314">
        <v>48</v>
      </c>
      <c r="J2314" s="29">
        <f>VLOOKUP(Datos[[#This Row],[Mes]],$M$2:$N$13,2,FALSE)</f>
        <v>44805</v>
      </c>
      <c r="K2314" s="29" t="str">
        <f>VLOOKUP(Datos[[#This Row],[Region]],$P$7:$S$61,4,FALSE)</f>
        <v>48 - Bizkaia</v>
      </c>
    </row>
    <row r="2315" spans="1:11" x14ac:dyDescent="0.25">
      <c r="A2315" t="s">
        <v>73</v>
      </c>
      <c r="B2315" t="s">
        <v>20</v>
      </c>
      <c r="C2315" t="s">
        <v>13</v>
      </c>
      <c r="D2315">
        <v>0</v>
      </c>
      <c r="E2315">
        <v>0</v>
      </c>
      <c r="F2315">
        <v>48</v>
      </c>
      <c r="J2315" s="29">
        <f>VLOOKUP(Datos[[#This Row],[Mes]],$M$2:$N$13,2,FALSE)</f>
        <v>44835</v>
      </c>
      <c r="K2315" s="29" t="str">
        <f>VLOOKUP(Datos[[#This Row],[Region]],$P$7:$S$61,4,FALSE)</f>
        <v>48 - Bizkaia</v>
      </c>
    </row>
    <row r="2316" spans="1:11" x14ac:dyDescent="0.25">
      <c r="A2316" t="s">
        <v>73</v>
      </c>
      <c r="B2316" t="s">
        <v>20</v>
      </c>
      <c r="C2316" t="s">
        <v>14</v>
      </c>
      <c r="D2316">
        <v>0</v>
      </c>
      <c r="E2316">
        <v>0</v>
      </c>
      <c r="F2316">
        <v>48</v>
      </c>
      <c r="J2316" s="29">
        <f>VLOOKUP(Datos[[#This Row],[Mes]],$M$2:$N$13,2,FALSE)</f>
        <v>44866</v>
      </c>
      <c r="K2316" s="29" t="str">
        <f>VLOOKUP(Datos[[#This Row],[Region]],$P$7:$S$61,4,FALSE)</f>
        <v>48 - Bizkaia</v>
      </c>
    </row>
    <row r="2317" spans="1:11" x14ac:dyDescent="0.25">
      <c r="A2317" t="s">
        <v>73</v>
      </c>
      <c r="B2317" t="s">
        <v>20</v>
      </c>
      <c r="C2317" t="s">
        <v>15</v>
      </c>
      <c r="D2317">
        <v>0</v>
      </c>
      <c r="E2317">
        <v>0</v>
      </c>
      <c r="F2317">
        <v>48</v>
      </c>
      <c r="J2317" s="29">
        <f>VLOOKUP(Datos[[#This Row],[Mes]],$M$2:$N$13,2,FALSE)</f>
        <v>44896</v>
      </c>
      <c r="K2317" s="29" t="str">
        <f>VLOOKUP(Datos[[#This Row],[Region]],$P$7:$S$61,4,FALSE)</f>
        <v>48 - Bizkaia</v>
      </c>
    </row>
    <row r="2318" spans="1:11" x14ac:dyDescent="0.25">
      <c r="A2318" t="s">
        <v>84</v>
      </c>
      <c r="B2318" t="s">
        <v>20</v>
      </c>
      <c r="C2318" t="s">
        <v>4</v>
      </c>
      <c r="D2318">
        <v>0</v>
      </c>
      <c r="E2318">
        <v>0</v>
      </c>
      <c r="F2318">
        <v>49</v>
      </c>
      <c r="J2318" s="29">
        <f>VLOOKUP(Datos[[#This Row],[Mes]],$M$2:$N$13,2,FALSE)</f>
        <v>44562</v>
      </c>
      <c r="K2318" s="29" t="str">
        <f>VLOOKUP(Datos[[#This Row],[Region]],$P$7:$S$61,4,FALSE)</f>
        <v>49 - Zamora</v>
      </c>
    </row>
    <row r="2319" spans="1:11" x14ac:dyDescent="0.25">
      <c r="A2319" t="s">
        <v>84</v>
      </c>
      <c r="B2319" t="s">
        <v>20</v>
      </c>
      <c r="C2319" t="s">
        <v>5</v>
      </c>
      <c r="D2319">
        <v>0</v>
      </c>
      <c r="E2319">
        <v>0</v>
      </c>
      <c r="F2319">
        <v>49</v>
      </c>
      <c r="J2319" s="29">
        <f>VLOOKUP(Datos[[#This Row],[Mes]],$M$2:$N$13,2,FALSE)</f>
        <v>44593</v>
      </c>
      <c r="K2319" s="29" t="str">
        <f>VLOOKUP(Datos[[#This Row],[Region]],$P$7:$S$61,4,FALSE)</f>
        <v>49 - Zamora</v>
      </c>
    </row>
    <row r="2320" spans="1:11" x14ac:dyDescent="0.25">
      <c r="A2320" t="s">
        <v>84</v>
      </c>
      <c r="B2320" t="s">
        <v>20</v>
      </c>
      <c r="C2320" t="s">
        <v>9</v>
      </c>
      <c r="D2320">
        <v>0</v>
      </c>
      <c r="E2320">
        <v>0</v>
      </c>
      <c r="F2320">
        <v>49</v>
      </c>
      <c r="J2320" s="29">
        <f>VLOOKUP(Datos[[#This Row],[Mes]],$M$2:$N$13,2,FALSE)</f>
        <v>44713</v>
      </c>
      <c r="K2320" s="29" t="str">
        <f>VLOOKUP(Datos[[#This Row],[Region]],$P$7:$S$61,4,FALSE)</f>
        <v>49 - Zamora</v>
      </c>
    </row>
    <row r="2321" spans="1:11" x14ac:dyDescent="0.25">
      <c r="A2321" t="s">
        <v>84</v>
      </c>
      <c r="B2321" t="s">
        <v>20</v>
      </c>
      <c r="C2321" t="s">
        <v>10</v>
      </c>
      <c r="D2321">
        <v>0</v>
      </c>
      <c r="E2321">
        <v>0</v>
      </c>
      <c r="F2321">
        <v>49</v>
      </c>
      <c r="J2321" s="29">
        <f>VLOOKUP(Datos[[#This Row],[Mes]],$M$2:$N$13,2,FALSE)</f>
        <v>44743</v>
      </c>
      <c r="K2321" s="29" t="str">
        <f>VLOOKUP(Datos[[#This Row],[Region]],$P$7:$S$61,4,FALSE)</f>
        <v>49 - Zamora</v>
      </c>
    </row>
    <row r="2322" spans="1:11" x14ac:dyDescent="0.25">
      <c r="A2322" t="s">
        <v>84</v>
      </c>
      <c r="B2322" t="s">
        <v>20</v>
      </c>
      <c r="C2322" t="s">
        <v>11</v>
      </c>
      <c r="D2322">
        <v>0</v>
      </c>
      <c r="E2322">
        <v>0</v>
      </c>
      <c r="F2322">
        <v>49</v>
      </c>
      <c r="J2322" s="29">
        <f>VLOOKUP(Datos[[#This Row],[Mes]],$M$2:$N$13,2,FALSE)</f>
        <v>44774</v>
      </c>
      <c r="K2322" s="29" t="str">
        <f>VLOOKUP(Datos[[#This Row],[Region]],$P$7:$S$61,4,FALSE)</f>
        <v>49 - Zamora</v>
      </c>
    </row>
    <row r="2323" spans="1:11" x14ac:dyDescent="0.25">
      <c r="A2323" t="s">
        <v>84</v>
      </c>
      <c r="B2323" t="s">
        <v>20</v>
      </c>
      <c r="C2323" t="s">
        <v>12</v>
      </c>
      <c r="D2323">
        <v>0</v>
      </c>
      <c r="E2323">
        <v>0</v>
      </c>
      <c r="F2323">
        <v>49</v>
      </c>
      <c r="J2323" s="29">
        <f>VLOOKUP(Datos[[#This Row],[Mes]],$M$2:$N$13,2,FALSE)</f>
        <v>44805</v>
      </c>
      <c r="K2323" s="29" t="str">
        <f>VLOOKUP(Datos[[#This Row],[Region]],$P$7:$S$61,4,FALSE)</f>
        <v>49 - Zamora</v>
      </c>
    </row>
    <row r="2324" spans="1:11" x14ac:dyDescent="0.25">
      <c r="A2324" t="s">
        <v>84</v>
      </c>
      <c r="B2324" t="s">
        <v>20</v>
      </c>
      <c r="C2324" t="s">
        <v>13</v>
      </c>
      <c r="D2324">
        <v>0</v>
      </c>
      <c r="E2324">
        <v>0</v>
      </c>
      <c r="F2324">
        <v>49</v>
      </c>
      <c r="J2324" s="29">
        <f>VLOOKUP(Datos[[#This Row],[Mes]],$M$2:$N$13,2,FALSE)</f>
        <v>44835</v>
      </c>
      <c r="K2324" s="29" t="str">
        <f>VLOOKUP(Datos[[#This Row],[Region]],$P$7:$S$61,4,FALSE)</f>
        <v>49 - Zamora</v>
      </c>
    </row>
    <row r="2325" spans="1:11" x14ac:dyDescent="0.25">
      <c r="A2325" t="s">
        <v>84</v>
      </c>
      <c r="B2325" t="s">
        <v>20</v>
      </c>
      <c r="C2325" t="s">
        <v>14</v>
      </c>
      <c r="D2325">
        <v>0</v>
      </c>
      <c r="E2325">
        <v>0</v>
      </c>
      <c r="F2325">
        <v>49</v>
      </c>
      <c r="J2325" s="29">
        <f>VLOOKUP(Datos[[#This Row],[Mes]],$M$2:$N$13,2,FALSE)</f>
        <v>44866</v>
      </c>
      <c r="K2325" s="29" t="str">
        <f>VLOOKUP(Datos[[#This Row],[Region]],$P$7:$S$61,4,FALSE)</f>
        <v>49 - Zamora</v>
      </c>
    </row>
    <row r="2326" spans="1:11" x14ac:dyDescent="0.25">
      <c r="A2326" t="s">
        <v>84</v>
      </c>
      <c r="B2326" t="s">
        <v>20</v>
      </c>
      <c r="C2326" t="s">
        <v>15</v>
      </c>
      <c r="D2326">
        <v>0</v>
      </c>
      <c r="E2326">
        <v>0</v>
      </c>
      <c r="F2326">
        <v>49</v>
      </c>
      <c r="J2326" s="29">
        <f>VLOOKUP(Datos[[#This Row],[Mes]],$M$2:$N$13,2,FALSE)</f>
        <v>44896</v>
      </c>
      <c r="K2326" s="29" t="str">
        <f>VLOOKUP(Datos[[#This Row],[Region]],$P$7:$S$61,4,FALSE)</f>
        <v>49 - Zamora</v>
      </c>
    </row>
    <row r="2327" spans="1:11" x14ac:dyDescent="0.25">
      <c r="A2327" t="s">
        <v>62</v>
      </c>
      <c r="B2327" t="s">
        <v>20</v>
      </c>
      <c r="C2327" t="s">
        <v>9</v>
      </c>
      <c r="D2327">
        <v>0</v>
      </c>
      <c r="E2327">
        <v>0</v>
      </c>
      <c r="F2327">
        <v>50</v>
      </c>
      <c r="J2327" s="29">
        <f>VLOOKUP(Datos[[#This Row],[Mes]],$M$2:$N$13,2,FALSE)</f>
        <v>44713</v>
      </c>
      <c r="K2327" s="29" t="str">
        <f>VLOOKUP(Datos[[#This Row],[Region]],$P$7:$S$61,4,FALSE)</f>
        <v>50 - Zaragoza</v>
      </c>
    </row>
    <row r="2328" spans="1:11" x14ac:dyDescent="0.25">
      <c r="A2328" t="s">
        <v>62</v>
      </c>
      <c r="B2328" t="s">
        <v>20</v>
      </c>
      <c r="C2328" t="s">
        <v>10</v>
      </c>
      <c r="D2328">
        <v>0</v>
      </c>
      <c r="E2328">
        <v>0</v>
      </c>
      <c r="F2328">
        <v>50</v>
      </c>
      <c r="J2328" s="29">
        <f>VLOOKUP(Datos[[#This Row],[Mes]],$M$2:$N$13,2,FALSE)</f>
        <v>44743</v>
      </c>
      <c r="K2328" s="29" t="str">
        <f>VLOOKUP(Datos[[#This Row],[Region]],$P$7:$S$61,4,FALSE)</f>
        <v>50 - Zaragoza</v>
      </c>
    </row>
    <row r="2329" spans="1:11" x14ac:dyDescent="0.25">
      <c r="A2329" t="s">
        <v>62</v>
      </c>
      <c r="B2329" t="s">
        <v>20</v>
      </c>
      <c r="C2329" t="s">
        <v>11</v>
      </c>
      <c r="D2329">
        <v>0</v>
      </c>
      <c r="E2329">
        <v>0</v>
      </c>
      <c r="F2329">
        <v>50</v>
      </c>
      <c r="J2329" s="29">
        <f>VLOOKUP(Datos[[#This Row],[Mes]],$M$2:$N$13,2,FALSE)</f>
        <v>44774</v>
      </c>
      <c r="K2329" s="29" t="str">
        <f>VLOOKUP(Datos[[#This Row],[Region]],$P$7:$S$61,4,FALSE)</f>
        <v>50 - Zaragoza</v>
      </c>
    </row>
    <row r="2330" spans="1:11" x14ac:dyDescent="0.25">
      <c r="A2330" t="s">
        <v>62</v>
      </c>
      <c r="B2330" t="s">
        <v>20</v>
      </c>
      <c r="C2330" t="s">
        <v>12</v>
      </c>
      <c r="D2330">
        <v>0</v>
      </c>
      <c r="E2330">
        <v>0</v>
      </c>
      <c r="F2330">
        <v>50</v>
      </c>
      <c r="J2330" s="29">
        <f>VLOOKUP(Datos[[#This Row],[Mes]],$M$2:$N$13,2,FALSE)</f>
        <v>44805</v>
      </c>
      <c r="K2330" s="29" t="str">
        <f>VLOOKUP(Datos[[#This Row],[Region]],$P$7:$S$61,4,FALSE)</f>
        <v>50 - Zaragoza</v>
      </c>
    </row>
    <row r="2331" spans="1:11" x14ac:dyDescent="0.25">
      <c r="A2331" t="s">
        <v>62</v>
      </c>
      <c r="B2331" t="s">
        <v>20</v>
      </c>
      <c r="C2331" t="s">
        <v>13</v>
      </c>
      <c r="D2331">
        <v>0</v>
      </c>
      <c r="E2331">
        <v>0</v>
      </c>
      <c r="F2331">
        <v>50</v>
      </c>
      <c r="J2331" s="29">
        <f>VLOOKUP(Datos[[#This Row],[Mes]],$M$2:$N$13,2,FALSE)</f>
        <v>44835</v>
      </c>
      <c r="K2331" s="29" t="str">
        <f>VLOOKUP(Datos[[#This Row],[Region]],$P$7:$S$61,4,FALSE)</f>
        <v>50 - Zaragoza</v>
      </c>
    </row>
    <row r="2332" spans="1:11" x14ac:dyDescent="0.25">
      <c r="A2332" t="s">
        <v>62</v>
      </c>
      <c r="B2332" t="s">
        <v>20</v>
      </c>
      <c r="C2332" t="s">
        <v>14</v>
      </c>
      <c r="D2332">
        <v>0</v>
      </c>
      <c r="E2332">
        <v>0</v>
      </c>
      <c r="F2332">
        <v>50</v>
      </c>
      <c r="J2332" s="29">
        <f>VLOOKUP(Datos[[#This Row],[Mes]],$M$2:$N$13,2,FALSE)</f>
        <v>44866</v>
      </c>
      <c r="K2332" s="29" t="str">
        <f>VLOOKUP(Datos[[#This Row],[Region]],$P$7:$S$61,4,FALSE)</f>
        <v>50 - Zaragoza</v>
      </c>
    </row>
    <row r="2333" spans="1:11" x14ac:dyDescent="0.25">
      <c r="A2333" t="s">
        <v>62</v>
      </c>
      <c r="B2333" t="s">
        <v>20</v>
      </c>
      <c r="C2333" t="s">
        <v>15</v>
      </c>
      <c r="D2333">
        <v>0</v>
      </c>
      <c r="E2333">
        <v>0</v>
      </c>
      <c r="F2333">
        <v>50</v>
      </c>
      <c r="J2333" s="29">
        <f>VLOOKUP(Datos[[#This Row],[Mes]],$M$2:$N$13,2,FALSE)</f>
        <v>44896</v>
      </c>
      <c r="K2333" s="29" t="str">
        <f>VLOOKUP(Datos[[#This Row],[Region]],$P$7:$S$61,4,FALSE)</f>
        <v>50 - Zaragoza</v>
      </c>
    </row>
    <row r="2334" spans="1:11" x14ac:dyDescent="0.25">
      <c r="A2334" t="s">
        <v>66</v>
      </c>
      <c r="B2334" t="s">
        <v>20</v>
      </c>
      <c r="C2334" t="s">
        <v>9</v>
      </c>
      <c r="D2334">
        <v>0</v>
      </c>
      <c r="E2334">
        <v>0</v>
      </c>
      <c r="F2334">
        <v>51</v>
      </c>
      <c r="J2334" s="29">
        <f>VLOOKUP(Datos[[#This Row],[Mes]],$M$2:$N$13,2,FALSE)</f>
        <v>44713</v>
      </c>
      <c r="K2334" s="29" t="str">
        <f>VLOOKUP(Datos[[#This Row],[Region]],$P$7:$S$61,4,FALSE)</f>
        <v>51 - Ceuta</v>
      </c>
    </row>
    <row r="2335" spans="1:11" x14ac:dyDescent="0.25">
      <c r="A2335" t="s">
        <v>66</v>
      </c>
      <c r="B2335" t="s">
        <v>20</v>
      </c>
      <c r="C2335" t="s">
        <v>10</v>
      </c>
      <c r="D2335">
        <v>0</v>
      </c>
      <c r="E2335">
        <v>0</v>
      </c>
      <c r="F2335">
        <v>51</v>
      </c>
      <c r="J2335" s="29">
        <f>VLOOKUP(Datos[[#This Row],[Mes]],$M$2:$N$13,2,FALSE)</f>
        <v>44743</v>
      </c>
      <c r="K2335" s="29" t="str">
        <f>VLOOKUP(Datos[[#This Row],[Region]],$P$7:$S$61,4,FALSE)</f>
        <v>51 - Ceuta</v>
      </c>
    </row>
    <row r="2336" spans="1:11" x14ac:dyDescent="0.25">
      <c r="A2336" t="s">
        <v>66</v>
      </c>
      <c r="B2336" t="s">
        <v>20</v>
      </c>
      <c r="C2336" t="s">
        <v>11</v>
      </c>
      <c r="D2336">
        <v>0</v>
      </c>
      <c r="E2336">
        <v>0</v>
      </c>
      <c r="F2336">
        <v>51</v>
      </c>
      <c r="J2336" s="29">
        <f>VLOOKUP(Datos[[#This Row],[Mes]],$M$2:$N$13,2,FALSE)</f>
        <v>44774</v>
      </c>
      <c r="K2336" s="29" t="str">
        <f>VLOOKUP(Datos[[#This Row],[Region]],$P$7:$S$61,4,FALSE)</f>
        <v>51 - Ceuta</v>
      </c>
    </row>
    <row r="2337" spans="1:11" x14ac:dyDescent="0.25">
      <c r="A2337" t="s">
        <v>66</v>
      </c>
      <c r="B2337" t="s">
        <v>20</v>
      </c>
      <c r="C2337" t="s">
        <v>12</v>
      </c>
      <c r="D2337">
        <v>0</v>
      </c>
      <c r="E2337">
        <v>0</v>
      </c>
      <c r="F2337">
        <v>51</v>
      </c>
      <c r="J2337" s="29">
        <f>VLOOKUP(Datos[[#This Row],[Mes]],$M$2:$N$13,2,FALSE)</f>
        <v>44805</v>
      </c>
      <c r="K2337" s="29" t="str">
        <f>VLOOKUP(Datos[[#This Row],[Region]],$P$7:$S$61,4,FALSE)</f>
        <v>51 - Ceuta</v>
      </c>
    </row>
    <row r="2338" spans="1:11" x14ac:dyDescent="0.25">
      <c r="A2338" t="s">
        <v>66</v>
      </c>
      <c r="B2338" t="s">
        <v>20</v>
      </c>
      <c r="C2338" t="s">
        <v>13</v>
      </c>
      <c r="D2338">
        <v>0</v>
      </c>
      <c r="E2338">
        <v>0</v>
      </c>
      <c r="F2338">
        <v>51</v>
      </c>
      <c r="J2338" s="29">
        <f>VLOOKUP(Datos[[#This Row],[Mes]],$M$2:$N$13,2,FALSE)</f>
        <v>44835</v>
      </c>
      <c r="K2338" s="29" t="str">
        <f>VLOOKUP(Datos[[#This Row],[Region]],$P$7:$S$61,4,FALSE)</f>
        <v>51 - Ceuta</v>
      </c>
    </row>
    <row r="2339" spans="1:11" x14ac:dyDescent="0.25">
      <c r="A2339" t="s">
        <v>66</v>
      </c>
      <c r="B2339" t="s">
        <v>20</v>
      </c>
      <c r="C2339" t="s">
        <v>14</v>
      </c>
      <c r="D2339">
        <v>0</v>
      </c>
      <c r="E2339">
        <v>0</v>
      </c>
      <c r="F2339">
        <v>51</v>
      </c>
      <c r="J2339" s="29">
        <f>VLOOKUP(Datos[[#This Row],[Mes]],$M$2:$N$13,2,FALSE)</f>
        <v>44866</v>
      </c>
      <c r="K2339" s="29" t="str">
        <f>VLOOKUP(Datos[[#This Row],[Region]],$P$7:$S$61,4,FALSE)</f>
        <v>51 - Ceuta</v>
      </c>
    </row>
    <row r="2340" spans="1:11" x14ac:dyDescent="0.25">
      <c r="A2340" t="s">
        <v>66</v>
      </c>
      <c r="B2340" t="s">
        <v>20</v>
      </c>
      <c r="C2340" t="s">
        <v>15</v>
      </c>
      <c r="D2340">
        <v>0</v>
      </c>
      <c r="E2340">
        <v>0</v>
      </c>
      <c r="F2340">
        <v>51</v>
      </c>
      <c r="J2340" s="29">
        <f>VLOOKUP(Datos[[#This Row],[Mes]],$M$2:$N$13,2,FALSE)</f>
        <v>44896</v>
      </c>
      <c r="K2340" s="29" t="str">
        <f>VLOOKUP(Datos[[#This Row],[Region]],$P$7:$S$61,4,FALSE)</f>
        <v>51 - Ceuta</v>
      </c>
    </row>
    <row r="2341" spans="1:11" x14ac:dyDescent="0.25">
      <c r="A2341" t="s">
        <v>58</v>
      </c>
      <c r="B2341" t="s">
        <v>20</v>
      </c>
      <c r="C2341" t="s">
        <v>9</v>
      </c>
      <c r="D2341">
        <v>0</v>
      </c>
      <c r="E2341">
        <v>0</v>
      </c>
      <c r="F2341">
        <v>52</v>
      </c>
      <c r="J2341" s="29">
        <f>VLOOKUP(Datos[[#This Row],[Mes]],$M$2:$N$13,2,FALSE)</f>
        <v>44713</v>
      </c>
      <c r="K2341" s="29" t="str">
        <f>VLOOKUP(Datos[[#This Row],[Region]],$P$7:$S$61,4,FALSE)</f>
        <v>52 - Melilla</v>
      </c>
    </row>
    <row r="2342" spans="1:11" x14ac:dyDescent="0.25">
      <c r="A2342" t="s">
        <v>58</v>
      </c>
      <c r="B2342" t="s">
        <v>20</v>
      </c>
      <c r="C2342" t="s">
        <v>10</v>
      </c>
      <c r="D2342">
        <v>0</v>
      </c>
      <c r="E2342">
        <v>0</v>
      </c>
      <c r="F2342">
        <v>52</v>
      </c>
      <c r="J2342" s="29">
        <f>VLOOKUP(Datos[[#This Row],[Mes]],$M$2:$N$13,2,FALSE)</f>
        <v>44743</v>
      </c>
      <c r="K2342" s="29" t="str">
        <f>VLOOKUP(Datos[[#This Row],[Region]],$P$7:$S$61,4,FALSE)</f>
        <v>52 - Melilla</v>
      </c>
    </row>
    <row r="2343" spans="1:11" x14ac:dyDescent="0.25">
      <c r="A2343" t="s">
        <v>58</v>
      </c>
      <c r="B2343" t="s">
        <v>20</v>
      </c>
      <c r="C2343" t="s">
        <v>11</v>
      </c>
      <c r="D2343">
        <v>0</v>
      </c>
      <c r="E2343">
        <v>0</v>
      </c>
      <c r="F2343">
        <v>52</v>
      </c>
      <c r="J2343" s="29">
        <f>VLOOKUP(Datos[[#This Row],[Mes]],$M$2:$N$13,2,FALSE)</f>
        <v>44774</v>
      </c>
      <c r="K2343" s="29" t="str">
        <f>VLOOKUP(Datos[[#This Row],[Region]],$P$7:$S$61,4,FALSE)</f>
        <v>52 - Melilla</v>
      </c>
    </row>
    <row r="2344" spans="1:11" x14ac:dyDescent="0.25">
      <c r="A2344" t="s">
        <v>58</v>
      </c>
      <c r="B2344" t="s">
        <v>20</v>
      </c>
      <c r="C2344" t="s">
        <v>12</v>
      </c>
      <c r="D2344">
        <v>0</v>
      </c>
      <c r="E2344">
        <v>0</v>
      </c>
      <c r="F2344">
        <v>52</v>
      </c>
      <c r="J2344" s="29">
        <f>VLOOKUP(Datos[[#This Row],[Mes]],$M$2:$N$13,2,FALSE)</f>
        <v>44805</v>
      </c>
      <c r="K2344" s="29" t="str">
        <f>VLOOKUP(Datos[[#This Row],[Region]],$P$7:$S$61,4,FALSE)</f>
        <v>52 - Melilla</v>
      </c>
    </row>
    <row r="2345" spans="1:11" x14ac:dyDescent="0.25">
      <c r="A2345" t="s">
        <v>58</v>
      </c>
      <c r="B2345" t="s">
        <v>20</v>
      </c>
      <c r="C2345" t="s">
        <v>13</v>
      </c>
      <c r="D2345">
        <v>0</v>
      </c>
      <c r="E2345">
        <v>0</v>
      </c>
      <c r="F2345">
        <v>52</v>
      </c>
      <c r="J2345" s="29">
        <f>VLOOKUP(Datos[[#This Row],[Mes]],$M$2:$N$13,2,FALSE)</f>
        <v>44835</v>
      </c>
      <c r="K2345" s="29" t="str">
        <f>VLOOKUP(Datos[[#This Row],[Region]],$P$7:$S$61,4,FALSE)</f>
        <v>52 - Melilla</v>
      </c>
    </row>
    <row r="2346" spans="1:11" x14ac:dyDescent="0.25">
      <c r="A2346" t="s">
        <v>58</v>
      </c>
      <c r="B2346" t="s">
        <v>20</v>
      </c>
      <c r="C2346" t="s">
        <v>14</v>
      </c>
      <c r="D2346">
        <v>0</v>
      </c>
      <c r="E2346">
        <v>0</v>
      </c>
      <c r="F2346">
        <v>52</v>
      </c>
      <c r="J2346" s="29">
        <f>VLOOKUP(Datos[[#This Row],[Mes]],$M$2:$N$13,2,FALSE)</f>
        <v>44866</v>
      </c>
      <c r="K2346" s="29" t="str">
        <f>VLOOKUP(Datos[[#This Row],[Region]],$P$7:$S$61,4,FALSE)</f>
        <v>52 - Melilla</v>
      </c>
    </row>
    <row r="2347" spans="1:11" x14ac:dyDescent="0.25">
      <c r="A2347" t="s">
        <v>58</v>
      </c>
      <c r="B2347" t="s">
        <v>20</v>
      </c>
      <c r="C2347" t="s">
        <v>15</v>
      </c>
      <c r="D2347">
        <v>0</v>
      </c>
      <c r="E2347">
        <v>0</v>
      </c>
      <c r="F2347">
        <v>52</v>
      </c>
      <c r="J2347" s="29">
        <f>VLOOKUP(Datos[[#This Row],[Mes]],$M$2:$N$13,2,FALSE)</f>
        <v>44896</v>
      </c>
      <c r="K2347" s="29" t="str">
        <f>VLOOKUP(Datos[[#This Row],[Region]],$P$7:$S$61,4,FALSE)</f>
        <v>52 - Melilla</v>
      </c>
    </row>
    <row r="2348" spans="1:11" x14ac:dyDescent="0.25">
      <c r="A2348" t="s">
        <v>69</v>
      </c>
      <c r="B2348" t="s">
        <v>22</v>
      </c>
      <c r="C2348" t="s">
        <v>9</v>
      </c>
      <c r="D2348">
        <v>0</v>
      </c>
      <c r="E2348">
        <v>0</v>
      </c>
      <c r="F2348">
        <v>1</v>
      </c>
      <c r="J2348" s="29">
        <f>VLOOKUP(Datos[[#This Row],[Mes]],$M$2:$N$13,2,FALSE)</f>
        <v>44713</v>
      </c>
      <c r="K2348" s="29" t="str">
        <f>VLOOKUP(Datos[[#This Row],[Region]],$P$7:$S$61,4,FALSE)</f>
        <v>01 - Araba/Álava</v>
      </c>
    </row>
    <row r="2349" spans="1:11" x14ac:dyDescent="0.25">
      <c r="A2349" t="s">
        <v>69</v>
      </c>
      <c r="B2349" t="s">
        <v>22</v>
      </c>
      <c r="C2349" t="s">
        <v>10</v>
      </c>
      <c r="D2349">
        <v>0</v>
      </c>
      <c r="E2349">
        <v>0</v>
      </c>
      <c r="F2349">
        <v>1</v>
      </c>
      <c r="J2349" s="29">
        <f>VLOOKUP(Datos[[#This Row],[Mes]],$M$2:$N$13,2,FALSE)</f>
        <v>44743</v>
      </c>
      <c r="K2349" s="29" t="str">
        <f>VLOOKUP(Datos[[#This Row],[Region]],$P$7:$S$61,4,FALSE)</f>
        <v>01 - Araba/Álava</v>
      </c>
    </row>
    <row r="2350" spans="1:11" x14ac:dyDescent="0.25">
      <c r="A2350" t="s">
        <v>69</v>
      </c>
      <c r="B2350" t="s">
        <v>22</v>
      </c>
      <c r="C2350" t="s">
        <v>11</v>
      </c>
      <c r="D2350">
        <v>0</v>
      </c>
      <c r="E2350">
        <v>0</v>
      </c>
      <c r="F2350">
        <v>1</v>
      </c>
      <c r="J2350" s="29">
        <f>VLOOKUP(Datos[[#This Row],[Mes]],$M$2:$N$13,2,FALSE)</f>
        <v>44774</v>
      </c>
      <c r="K2350" s="29" t="str">
        <f>VLOOKUP(Datos[[#This Row],[Region]],$P$7:$S$61,4,FALSE)</f>
        <v>01 - Araba/Álava</v>
      </c>
    </row>
    <row r="2351" spans="1:11" x14ac:dyDescent="0.25">
      <c r="A2351" t="s">
        <v>69</v>
      </c>
      <c r="B2351" t="s">
        <v>22</v>
      </c>
      <c r="C2351" t="s">
        <v>12</v>
      </c>
      <c r="D2351">
        <v>0</v>
      </c>
      <c r="E2351">
        <v>0</v>
      </c>
      <c r="F2351">
        <v>1</v>
      </c>
      <c r="J2351" s="29">
        <f>VLOOKUP(Datos[[#This Row],[Mes]],$M$2:$N$13,2,FALSE)</f>
        <v>44805</v>
      </c>
      <c r="K2351" s="29" t="str">
        <f>VLOOKUP(Datos[[#This Row],[Region]],$P$7:$S$61,4,FALSE)</f>
        <v>01 - Araba/Álava</v>
      </c>
    </row>
    <row r="2352" spans="1:11" x14ac:dyDescent="0.25">
      <c r="A2352" t="s">
        <v>69</v>
      </c>
      <c r="B2352" t="s">
        <v>22</v>
      </c>
      <c r="C2352" t="s">
        <v>13</v>
      </c>
      <c r="D2352">
        <v>0</v>
      </c>
      <c r="E2352">
        <v>0</v>
      </c>
      <c r="F2352">
        <v>1</v>
      </c>
      <c r="J2352" s="29">
        <f>VLOOKUP(Datos[[#This Row],[Mes]],$M$2:$N$13,2,FALSE)</f>
        <v>44835</v>
      </c>
      <c r="K2352" s="29" t="str">
        <f>VLOOKUP(Datos[[#This Row],[Region]],$P$7:$S$61,4,FALSE)</f>
        <v>01 - Araba/Álava</v>
      </c>
    </row>
    <row r="2353" spans="1:11" x14ac:dyDescent="0.25">
      <c r="A2353" t="s">
        <v>69</v>
      </c>
      <c r="B2353" t="s">
        <v>22</v>
      </c>
      <c r="C2353" t="s">
        <v>14</v>
      </c>
      <c r="D2353">
        <v>0</v>
      </c>
      <c r="E2353">
        <v>0</v>
      </c>
      <c r="F2353">
        <v>1</v>
      </c>
      <c r="J2353" s="29">
        <f>VLOOKUP(Datos[[#This Row],[Mes]],$M$2:$N$13,2,FALSE)</f>
        <v>44866</v>
      </c>
      <c r="K2353" s="29" t="str">
        <f>VLOOKUP(Datos[[#This Row],[Region]],$P$7:$S$61,4,FALSE)</f>
        <v>01 - Araba/Álava</v>
      </c>
    </row>
    <row r="2354" spans="1:11" x14ac:dyDescent="0.25">
      <c r="A2354" t="s">
        <v>69</v>
      </c>
      <c r="B2354" t="s">
        <v>22</v>
      </c>
      <c r="C2354" t="s">
        <v>15</v>
      </c>
      <c r="D2354">
        <v>0</v>
      </c>
      <c r="E2354">
        <v>0</v>
      </c>
      <c r="F2354">
        <v>1</v>
      </c>
      <c r="J2354" s="29">
        <f>VLOOKUP(Datos[[#This Row],[Mes]],$M$2:$N$13,2,FALSE)</f>
        <v>44896</v>
      </c>
      <c r="K2354" s="29" t="str">
        <f>VLOOKUP(Datos[[#This Row],[Region]],$P$7:$S$61,4,FALSE)</f>
        <v>01 - Araba/Álava</v>
      </c>
    </row>
    <row r="2355" spans="1:11" x14ac:dyDescent="0.25">
      <c r="A2355" t="s">
        <v>63</v>
      </c>
      <c r="B2355" t="s">
        <v>22</v>
      </c>
      <c r="C2355" t="s">
        <v>9</v>
      </c>
      <c r="D2355">
        <v>0</v>
      </c>
      <c r="E2355">
        <v>0</v>
      </c>
      <c r="F2355">
        <v>2</v>
      </c>
      <c r="J2355" s="29">
        <f>VLOOKUP(Datos[[#This Row],[Mes]],$M$2:$N$13,2,FALSE)</f>
        <v>44713</v>
      </c>
      <c r="K2355" s="29" t="str">
        <f>VLOOKUP(Datos[[#This Row],[Region]],$P$7:$S$61,4,FALSE)</f>
        <v>02 - Albacete</v>
      </c>
    </row>
    <row r="2356" spans="1:11" x14ac:dyDescent="0.25">
      <c r="A2356" t="s">
        <v>63</v>
      </c>
      <c r="B2356" t="s">
        <v>22</v>
      </c>
      <c r="C2356" t="s">
        <v>10</v>
      </c>
      <c r="D2356">
        <v>0</v>
      </c>
      <c r="E2356">
        <v>0</v>
      </c>
      <c r="F2356">
        <v>2</v>
      </c>
      <c r="J2356" s="29">
        <f>VLOOKUP(Datos[[#This Row],[Mes]],$M$2:$N$13,2,FALSE)</f>
        <v>44743</v>
      </c>
      <c r="K2356" s="29" t="str">
        <f>VLOOKUP(Datos[[#This Row],[Region]],$P$7:$S$61,4,FALSE)</f>
        <v>02 - Albacete</v>
      </c>
    </row>
    <row r="2357" spans="1:11" x14ac:dyDescent="0.25">
      <c r="A2357" t="s">
        <v>63</v>
      </c>
      <c r="B2357" t="s">
        <v>22</v>
      </c>
      <c r="C2357" t="s">
        <v>11</v>
      </c>
      <c r="D2357">
        <v>0</v>
      </c>
      <c r="E2357">
        <v>0</v>
      </c>
      <c r="F2357">
        <v>2</v>
      </c>
      <c r="J2357" s="29">
        <f>VLOOKUP(Datos[[#This Row],[Mes]],$M$2:$N$13,2,FALSE)</f>
        <v>44774</v>
      </c>
      <c r="K2357" s="29" t="str">
        <f>VLOOKUP(Datos[[#This Row],[Region]],$P$7:$S$61,4,FALSE)</f>
        <v>02 - Albacete</v>
      </c>
    </row>
    <row r="2358" spans="1:11" x14ac:dyDescent="0.25">
      <c r="A2358" t="s">
        <v>63</v>
      </c>
      <c r="B2358" t="s">
        <v>22</v>
      </c>
      <c r="C2358" t="s">
        <v>12</v>
      </c>
      <c r="D2358">
        <v>0</v>
      </c>
      <c r="E2358">
        <v>0</v>
      </c>
      <c r="F2358">
        <v>2</v>
      </c>
      <c r="J2358" s="29">
        <f>VLOOKUP(Datos[[#This Row],[Mes]],$M$2:$N$13,2,FALSE)</f>
        <v>44805</v>
      </c>
      <c r="K2358" s="29" t="str">
        <f>VLOOKUP(Datos[[#This Row],[Region]],$P$7:$S$61,4,FALSE)</f>
        <v>02 - Albacete</v>
      </c>
    </row>
    <row r="2359" spans="1:11" x14ac:dyDescent="0.25">
      <c r="A2359" t="s">
        <v>63</v>
      </c>
      <c r="B2359" t="s">
        <v>22</v>
      </c>
      <c r="C2359" t="s">
        <v>13</v>
      </c>
      <c r="D2359">
        <v>0</v>
      </c>
      <c r="E2359">
        <v>0</v>
      </c>
      <c r="F2359">
        <v>2</v>
      </c>
      <c r="J2359" s="29">
        <f>VLOOKUP(Datos[[#This Row],[Mes]],$M$2:$N$13,2,FALSE)</f>
        <v>44835</v>
      </c>
      <c r="K2359" s="29" t="str">
        <f>VLOOKUP(Datos[[#This Row],[Region]],$P$7:$S$61,4,FALSE)</f>
        <v>02 - Albacete</v>
      </c>
    </row>
    <row r="2360" spans="1:11" x14ac:dyDescent="0.25">
      <c r="A2360" t="s">
        <v>63</v>
      </c>
      <c r="B2360" t="s">
        <v>22</v>
      </c>
      <c r="C2360" t="s">
        <v>14</v>
      </c>
      <c r="D2360">
        <v>0</v>
      </c>
      <c r="E2360">
        <v>0</v>
      </c>
      <c r="F2360">
        <v>2</v>
      </c>
      <c r="J2360" s="29">
        <f>VLOOKUP(Datos[[#This Row],[Mes]],$M$2:$N$13,2,FALSE)</f>
        <v>44866</v>
      </c>
      <c r="K2360" s="29" t="str">
        <f>VLOOKUP(Datos[[#This Row],[Region]],$P$7:$S$61,4,FALSE)</f>
        <v>02 - Albacete</v>
      </c>
    </row>
    <row r="2361" spans="1:11" x14ac:dyDescent="0.25">
      <c r="A2361" t="s">
        <v>63</v>
      </c>
      <c r="B2361" t="s">
        <v>22</v>
      </c>
      <c r="C2361" t="s">
        <v>15</v>
      </c>
      <c r="D2361">
        <v>0</v>
      </c>
      <c r="E2361">
        <v>0</v>
      </c>
      <c r="F2361">
        <v>2</v>
      </c>
      <c r="J2361" s="29">
        <f>VLOOKUP(Datos[[#This Row],[Mes]],$M$2:$N$13,2,FALSE)</f>
        <v>44896</v>
      </c>
      <c r="K2361" s="29" t="str">
        <f>VLOOKUP(Datos[[#This Row],[Region]],$P$7:$S$61,4,FALSE)</f>
        <v>02 - Albacete</v>
      </c>
    </row>
    <row r="2362" spans="1:11" x14ac:dyDescent="0.25">
      <c r="A2362" t="s">
        <v>68</v>
      </c>
      <c r="B2362" t="s">
        <v>22</v>
      </c>
      <c r="C2362" t="s">
        <v>9</v>
      </c>
      <c r="D2362">
        <v>0</v>
      </c>
      <c r="E2362">
        <v>0</v>
      </c>
      <c r="F2362">
        <v>3</v>
      </c>
      <c r="J2362" s="29">
        <f>VLOOKUP(Datos[[#This Row],[Mes]],$M$2:$N$13,2,FALSE)</f>
        <v>44713</v>
      </c>
      <c r="K2362" s="29" t="str">
        <f>VLOOKUP(Datos[[#This Row],[Region]],$P$7:$S$61,4,FALSE)</f>
        <v>03 - Alicante/Alacant</v>
      </c>
    </row>
    <row r="2363" spans="1:11" x14ac:dyDescent="0.25">
      <c r="A2363" t="s">
        <v>68</v>
      </c>
      <c r="B2363" t="s">
        <v>22</v>
      </c>
      <c r="C2363" t="s">
        <v>10</v>
      </c>
      <c r="D2363">
        <v>0</v>
      </c>
      <c r="E2363">
        <v>0</v>
      </c>
      <c r="F2363">
        <v>3</v>
      </c>
      <c r="J2363" s="29">
        <f>VLOOKUP(Datos[[#This Row],[Mes]],$M$2:$N$13,2,FALSE)</f>
        <v>44743</v>
      </c>
      <c r="K2363" s="29" t="str">
        <f>VLOOKUP(Datos[[#This Row],[Region]],$P$7:$S$61,4,FALSE)</f>
        <v>03 - Alicante/Alacant</v>
      </c>
    </row>
    <row r="2364" spans="1:11" x14ac:dyDescent="0.25">
      <c r="A2364" t="s">
        <v>68</v>
      </c>
      <c r="B2364" t="s">
        <v>22</v>
      </c>
      <c r="C2364" t="s">
        <v>11</v>
      </c>
      <c r="D2364">
        <v>0</v>
      </c>
      <c r="E2364">
        <v>0</v>
      </c>
      <c r="F2364">
        <v>3</v>
      </c>
      <c r="J2364" s="29">
        <f>VLOOKUP(Datos[[#This Row],[Mes]],$M$2:$N$13,2,FALSE)</f>
        <v>44774</v>
      </c>
      <c r="K2364" s="29" t="str">
        <f>VLOOKUP(Datos[[#This Row],[Region]],$P$7:$S$61,4,FALSE)</f>
        <v>03 - Alicante/Alacant</v>
      </c>
    </row>
    <row r="2365" spans="1:11" x14ac:dyDescent="0.25">
      <c r="A2365" t="s">
        <v>68</v>
      </c>
      <c r="B2365" t="s">
        <v>22</v>
      </c>
      <c r="C2365" t="s">
        <v>12</v>
      </c>
      <c r="D2365">
        <v>0</v>
      </c>
      <c r="E2365">
        <v>0</v>
      </c>
      <c r="F2365">
        <v>3</v>
      </c>
      <c r="J2365" s="29">
        <f>VLOOKUP(Datos[[#This Row],[Mes]],$M$2:$N$13,2,FALSE)</f>
        <v>44805</v>
      </c>
      <c r="K2365" s="29" t="str">
        <f>VLOOKUP(Datos[[#This Row],[Region]],$P$7:$S$61,4,FALSE)</f>
        <v>03 - Alicante/Alacant</v>
      </c>
    </row>
    <row r="2366" spans="1:11" x14ac:dyDescent="0.25">
      <c r="A2366" t="s">
        <v>68</v>
      </c>
      <c r="B2366" t="s">
        <v>22</v>
      </c>
      <c r="C2366" t="s">
        <v>13</v>
      </c>
      <c r="D2366">
        <v>0</v>
      </c>
      <c r="E2366">
        <v>0</v>
      </c>
      <c r="F2366">
        <v>3</v>
      </c>
      <c r="J2366" s="29">
        <f>VLOOKUP(Datos[[#This Row],[Mes]],$M$2:$N$13,2,FALSE)</f>
        <v>44835</v>
      </c>
      <c r="K2366" s="29" t="str">
        <f>VLOOKUP(Datos[[#This Row],[Region]],$P$7:$S$61,4,FALSE)</f>
        <v>03 - Alicante/Alacant</v>
      </c>
    </row>
    <row r="2367" spans="1:11" x14ac:dyDescent="0.25">
      <c r="A2367" t="s">
        <v>68</v>
      </c>
      <c r="B2367" t="s">
        <v>22</v>
      </c>
      <c r="C2367" t="s">
        <v>14</v>
      </c>
      <c r="D2367">
        <v>0</v>
      </c>
      <c r="E2367">
        <v>0</v>
      </c>
      <c r="F2367">
        <v>3</v>
      </c>
      <c r="J2367" s="29">
        <f>VLOOKUP(Datos[[#This Row],[Mes]],$M$2:$N$13,2,FALSE)</f>
        <v>44866</v>
      </c>
      <c r="K2367" s="29" t="str">
        <f>VLOOKUP(Datos[[#This Row],[Region]],$P$7:$S$61,4,FALSE)</f>
        <v>03 - Alicante/Alacant</v>
      </c>
    </row>
    <row r="2368" spans="1:11" x14ac:dyDescent="0.25">
      <c r="A2368" t="s">
        <v>68</v>
      </c>
      <c r="B2368" t="s">
        <v>22</v>
      </c>
      <c r="C2368" t="s">
        <v>15</v>
      </c>
      <c r="D2368">
        <v>0</v>
      </c>
      <c r="E2368">
        <v>0</v>
      </c>
      <c r="F2368">
        <v>3</v>
      </c>
      <c r="J2368" s="29">
        <f>VLOOKUP(Datos[[#This Row],[Mes]],$M$2:$N$13,2,FALSE)</f>
        <v>44896</v>
      </c>
      <c r="K2368" s="29" t="str">
        <f>VLOOKUP(Datos[[#This Row],[Region]],$P$7:$S$61,4,FALSE)</f>
        <v>03 - Alicante/Alacant</v>
      </c>
    </row>
    <row r="2369" spans="1:11" x14ac:dyDescent="0.25">
      <c r="A2369" t="s">
        <v>65</v>
      </c>
      <c r="B2369" t="s">
        <v>22</v>
      </c>
      <c r="C2369" t="s">
        <v>9</v>
      </c>
      <c r="D2369">
        <v>0</v>
      </c>
      <c r="E2369">
        <v>0</v>
      </c>
      <c r="F2369">
        <v>4</v>
      </c>
      <c r="J2369" s="29">
        <f>VLOOKUP(Datos[[#This Row],[Mes]],$M$2:$N$13,2,FALSE)</f>
        <v>44713</v>
      </c>
      <c r="K2369" s="29" t="str">
        <f>VLOOKUP(Datos[[#This Row],[Region]],$P$7:$S$61,4,FALSE)</f>
        <v>04 - Almería</v>
      </c>
    </row>
    <row r="2370" spans="1:11" x14ac:dyDescent="0.25">
      <c r="A2370" t="s">
        <v>65</v>
      </c>
      <c r="B2370" t="s">
        <v>22</v>
      </c>
      <c r="C2370" t="s">
        <v>10</v>
      </c>
      <c r="D2370">
        <v>0</v>
      </c>
      <c r="E2370">
        <v>0</v>
      </c>
      <c r="F2370">
        <v>4</v>
      </c>
      <c r="J2370" s="29">
        <f>VLOOKUP(Datos[[#This Row],[Mes]],$M$2:$N$13,2,FALSE)</f>
        <v>44743</v>
      </c>
      <c r="K2370" s="29" t="str">
        <f>VLOOKUP(Datos[[#This Row],[Region]],$P$7:$S$61,4,FALSE)</f>
        <v>04 - Almería</v>
      </c>
    </row>
    <row r="2371" spans="1:11" x14ac:dyDescent="0.25">
      <c r="A2371" t="s">
        <v>65</v>
      </c>
      <c r="B2371" t="s">
        <v>22</v>
      </c>
      <c r="C2371" t="s">
        <v>11</v>
      </c>
      <c r="D2371">
        <v>0</v>
      </c>
      <c r="E2371">
        <v>0</v>
      </c>
      <c r="F2371">
        <v>4</v>
      </c>
      <c r="J2371" s="29">
        <f>VLOOKUP(Datos[[#This Row],[Mes]],$M$2:$N$13,2,FALSE)</f>
        <v>44774</v>
      </c>
      <c r="K2371" s="29" t="str">
        <f>VLOOKUP(Datos[[#This Row],[Region]],$P$7:$S$61,4,FALSE)</f>
        <v>04 - Almería</v>
      </c>
    </row>
    <row r="2372" spans="1:11" x14ac:dyDescent="0.25">
      <c r="A2372" t="s">
        <v>65</v>
      </c>
      <c r="B2372" t="s">
        <v>22</v>
      </c>
      <c r="C2372" t="s">
        <v>12</v>
      </c>
      <c r="D2372">
        <v>0</v>
      </c>
      <c r="E2372">
        <v>0</v>
      </c>
      <c r="F2372">
        <v>4</v>
      </c>
      <c r="J2372" s="29">
        <f>VLOOKUP(Datos[[#This Row],[Mes]],$M$2:$N$13,2,FALSE)</f>
        <v>44805</v>
      </c>
      <c r="K2372" s="29" t="str">
        <f>VLOOKUP(Datos[[#This Row],[Region]],$P$7:$S$61,4,FALSE)</f>
        <v>04 - Almería</v>
      </c>
    </row>
    <row r="2373" spans="1:11" x14ac:dyDescent="0.25">
      <c r="A2373" t="s">
        <v>65</v>
      </c>
      <c r="B2373" t="s">
        <v>22</v>
      </c>
      <c r="C2373" t="s">
        <v>13</v>
      </c>
      <c r="D2373">
        <v>0</v>
      </c>
      <c r="E2373">
        <v>0</v>
      </c>
      <c r="F2373">
        <v>4</v>
      </c>
      <c r="J2373" s="29">
        <f>VLOOKUP(Datos[[#This Row],[Mes]],$M$2:$N$13,2,FALSE)</f>
        <v>44835</v>
      </c>
      <c r="K2373" s="29" t="str">
        <f>VLOOKUP(Datos[[#This Row],[Region]],$P$7:$S$61,4,FALSE)</f>
        <v>04 - Almería</v>
      </c>
    </row>
    <row r="2374" spans="1:11" x14ac:dyDescent="0.25">
      <c r="A2374" t="s">
        <v>65</v>
      </c>
      <c r="B2374" t="s">
        <v>22</v>
      </c>
      <c r="C2374" t="s">
        <v>14</v>
      </c>
      <c r="D2374">
        <v>0</v>
      </c>
      <c r="E2374">
        <v>0</v>
      </c>
      <c r="F2374">
        <v>4</v>
      </c>
      <c r="J2374" s="29">
        <f>VLOOKUP(Datos[[#This Row],[Mes]],$M$2:$N$13,2,FALSE)</f>
        <v>44866</v>
      </c>
      <c r="K2374" s="29" t="str">
        <f>VLOOKUP(Datos[[#This Row],[Region]],$P$7:$S$61,4,FALSE)</f>
        <v>04 - Almería</v>
      </c>
    </row>
    <row r="2375" spans="1:11" x14ac:dyDescent="0.25">
      <c r="A2375" t="s">
        <v>65</v>
      </c>
      <c r="B2375" t="s">
        <v>22</v>
      </c>
      <c r="C2375" t="s">
        <v>15</v>
      </c>
      <c r="D2375">
        <v>0</v>
      </c>
      <c r="E2375">
        <v>0</v>
      </c>
      <c r="F2375">
        <v>4</v>
      </c>
      <c r="J2375" s="29">
        <f>VLOOKUP(Datos[[#This Row],[Mes]],$M$2:$N$13,2,FALSE)</f>
        <v>44896</v>
      </c>
      <c r="K2375" s="29" t="str">
        <f>VLOOKUP(Datos[[#This Row],[Region]],$P$7:$S$61,4,FALSE)</f>
        <v>04 - Almería</v>
      </c>
    </row>
    <row r="2376" spans="1:11" x14ac:dyDescent="0.25">
      <c r="A2376" t="s">
        <v>74</v>
      </c>
      <c r="B2376" t="s">
        <v>22</v>
      </c>
      <c r="C2376" t="s">
        <v>9</v>
      </c>
      <c r="D2376">
        <v>0</v>
      </c>
      <c r="E2376">
        <v>0</v>
      </c>
      <c r="F2376">
        <v>5</v>
      </c>
      <c r="J2376" s="29">
        <f>VLOOKUP(Datos[[#This Row],[Mes]],$M$2:$N$13,2,FALSE)</f>
        <v>44713</v>
      </c>
      <c r="K2376" s="29" t="str">
        <f>VLOOKUP(Datos[[#This Row],[Region]],$P$7:$S$61,4,FALSE)</f>
        <v>05 - Ávila</v>
      </c>
    </row>
    <row r="2377" spans="1:11" x14ac:dyDescent="0.25">
      <c r="A2377" t="s">
        <v>74</v>
      </c>
      <c r="B2377" t="s">
        <v>22</v>
      </c>
      <c r="C2377" t="s">
        <v>10</v>
      </c>
      <c r="D2377">
        <v>0</v>
      </c>
      <c r="E2377">
        <v>0</v>
      </c>
      <c r="F2377">
        <v>5</v>
      </c>
      <c r="J2377" s="29">
        <f>VLOOKUP(Datos[[#This Row],[Mes]],$M$2:$N$13,2,FALSE)</f>
        <v>44743</v>
      </c>
      <c r="K2377" s="29" t="str">
        <f>VLOOKUP(Datos[[#This Row],[Region]],$P$7:$S$61,4,FALSE)</f>
        <v>05 - Ávila</v>
      </c>
    </row>
    <row r="2378" spans="1:11" x14ac:dyDescent="0.25">
      <c r="A2378" t="s">
        <v>74</v>
      </c>
      <c r="B2378" t="s">
        <v>22</v>
      </c>
      <c r="C2378" t="s">
        <v>11</v>
      </c>
      <c r="D2378">
        <v>0</v>
      </c>
      <c r="E2378">
        <v>0</v>
      </c>
      <c r="F2378">
        <v>5</v>
      </c>
      <c r="J2378" s="29">
        <f>VLOOKUP(Datos[[#This Row],[Mes]],$M$2:$N$13,2,FALSE)</f>
        <v>44774</v>
      </c>
      <c r="K2378" s="29" t="str">
        <f>VLOOKUP(Datos[[#This Row],[Region]],$P$7:$S$61,4,FALSE)</f>
        <v>05 - Ávila</v>
      </c>
    </row>
    <row r="2379" spans="1:11" x14ac:dyDescent="0.25">
      <c r="A2379" t="s">
        <v>74</v>
      </c>
      <c r="B2379" t="s">
        <v>22</v>
      </c>
      <c r="C2379" t="s">
        <v>12</v>
      </c>
      <c r="D2379">
        <v>0</v>
      </c>
      <c r="E2379">
        <v>0</v>
      </c>
      <c r="F2379">
        <v>5</v>
      </c>
      <c r="J2379" s="29">
        <f>VLOOKUP(Datos[[#This Row],[Mes]],$M$2:$N$13,2,FALSE)</f>
        <v>44805</v>
      </c>
      <c r="K2379" s="29" t="str">
        <f>VLOOKUP(Datos[[#This Row],[Region]],$P$7:$S$61,4,FALSE)</f>
        <v>05 - Ávila</v>
      </c>
    </row>
    <row r="2380" spans="1:11" x14ac:dyDescent="0.25">
      <c r="A2380" t="s">
        <v>74</v>
      </c>
      <c r="B2380" t="s">
        <v>22</v>
      </c>
      <c r="C2380" t="s">
        <v>13</v>
      </c>
      <c r="D2380">
        <v>0</v>
      </c>
      <c r="E2380">
        <v>0</v>
      </c>
      <c r="F2380">
        <v>5</v>
      </c>
      <c r="J2380" s="29">
        <f>VLOOKUP(Datos[[#This Row],[Mes]],$M$2:$N$13,2,FALSE)</f>
        <v>44835</v>
      </c>
      <c r="K2380" s="29" t="str">
        <f>VLOOKUP(Datos[[#This Row],[Region]],$P$7:$S$61,4,FALSE)</f>
        <v>05 - Ávila</v>
      </c>
    </row>
    <row r="2381" spans="1:11" x14ac:dyDescent="0.25">
      <c r="A2381" t="s">
        <v>74</v>
      </c>
      <c r="B2381" t="s">
        <v>22</v>
      </c>
      <c r="C2381" t="s">
        <v>14</v>
      </c>
      <c r="D2381">
        <v>0</v>
      </c>
      <c r="E2381">
        <v>0</v>
      </c>
      <c r="F2381">
        <v>5</v>
      </c>
      <c r="J2381" s="29">
        <f>VLOOKUP(Datos[[#This Row],[Mes]],$M$2:$N$13,2,FALSE)</f>
        <v>44866</v>
      </c>
      <c r="K2381" s="29" t="str">
        <f>VLOOKUP(Datos[[#This Row],[Region]],$P$7:$S$61,4,FALSE)</f>
        <v>05 - Ávila</v>
      </c>
    </row>
    <row r="2382" spans="1:11" x14ac:dyDescent="0.25">
      <c r="A2382" t="s">
        <v>74</v>
      </c>
      <c r="B2382" t="s">
        <v>22</v>
      </c>
      <c r="C2382" t="s">
        <v>15</v>
      </c>
      <c r="D2382">
        <v>0</v>
      </c>
      <c r="E2382">
        <v>0</v>
      </c>
      <c r="F2382">
        <v>5</v>
      </c>
      <c r="J2382" s="29">
        <f>VLOOKUP(Datos[[#This Row],[Mes]],$M$2:$N$13,2,FALSE)</f>
        <v>44896</v>
      </c>
      <c r="K2382" s="29" t="str">
        <f>VLOOKUP(Datos[[#This Row],[Region]],$P$7:$S$61,4,FALSE)</f>
        <v>05 - Ávila</v>
      </c>
    </row>
    <row r="2383" spans="1:11" x14ac:dyDescent="0.25">
      <c r="A2383" t="s">
        <v>178</v>
      </c>
      <c r="B2383" t="s">
        <v>22</v>
      </c>
      <c r="C2383" t="s">
        <v>9</v>
      </c>
      <c r="D2383">
        <v>0</v>
      </c>
      <c r="E2383">
        <v>0</v>
      </c>
      <c r="F2383">
        <v>6</v>
      </c>
      <c r="J2383" s="29">
        <f>VLOOKUP(Datos[[#This Row],[Mes]],$M$2:$N$13,2,FALSE)</f>
        <v>44713</v>
      </c>
      <c r="K2383" s="29" t="str">
        <f>VLOOKUP(Datos[[#This Row],[Region]],$P$7:$S$61,4,FALSE)</f>
        <v>06 - Badajoz</v>
      </c>
    </row>
    <row r="2384" spans="1:11" x14ac:dyDescent="0.25">
      <c r="A2384" t="s">
        <v>178</v>
      </c>
      <c r="B2384" t="s">
        <v>22</v>
      </c>
      <c r="C2384" t="s">
        <v>10</v>
      </c>
      <c r="D2384">
        <v>0</v>
      </c>
      <c r="E2384">
        <v>0</v>
      </c>
      <c r="F2384">
        <v>6</v>
      </c>
      <c r="J2384" s="29">
        <f>VLOOKUP(Datos[[#This Row],[Mes]],$M$2:$N$13,2,FALSE)</f>
        <v>44743</v>
      </c>
      <c r="K2384" s="29" t="str">
        <f>VLOOKUP(Datos[[#This Row],[Region]],$P$7:$S$61,4,FALSE)</f>
        <v>06 - Badajoz</v>
      </c>
    </row>
    <row r="2385" spans="1:11" x14ac:dyDescent="0.25">
      <c r="A2385" t="s">
        <v>178</v>
      </c>
      <c r="B2385" t="s">
        <v>22</v>
      </c>
      <c r="C2385" t="s">
        <v>11</v>
      </c>
      <c r="D2385">
        <v>0</v>
      </c>
      <c r="E2385">
        <v>0</v>
      </c>
      <c r="F2385">
        <v>6</v>
      </c>
      <c r="J2385" s="29">
        <f>VLOOKUP(Datos[[#This Row],[Mes]],$M$2:$N$13,2,FALSE)</f>
        <v>44774</v>
      </c>
      <c r="K2385" s="29" t="str">
        <f>VLOOKUP(Datos[[#This Row],[Region]],$P$7:$S$61,4,FALSE)</f>
        <v>06 - Badajoz</v>
      </c>
    </row>
    <row r="2386" spans="1:11" x14ac:dyDescent="0.25">
      <c r="A2386" t="s">
        <v>178</v>
      </c>
      <c r="B2386" t="s">
        <v>22</v>
      </c>
      <c r="C2386" t="s">
        <v>12</v>
      </c>
      <c r="D2386">
        <v>0</v>
      </c>
      <c r="E2386">
        <v>0</v>
      </c>
      <c r="F2386">
        <v>6</v>
      </c>
      <c r="J2386" s="29">
        <f>VLOOKUP(Datos[[#This Row],[Mes]],$M$2:$N$13,2,FALSE)</f>
        <v>44805</v>
      </c>
      <c r="K2386" s="29" t="str">
        <f>VLOOKUP(Datos[[#This Row],[Region]],$P$7:$S$61,4,FALSE)</f>
        <v>06 - Badajoz</v>
      </c>
    </row>
    <row r="2387" spans="1:11" x14ac:dyDescent="0.25">
      <c r="A2387" t="s">
        <v>178</v>
      </c>
      <c r="B2387" t="s">
        <v>22</v>
      </c>
      <c r="C2387" t="s">
        <v>13</v>
      </c>
      <c r="D2387">
        <v>0</v>
      </c>
      <c r="E2387">
        <v>0</v>
      </c>
      <c r="F2387">
        <v>6</v>
      </c>
      <c r="J2387" s="29">
        <f>VLOOKUP(Datos[[#This Row],[Mes]],$M$2:$N$13,2,FALSE)</f>
        <v>44835</v>
      </c>
      <c r="K2387" s="29" t="str">
        <f>VLOOKUP(Datos[[#This Row],[Region]],$P$7:$S$61,4,FALSE)</f>
        <v>06 - Badajoz</v>
      </c>
    </row>
    <row r="2388" spans="1:11" x14ac:dyDescent="0.25">
      <c r="A2388" t="s">
        <v>178</v>
      </c>
      <c r="B2388" t="s">
        <v>22</v>
      </c>
      <c r="C2388" t="s">
        <v>14</v>
      </c>
      <c r="D2388">
        <v>0</v>
      </c>
      <c r="E2388">
        <v>0</v>
      </c>
      <c r="F2388">
        <v>6</v>
      </c>
      <c r="J2388" s="29">
        <f>VLOOKUP(Datos[[#This Row],[Mes]],$M$2:$N$13,2,FALSE)</f>
        <v>44866</v>
      </c>
      <c r="K2388" s="29" t="str">
        <f>VLOOKUP(Datos[[#This Row],[Region]],$P$7:$S$61,4,FALSE)</f>
        <v>06 - Badajoz</v>
      </c>
    </row>
    <row r="2389" spans="1:11" x14ac:dyDescent="0.25">
      <c r="A2389" t="s">
        <v>178</v>
      </c>
      <c r="B2389" t="s">
        <v>22</v>
      </c>
      <c r="C2389" t="s">
        <v>15</v>
      </c>
      <c r="D2389">
        <v>0</v>
      </c>
      <c r="E2389">
        <v>0</v>
      </c>
      <c r="F2389">
        <v>6</v>
      </c>
      <c r="J2389" s="29">
        <f>VLOOKUP(Datos[[#This Row],[Mes]],$M$2:$N$13,2,FALSE)</f>
        <v>44896</v>
      </c>
      <c r="K2389" s="29" t="str">
        <f>VLOOKUP(Datos[[#This Row],[Region]],$P$7:$S$61,4,FALSE)</f>
        <v>06 - Badajoz</v>
      </c>
    </row>
    <row r="2390" spans="1:11" x14ac:dyDescent="0.25">
      <c r="A2390" t="s">
        <v>71</v>
      </c>
      <c r="B2390" t="s">
        <v>22</v>
      </c>
      <c r="C2390" t="s">
        <v>9</v>
      </c>
      <c r="D2390">
        <v>0</v>
      </c>
      <c r="E2390">
        <v>0</v>
      </c>
      <c r="F2390">
        <v>7</v>
      </c>
      <c r="J2390" s="29">
        <f>VLOOKUP(Datos[[#This Row],[Mes]],$M$2:$N$13,2,FALSE)</f>
        <v>44713</v>
      </c>
      <c r="K2390" s="29" t="str">
        <f>VLOOKUP(Datos[[#This Row],[Region]],$P$7:$S$61,4,FALSE)</f>
        <v>07 - Balears, Illes</v>
      </c>
    </row>
    <row r="2391" spans="1:11" x14ac:dyDescent="0.25">
      <c r="A2391" t="s">
        <v>71</v>
      </c>
      <c r="B2391" t="s">
        <v>22</v>
      </c>
      <c r="C2391" t="s">
        <v>10</v>
      </c>
      <c r="D2391">
        <v>0</v>
      </c>
      <c r="E2391">
        <v>0</v>
      </c>
      <c r="F2391">
        <v>7</v>
      </c>
      <c r="J2391" s="29">
        <f>VLOOKUP(Datos[[#This Row],[Mes]],$M$2:$N$13,2,FALSE)</f>
        <v>44743</v>
      </c>
      <c r="K2391" s="29" t="str">
        <f>VLOOKUP(Datos[[#This Row],[Region]],$P$7:$S$61,4,FALSE)</f>
        <v>07 - Balears, Illes</v>
      </c>
    </row>
    <row r="2392" spans="1:11" x14ac:dyDescent="0.25">
      <c r="A2392" t="s">
        <v>71</v>
      </c>
      <c r="B2392" t="s">
        <v>22</v>
      </c>
      <c r="C2392" t="s">
        <v>11</v>
      </c>
      <c r="D2392">
        <v>0</v>
      </c>
      <c r="E2392">
        <v>0</v>
      </c>
      <c r="F2392">
        <v>7</v>
      </c>
      <c r="J2392" s="29">
        <f>VLOOKUP(Datos[[#This Row],[Mes]],$M$2:$N$13,2,FALSE)</f>
        <v>44774</v>
      </c>
      <c r="K2392" s="29" t="str">
        <f>VLOOKUP(Datos[[#This Row],[Region]],$P$7:$S$61,4,FALSE)</f>
        <v>07 - Balears, Illes</v>
      </c>
    </row>
    <row r="2393" spans="1:11" x14ac:dyDescent="0.25">
      <c r="A2393" t="s">
        <v>71</v>
      </c>
      <c r="B2393" t="s">
        <v>22</v>
      </c>
      <c r="C2393" t="s">
        <v>12</v>
      </c>
      <c r="D2393">
        <v>0</v>
      </c>
      <c r="E2393">
        <v>0</v>
      </c>
      <c r="F2393">
        <v>7</v>
      </c>
      <c r="J2393" s="29">
        <f>VLOOKUP(Datos[[#This Row],[Mes]],$M$2:$N$13,2,FALSE)</f>
        <v>44805</v>
      </c>
      <c r="K2393" s="29" t="str">
        <f>VLOOKUP(Datos[[#This Row],[Region]],$P$7:$S$61,4,FALSE)</f>
        <v>07 - Balears, Illes</v>
      </c>
    </row>
    <row r="2394" spans="1:11" x14ac:dyDescent="0.25">
      <c r="A2394" t="s">
        <v>71</v>
      </c>
      <c r="B2394" t="s">
        <v>22</v>
      </c>
      <c r="C2394" t="s">
        <v>13</v>
      </c>
      <c r="D2394">
        <v>0</v>
      </c>
      <c r="E2394">
        <v>0</v>
      </c>
      <c r="F2394">
        <v>7</v>
      </c>
      <c r="J2394" s="29">
        <f>VLOOKUP(Datos[[#This Row],[Mes]],$M$2:$N$13,2,FALSE)</f>
        <v>44835</v>
      </c>
      <c r="K2394" s="29" t="str">
        <f>VLOOKUP(Datos[[#This Row],[Region]],$P$7:$S$61,4,FALSE)</f>
        <v>07 - Balears, Illes</v>
      </c>
    </row>
    <row r="2395" spans="1:11" x14ac:dyDescent="0.25">
      <c r="A2395" t="s">
        <v>71</v>
      </c>
      <c r="B2395" t="s">
        <v>22</v>
      </c>
      <c r="C2395" t="s">
        <v>14</v>
      </c>
      <c r="D2395">
        <v>0</v>
      </c>
      <c r="E2395">
        <v>0</v>
      </c>
      <c r="F2395">
        <v>7</v>
      </c>
      <c r="J2395" s="29">
        <f>VLOOKUP(Datos[[#This Row],[Mes]],$M$2:$N$13,2,FALSE)</f>
        <v>44866</v>
      </c>
      <c r="K2395" s="29" t="str">
        <f>VLOOKUP(Datos[[#This Row],[Region]],$P$7:$S$61,4,FALSE)</f>
        <v>07 - Balears, Illes</v>
      </c>
    </row>
    <row r="2396" spans="1:11" x14ac:dyDescent="0.25">
      <c r="A2396" t="s">
        <v>71</v>
      </c>
      <c r="B2396" t="s">
        <v>22</v>
      </c>
      <c r="C2396" t="s">
        <v>15</v>
      </c>
      <c r="D2396">
        <v>0</v>
      </c>
      <c r="E2396">
        <v>0</v>
      </c>
      <c r="F2396">
        <v>7</v>
      </c>
      <c r="J2396" s="29">
        <f>VLOOKUP(Datos[[#This Row],[Mes]],$M$2:$N$13,2,FALSE)</f>
        <v>44896</v>
      </c>
      <c r="K2396" s="29" t="str">
        <f>VLOOKUP(Datos[[#This Row],[Region]],$P$7:$S$61,4,FALSE)</f>
        <v>07 - Balears, Illes</v>
      </c>
    </row>
    <row r="2397" spans="1:11" x14ac:dyDescent="0.25">
      <c r="A2397" t="s">
        <v>72</v>
      </c>
      <c r="B2397" t="s">
        <v>22</v>
      </c>
      <c r="C2397" t="s">
        <v>9</v>
      </c>
      <c r="D2397">
        <v>0</v>
      </c>
      <c r="E2397">
        <v>0</v>
      </c>
      <c r="F2397">
        <v>8</v>
      </c>
      <c r="J2397" s="29">
        <f>VLOOKUP(Datos[[#This Row],[Mes]],$M$2:$N$13,2,FALSE)</f>
        <v>44713</v>
      </c>
      <c r="K2397" s="29" t="str">
        <f>VLOOKUP(Datos[[#This Row],[Region]],$P$7:$S$61,4,FALSE)</f>
        <v>08 - Barcelona</v>
      </c>
    </row>
    <row r="2398" spans="1:11" x14ac:dyDescent="0.25">
      <c r="A2398" t="s">
        <v>72</v>
      </c>
      <c r="B2398" t="s">
        <v>22</v>
      </c>
      <c r="C2398" t="s">
        <v>10</v>
      </c>
      <c r="D2398">
        <v>0</v>
      </c>
      <c r="E2398">
        <v>0</v>
      </c>
      <c r="F2398">
        <v>8</v>
      </c>
      <c r="J2398" s="29">
        <f>VLOOKUP(Datos[[#This Row],[Mes]],$M$2:$N$13,2,FALSE)</f>
        <v>44743</v>
      </c>
      <c r="K2398" s="29" t="str">
        <f>VLOOKUP(Datos[[#This Row],[Region]],$P$7:$S$61,4,FALSE)</f>
        <v>08 - Barcelona</v>
      </c>
    </row>
    <row r="2399" spans="1:11" x14ac:dyDescent="0.25">
      <c r="A2399" t="s">
        <v>72</v>
      </c>
      <c r="B2399" t="s">
        <v>22</v>
      </c>
      <c r="C2399" t="s">
        <v>11</v>
      </c>
      <c r="D2399">
        <v>0</v>
      </c>
      <c r="E2399">
        <v>0</v>
      </c>
      <c r="F2399">
        <v>8</v>
      </c>
      <c r="J2399" s="29">
        <f>VLOOKUP(Datos[[#This Row],[Mes]],$M$2:$N$13,2,FALSE)</f>
        <v>44774</v>
      </c>
      <c r="K2399" s="29" t="str">
        <f>VLOOKUP(Datos[[#This Row],[Region]],$P$7:$S$61,4,FALSE)</f>
        <v>08 - Barcelona</v>
      </c>
    </row>
    <row r="2400" spans="1:11" x14ac:dyDescent="0.25">
      <c r="A2400" t="s">
        <v>72</v>
      </c>
      <c r="B2400" t="s">
        <v>22</v>
      </c>
      <c r="C2400" t="s">
        <v>12</v>
      </c>
      <c r="D2400">
        <v>0</v>
      </c>
      <c r="E2400">
        <v>0</v>
      </c>
      <c r="F2400">
        <v>8</v>
      </c>
      <c r="J2400" s="29">
        <f>VLOOKUP(Datos[[#This Row],[Mes]],$M$2:$N$13,2,FALSE)</f>
        <v>44805</v>
      </c>
      <c r="K2400" s="29" t="str">
        <f>VLOOKUP(Datos[[#This Row],[Region]],$P$7:$S$61,4,FALSE)</f>
        <v>08 - Barcelona</v>
      </c>
    </row>
    <row r="2401" spans="1:11" x14ac:dyDescent="0.25">
      <c r="A2401" t="s">
        <v>72</v>
      </c>
      <c r="B2401" t="s">
        <v>22</v>
      </c>
      <c r="C2401" t="s">
        <v>13</v>
      </c>
      <c r="D2401">
        <v>0</v>
      </c>
      <c r="E2401">
        <v>0</v>
      </c>
      <c r="F2401">
        <v>8</v>
      </c>
      <c r="J2401" s="29">
        <f>VLOOKUP(Datos[[#This Row],[Mes]],$M$2:$N$13,2,FALSE)</f>
        <v>44835</v>
      </c>
      <c r="K2401" s="29" t="str">
        <f>VLOOKUP(Datos[[#This Row],[Region]],$P$7:$S$61,4,FALSE)</f>
        <v>08 - Barcelona</v>
      </c>
    </row>
    <row r="2402" spans="1:11" x14ac:dyDescent="0.25">
      <c r="A2402" t="s">
        <v>72</v>
      </c>
      <c r="B2402" t="s">
        <v>22</v>
      </c>
      <c r="C2402" t="s">
        <v>14</v>
      </c>
      <c r="D2402">
        <v>0</v>
      </c>
      <c r="E2402">
        <v>0</v>
      </c>
      <c r="F2402">
        <v>8</v>
      </c>
      <c r="J2402" s="29">
        <f>VLOOKUP(Datos[[#This Row],[Mes]],$M$2:$N$13,2,FALSE)</f>
        <v>44866</v>
      </c>
      <c r="K2402" s="29" t="str">
        <f>VLOOKUP(Datos[[#This Row],[Region]],$P$7:$S$61,4,FALSE)</f>
        <v>08 - Barcelona</v>
      </c>
    </row>
    <row r="2403" spans="1:11" x14ac:dyDescent="0.25">
      <c r="A2403" t="s">
        <v>72</v>
      </c>
      <c r="B2403" t="s">
        <v>22</v>
      </c>
      <c r="C2403" t="s">
        <v>15</v>
      </c>
      <c r="D2403">
        <v>0</v>
      </c>
      <c r="E2403">
        <v>0</v>
      </c>
      <c r="F2403">
        <v>8</v>
      </c>
      <c r="J2403" s="29">
        <f>VLOOKUP(Datos[[#This Row],[Mes]],$M$2:$N$13,2,FALSE)</f>
        <v>44896</v>
      </c>
      <c r="K2403" s="29" t="str">
        <f>VLOOKUP(Datos[[#This Row],[Region]],$P$7:$S$61,4,FALSE)</f>
        <v>08 - Barcelona</v>
      </c>
    </row>
    <row r="2404" spans="1:11" x14ac:dyDescent="0.25">
      <c r="A2404" t="s">
        <v>76</v>
      </c>
      <c r="B2404" t="s">
        <v>22</v>
      </c>
      <c r="C2404" t="s">
        <v>9</v>
      </c>
      <c r="D2404">
        <v>0</v>
      </c>
      <c r="E2404">
        <v>0</v>
      </c>
      <c r="F2404">
        <v>9</v>
      </c>
      <c r="J2404" s="29">
        <f>VLOOKUP(Datos[[#This Row],[Mes]],$M$2:$N$13,2,FALSE)</f>
        <v>44713</v>
      </c>
      <c r="K2404" s="29" t="str">
        <f>VLOOKUP(Datos[[#This Row],[Region]],$P$7:$S$61,4,FALSE)</f>
        <v>09 - Burgos</v>
      </c>
    </row>
    <row r="2405" spans="1:11" x14ac:dyDescent="0.25">
      <c r="A2405" t="s">
        <v>76</v>
      </c>
      <c r="B2405" t="s">
        <v>22</v>
      </c>
      <c r="C2405" t="s">
        <v>10</v>
      </c>
      <c r="D2405">
        <v>0</v>
      </c>
      <c r="E2405">
        <v>0</v>
      </c>
      <c r="F2405">
        <v>9</v>
      </c>
      <c r="J2405" s="29">
        <f>VLOOKUP(Datos[[#This Row],[Mes]],$M$2:$N$13,2,FALSE)</f>
        <v>44743</v>
      </c>
      <c r="K2405" s="29" t="str">
        <f>VLOOKUP(Datos[[#This Row],[Region]],$P$7:$S$61,4,FALSE)</f>
        <v>09 - Burgos</v>
      </c>
    </row>
    <row r="2406" spans="1:11" x14ac:dyDescent="0.25">
      <c r="A2406" t="s">
        <v>76</v>
      </c>
      <c r="B2406" t="s">
        <v>22</v>
      </c>
      <c r="C2406" t="s">
        <v>11</v>
      </c>
      <c r="D2406">
        <v>0</v>
      </c>
      <c r="E2406">
        <v>0</v>
      </c>
      <c r="F2406">
        <v>9</v>
      </c>
      <c r="J2406" s="29">
        <f>VLOOKUP(Datos[[#This Row],[Mes]],$M$2:$N$13,2,FALSE)</f>
        <v>44774</v>
      </c>
      <c r="K2406" s="29" t="str">
        <f>VLOOKUP(Datos[[#This Row],[Region]],$P$7:$S$61,4,FALSE)</f>
        <v>09 - Burgos</v>
      </c>
    </row>
    <row r="2407" spans="1:11" x14ac:dyDescent="0.25">
      <c r="A2407" t="s">
        <v>76</v>
      </c>
      <c r="B2407" t="s">
        <v>22</v>
      </c>
      <c r="C2407" t="s">
        <v>12</v>
      </c>
      <c r="D2407">
        <v>0</v>
      </c>
      <c r="E2407">
        <v>0</v>
      </c>
      <c r="F2407">
        <v>9</v>
      </c>
      <c r="J2407" s="29">
        <f>VLOOKUP(Datos[[#This Row],[Mes]],$M$2:$N$13,2,FALSE)</f>
        <v>44805</v>
      </c>
      <c r="K2407" s="29" t="str">
        <f>VLOOKUP(Datos[[#This Row],[Region]],$P$7:$S$61,4,FALSE)</f>
        <v>09 - Burgos</v>
      </c>
    </row>
    <row r="2408" spans="1:11" x14ac:dyDescent="0.25">
      <c r="A2408" t="s">
        <v>76</v>
      </c>
      <c r="B2408" t="s">
        <v>22</v>
      </c>
      <c r="C2408" t="s">
        <v>13</v>
      </c>
      <c r="D2408">
        <v>0</v>
      </c>
      <c r="E2408">
        <v>0</v>
      </c>
      <c r="F2408">
        <v>9</v>
      </c>
      <c r="J2408" s="29">
        <f>VLOOKUP(Datos[[#This Row],[Mes]],$M$2:$N$13,2,FALSE)</f>
        <v>44835</v>
      </c>
      <c r="K2408" s="29" t="str">
        <f>VLOOKUP(Datos[[#This Row],[Region]],$P$7:$S$61,4,FALSE)</f>
        <v>09 - Burgos</v>
      </c>
    </row>
    <row r="2409" spans="1:11" x14ac:dyDescent="0.25">
      <c r="A2409" t="s">
        <v>76</v>
      </c>
      <c r="B2409" t="s">
        <v>22</v>
      </c>
      <c r="C2409" t="s">
        <v>14</v>
      </c>
      <c r="D2409">
        <v>0</v>
      </c>
      <c r="E2409">
        <v>0</v>
      </c>
      <c r="F2409">
        <v>9</v>
      </c>
      <c r="J2409" s="29">
        <f>VLOOKUP(Datos[[#This Row],[Mes]],$M$2:$N$13,2,FALSE)</f>
        <v>44866</v>
      </c>
      <c r="K2409" s="29" t="str">
        <f>VLOOKUP(Datos[[#This Row],[Region]],$P$7:$S$61,4,FALSE)</f>
        <v>09 - Burgos</v>
      </c>
    </row>
    <row r="2410" spans="1:11" x14ac:dyDescent="0.25">
      <c r="A2410" t="s">
        <v>76</v>
      </c>
      <c r="B2410" t="s">
        <v>22</v>
      </c>
      <c r="C2410" t="s">
        <v>15</v>
      </c>
      <c r="D2410">
        <v>0</v>
      </c>
      <c r="E2410">
        <v>0</v>
      </c>
      <c r="F2410">
        <v>9</v>
      </c>
      <c r="J2410" s="29">
        <f>VLOOKUP(Datos[[#This Row],[Mes]],$M$2:$N$13,2,FALSE)</f>
        <v>44896</v>
      </c>
      <c r="K2410" s="29" t="str">
        <f>VLOOKUP(Datos[[#This Row],[Region]],$P$7:$S$61,4,FALSE)</f>
        <v>09 - Burgos</v>
      </c>
    </row>
    <row r="2411" spans="1:11" x14ac:dyDescent="0.25">
      <c r="A2411" t="s">
        <v>109</v>
      </c>
      <c r="B2411" t="s">
        <v>22</v>
      </c>
      <c r="C2411" t="s">
        <v>9</v>
      </c>
      <c r="D2411">
        <v>0</v>
      </c>
      <c r="E2411">
        <v>0</v>
      </c>
      <c r="F2411">
        <v>10</v>
      </c>
      <c r="J2411" s="29">
        <f>VLOOKUP(Datos[[#This Row],[Mes]],$M$2:$N$13,2,FALSE)</f>
        <v>44713</v>
      </c>
      <c r="K2411" s="29" t="str">
        <f>VLOOKUP(Datos[[#This Row],[Region]],$P$7:$S$61,4,FALSE)</f>
        <v>10 - Cáceres</v>
      </c>
    </row>
    <row r="2412" spans="1:11" x14ac:dyDescent="0.25">
      <c r="A2412" t="s">
        <v>109</v>
      </c>
      <c r="B2412" t="s">
        <v>22</v>
      </c>
      <c r="C2412" t="s">
        <v>10</v>
      </c>
      <c r="D2412">
        <v>0</v>
      </c>
      <c r="E2412">
        <v>0</v>
      </c>
      <c r="F2412">
        <v>10</v>
      </c>
      <c r="J2412" s="29">
        <f>VLOOKUP(Datos[[#This Row],[Mes]],$M$2:$N$13,2,FALSE)</f>
        <v>44743</v>
      </c>
      <c r="K2412" s="29" t="str">
        <f>VLOOKUP(Datos[[#This Row],[Region]],$P$7:$S$61,4,FALSE)</f>
        <v>10 - Cáceres</v>
      </c>
    </row>
    <row r="2413" spans="1:11" x14ac:dyDescent="0.25">
      <c r="A2413" t="s">
        <v>109</v>
      </c>
      <c r="B2413" t="s">
        <v>22</v>
      </c>
      <c r="C2413" t="s">
        <v>11</v>
      </c>
      <c r="D2413">
        <v>0</v>
      </c>
      <c r="E2413">
        <v>0</v>
      </c>
      <c r="F2413">
        <v>10</v>
      </c>
      <c r="J2413" s="29">
        <f>VLOOKUP(Datos[[#This Row],[Mes]],$M$2:$N$13,2,FALSE)</f>
        <v>44774</v>
      </c>
      <c r="K2413" s="29" t="str">
        <f>VLOOKUP(Datos[[#This Row],[Region]],$P$7:$S$61,4,FALSE)</f>
        <v>10 - Cáceres</v>
      </c>
    </row>
    <row r="2414" spans="1:11" x14ac:dyDescent="0.25">
      <c r="A2414" t="s">
        <v>109</v>
      </c>
      <c r="B2414" t="s">
        <v>22</v>
      </c>
      <c r="C2414" t="s">
        <v>12</v>
      </c>
      <c r="D2414">
        <v>0</v>
      </c>
      <c r="E2414">
        <v>0</v>
      </c>
      <c r="F2414">
        <v>10</v>
      </c>
      <c r="J2414" s="29">
        <f>VLOOKUP(Datos[[#This Row],[Mes]],$M$2:$N$13,2,FALSE)</f>
        <v>44805</v>
      </c>
      <c r="K2414" s="29" t="str">
        <f>VLOOKUP(Datos[[#This Row],[Region]],$P$7:$S$61,4,FALSE)</f>
        <v>10 - Cáceres</v>
      </c>
    </row>
    <row r="2415" spans="1:11" x14ac:dyDescent="0.25">
      <c r="A2415" t="s">
        <v>109</v>
      </c>
      <c r="B2415" t="s">
        <v>22</v>
      </c>
      <c r="C2415" t="s">
        <v>13</v>
      </c>
      <c r="D2415">
        <v>0</v>
      </c>
      <c r="E2415">
        <v>0</v>
      </c>
      <c r="F2415">
        <v>10</v>
      </c>
      <c r="J2415" s="29">
        <f>VLOOKUP(Datos[[#This Row],[Mes]],$M$2:$N$13,2,FALSE)</f>
        <v>44835</v>
      </c>
      <c r="K2415" s="29" t="str">
        <f>VLOOKUP(Datos[[#This Row],[Region]],$P$7:$S$61,4,FALSE)</f>
        <v>10 - Cáceres</v>
      </c>
    </row>
    <row r="2416" spans="1:11" x14ac:dyDescent="0.25">
      <c r="A2416" t="s">
        <v>109</v>
      </c>
      <c r="B2416" t="s">
        <v>22</v>
      </c>
      <c r="C2416" t="s">
        <v>14</v>
      </c>
      <c r="D2416">
        <v>0</v>
      </c>
      <c r="E2416">
        <v>0</v>
      </c>
      <c r="F2416">
        <v>10</v>
      </c>
      <c r="J2416" s="29">
        <f>VLOOKUP(Datos[[#This Row],[Mes]],$M$2:$N$13,2,FALSE)</f>
        <v>44866</v>
      </c>
      <c r="K2416" s="29" t="str">
        <f>VLOOKUP(Datos[[#This Row],[Region]],$P$7:$S$61,4,FALSE)</f>
        <v>10 - Cáceres</v>
      </c>
    </row>
    <row r="2417" spans="1:11" x14ac:dyDescent="0.25">
      <c r="A2417" t="s">
        <v>109</v>
      </c>
      <c r="B2417" t="s">
        <v>22</v>
      </c>
      <c r="C2417" t="s">
        <v>15</v>
      </c>
      <c r="D2417">
        <v>0</v>
      </c>
      <c r="E2417">
        <v>0</v>
      </c>
      <c r="F2417">
        <v>10</v>
      </c>
      <c r="J2417" s="29">
        <f>VLOOKUP(Datos[[#This Row],[Mes]],$M$2:$N$13,2,FALSE)</f>
        <v>44896</v>
      </c>
      <c r="K2417" s="29" t="str">
        <f>VLOOKUP(Datos[[#This Row],[Region]],$P$7:$S$61,4,FALSE)</f>
        <v>10 - Cáceres</v>
      </c>
    </row>
    <row r="2418" spans="1:11" x14ac:dyDescent="0.25">
      <c r="A2418" t="s">
        <v>77</v>
      </c>
      <c r="B2418" t="s">
        <v>22</v>
      </c>
      <c r="C2418" t="s">
        <v>9</v>
      </c>
      <c r="D2418">
        <v>0</v>
      </c>
      <c r="E2418">
        <v>0</v>
      </c>
      <c r="F2418">
        <v>11</v>
      </c>
      <c r="J2418" s="29">
        <f>VLOOKUP(Datos[[#This Row],[Mes]],$M$2:$N$13,2,FALSE)</f>
        <v>44713</v>
      </c>
      <c r="K2418" s="29" t="str">
        <f>VLOOKUP(Datos[[#This Row],[Region]],$P$7:$S$61,4,FALSE)</f>
        <v>11 - Cádiz</v>
      </c>
    </row>
    <row r="2419" spans="1:11" x14ac:dyDescent="0.25">
      <c r="A2419" t="s">
        <v>77</v>
      </c>
      <c r="B2419" t="s">
        <v>22</v>
      </c>
      <c r="C2419" t="s">
        <v>10</v>
      </c>
      <c r="D2419">
        <v>0</v>
      </c>
      <c r="E2419">
        <v>0</v>
      </c>
      <c r="F2419">
        <v>11</v>
      </c>
      <c r="J2419" s="29">
        <f>VLOOKUP(Datos[[#This Row],[Mes]],$M$2:$N$13,2,FALSE)</f>
        <v>44743</v>
      </c>
      <c r="K2419" s="29" t="str">
        <f>VLOOKUP(Datos[[#This Row],[Region]],$P$7:$S$61,4,FALSE)</f>
        <v>11 - Cádiz</v>
      </c>
    </row>
    <row r="2420" spans="1:11" x14ac:dyDescent="0.25">
      <c r="A2420" t="s">
        <v>77</v>
      </c>
      <c r="B2420" t="s">
        <v>22</v>
      </c>
      <c r="C2420" t="s">
        <v>11</v>
      </c>
      <c r="D2420">
        <v>0</v>
      </c>
      <c r="E2420">
        <v>0</v>
      </c>
      <c r="F2420">
        <v>11</v>
      </c>
      <c r="J2420" s="29">
        <f>VLOOKUP(Datos[[#This Row],[Mes]],$M$2:$N$13,2,FALSE)</f>
        <v>44774</v>
      </c>
      <c r="K2420" s="29" t="str">
        <f>VLOOKUP(Datos[[#This Row],[Region]],$P$7:$S$61,4,FALSE)</f>
        <v>11 - Cádiz</v>
      </c>
    </row>
    <row r="2421" spans="1:11" x14ac:dyDescent="0.25">
      <c r="A2421" t="s">
        <v>77</v>
      </c>
      <c r="B2421" t="s">
        <v>22</v>
      </c>
      <c r="C2421" t="s">
        <v>12</v>
      </c>
      <c r="D2421">
        <v>0</v>
      </c>
      <c r="E2421">
        <v>0</v>
      </c>
      <c r="F2421">
        <v>11</v>
      </c>
      <c r="J2421" s="29">
        <f>VLOOKUP(Datos[[#This Row],[Mes]],$M$2:$N$13,2,FALSE)</f>
        <v>44805</v>
      </c>
      <c r="K2421" s="29" t="str">
        <f>VLOOKUP(Datos[[#This Row],[Region]],$P$7:$S$61,4,FALSE)</f>
        <v>11 - Cádiz</v>
      </c>
    </row>
    <row r="2422" spans="1:11" x14ac:dyDescent="0.25">
      <c r="A2422" t="s">
        <v>77</v>
      </c>
      <c r="B2422" t="s">
        <v>22</v>
      </c>
      <c r="C2422" t="s">
        <v>13</v>
      </c>
      <c r="D2422">
        <v>0</v>
      </c>
      <c r="E2422">
        <v>0</v>
      </c>
      <c r="F2422">
        <v>11</v>
      </c>
      <c r="J2422" s="29">
        <f>VLOOKUP(Datos[[#This Row],[Mes]],$M$2:$N$13,2,FALSE)</f>
        <v>44835</v>
      </c>
      <c r="K2422" s="29" t="str">
        <f>VLOOKUP(Datos[[#This Row],[Region]],$P$7:$S$61,4,FALSE)</f>
        <v>11 - Cádiz</v>
      </c>
    </row>
    <row r="2423" spans="1:11" x14ac:dyDescent="0.25">
      <c r="A2423" t="s">
        <v>77</v>
      </c>
      <c r="B2423" t="s">
        <v>22</v>
      </c>
      <c r="C2423" t="s">
        <v>14</v>
      </c>
      <c r="D2423">
        <v>0</v>
      </c>
      <c r="E2423">
        <v>0</v>
      </c>
      <c r="F2423">
        <v>11</v>
      </c>
      <c r="J2423" s="29">
        <f>VLOOKUP(Datos[[#This Row],[Mes]],$M$2:$N$13,2,FALSE)</f>
        <v>44866</v>
      </c>
      <c r="K2423" s="29" t="str">
        <f>VLOOKUP(Datos[[#This Row],[Region]],$P$7:$S$61,4,FALSE)</f>
        <v>11 - Cádiz</v>
      </c>
    </row>
    <row r="2424" spans="1:11" x14ac:dyDescent="0.25">
      <c r="A2424" t="s">
        <v>77</v>
      </c>
      <c r="B2424" t="s">
        <v>22</v>
      </c>
      <c r="C2424" t="s">
        <v>15</v>
      </c>
      <c r="D2424">
        <v>0</v>
      </c>
      <c r="E2424">
        <v>0</v>
      </c>
      <c r="F2424">
        <v>11</v>
      </c>
      <c r="J2424" s="29">
        <f>VLOOKUP(Datos[[#This Row],[Mes]],$M$2:$N$13,2,FALSE)</f>
        <v>44896</v>
      </c>
      <c r="K2424" s="29" t="str">
        <f>VLOOKUP(Datos[[#This Row],[Region]],$P$7:$S$61,4,FALSE)</f>
        <v>11 - Cádiz</v>
      </c>
    </row>
    <row r="2425" spans="1:11" x14ac:dyDescent="0.25">
      <c r="A2425" t="s">
        <v>79</v>
      </c>
      <c r="B2425" t="s">
        <v>22</v>
      </c>
      <c r="C2425" t="s">
        <v>9</v>
      </c>
      <c r="D2425">
        <v>0</v>
      </c>
      <c r="E2425">
        <v>0</v>
      </c>
      <c r="F2425">
        <v>12</v>
      </c>
      <c r="J2425" s="29">
        <f>VLOOKUP(Datos[[#This Row],[Mes]],$M$2:$N$13,2,FALSE)</f>
        <v>44713</v>
      </c>
      <c r="K2425" s="29" t="str">
        <f>VLOOKUP(Datos[[#This Row],[Region]],$P$7:$S$61,4,FALSE)</f>
        <v>12 - Castellón/Castelló</v>
      </c>
    </row>
    <row r="2426" spans="1:11" x14ac:dyDescent="0.25">
      <c r="A2426" t="s">
        <v>79</v>
      </c>
      <c r="B2426" t="s">
        <v>22</v>
      </c>
      <c r="C2426" t="s">
        <v>10</v>
      </c>
      <c r="D2426">
        <v>0</v>
      </c>
      <c r="E2426">
        <v>0</v>
      </c>
      <c r="F2426">
        <v>12</v>
      </c>
      <c r="J2426" s="29">
        <f>VLOOKUP(Datos[[#This Row],[Mes]],$M$2:$N$13,2,FALSE)</f>
        <v>44743</v>
      </c>
      <c r="K2426" s="29" t="str">
        <f>VLOOKUP(Datos[[#This Row],[Region]],$P$7:$S$61,4,FALSE)</f>
        <v>12 - Castellón/Castelló</v>
      </c>
    </row>
    <row r="2427" spans="1:11" x14ac:dyDescent="0.25">
      <c r="A2427" t="s">
        <v>79</v>
      </c>
      <c r="B2427" t="s">
        <v>22</v>
      </c>
      <c r="C2427" t="s">
        <v>11</v>
      </c>
      <c r="D2427">
        <v>0</v>
      </c>
      <c r="E2427">
        <v>0</v>
      </c>
      <c r="F2427">
        <v>12</v>
      </c>
      <c r="J2427" s="29">
        <f>VLOOKUP(Datos[[#This Row],[Mes]],$M$2:$N$13,2,FALSE)</f>
        <v>44774</v>
      </c>
      <c r="K2427" s="29" t="str">
        <f>VLOOKUP(Datos[[#This Row],[Region]],$P$7:$S$61,4,FALSE)</f>
        <v>12 - Castellón/Castelló</v>
      </c>
    </row>
    <row r="2428" spans="1:11" x14ac:dyDescent="0.25">
      <c r="A2428" t="s">
        <v>79</v>
      </c>
      <c r="B2428" t="s">
        <v>22</v>
      </c>
      <c r="C2428" t="s">
        <v>12</v>
      </c>
      <c r="D2428">
        <v>0</v>
      </c>
      <c r="E2428">
        <v>0</v>
      </c>
      <c r="F2428">
        <v>12</v>
      </c>
      <c r="J2428" s="29">
        <f>VLOOKUP(Datos[[#This Row],[Mes]],$M$2:$N$13,2,FALSE)</f>
        <v>44805</v>
      </c>
      <c r="K2428" s="29" t="str">
        <f>VLOOKUP(Datos[[#This Row],[Region]],$P$7:$S$61,4,FALSE)</f>
        <v>12 - Castellón/Castelló</v>
      </c>
    </row>
    <row r="2429" spans="1:11" x14ac:dyDescent="0.25">
      <c r="A2429" t="s">
        <v>79</v>
      </c>
      <c r="B2429" t="s">
        <v>22</v>
      </c>
      <c r="C2429" t="s">
        <v>13</v>
      </c>
      <c r="D2429">
        <v>0</v>
      </c>
      <c r="E2429">
        <v>0</v>
      </c>
      <c r="F2429">
        <v>12</v>
      </c>
      <c r="J2429" s="29">
        <f>VLOOKUP(Datos[[#This Row],[Mes]],$M$2:$N$13,2,FALSE)</f>
        <v>44835</v>
      </c>
      <c r="K2429" s="29" t="str">
        <f>VLOOKUP(Datos[[#This Row],[Region]],$P$7:$S$61,4,FALSE)</f>
        <v>12 - Castellón/Castelló</v>
      </c>
    </row>
    <row r="2430" spans="1:11" x14ac:dyDescent="0.25">
      <c r="A2430" t="s">
        <v>79</v>
      </c>
      <c r="B2430" t="s">
        <v>22</v>
      </c>
      <c r="C2430" t="s">
        <v>14</v>
      </c>
      <c r="D2430">
        <v>0</v>
      </c>
      <c r="E2430">
        <v>0</v>
      </c>
      <c r="F2430">
        <v>12</v>
      </c>
      <c r="J2430" s="29">
        <f>VLOOKUP(Datos[[#This Row],[Mes]],$M$2:$N$13,2,FALSE)</f>
        <v>44866</v>
      </c>
      <c r="K2430" s="29" t="str">
        <f>VLOOKUP(Datos[[#This Row],[Region]],$P$7:$S$61,4,FALSE)</f>
        <v>12 - Castellón/Castelló</v>
      </c>
    </row>
    <row r="2431" spans="1:11" x14ac:dyDescent="0.25">
      <c r="A2431" t="s">
        <v>79</v>
      </c>
      <c r="B2431" t="s">
        <v>22</v>
      </c>
      <c r="C2431" t="s">
        <v>15</v>
      </c>
      <c r="D2431">
        <v>0</v>
      </c>
      <c r="E2431">
        <v>0</v>
      </c>
      <c r="F2431">
        <v>12</v>
      </c>
      <c r="J2431" s="29">
        <f>VLOOKUP(Datos[[#This Row],[Mes]],$M$2:$N$13,2,FALSE)</f>
        <v>44896</v>
      </c>
      <c r="K2431" s="29" t="str">
        <f>VLOOKUP(Datos[[#This Row],[Region]],$P$7:$S$61,4,FALSE)</f>
        <v>12 - Castellón/Castelló</v>
      </c>
    </row>
    <row r="2432" spans="1:11" x14ac:dyDescent="0.25">
      <c r="A2432" t="s">
        <v>67</v>
      </c>
      <c r="B2432" t="s">
        <v>22</v>
      </c>
      <c r="C2432" t="s">
        <v>9</v>
      </c>
      <c r="D2432">
        <v>0</v>
      </c>
      <c r="E2432">
        <v>0</v>
      </c>
      <c r="F2432">
        <v>13</v>
      </c>
      <c r="J2432" s="29">
        <f>VLOOKUP(Datos[[#This Row],[Mes]],$M$2:$N$13,2,FALSE)</f>
        <v>44713</v>
      </c>
      <c r="K2432" s="29" t="str">
        <f>VLOOKUP(Datos[[#This Row],[Region]],$P$7:$S$61,4,FALSE)</f>
        <v>13 - Ciudad Real</v>
      </c>
    </row>
    <row r="2433" spans="1:11" x14ac:dyDescent="0.25">
      <c r="A2433" t="s">
        <v>67</v>
      </c>
      <c r="B2433" t="s">
        <v>22</v>
      </c>
      <c r="C2433" t="s">
        <v>10</v>
      </c>
      <c r="D2433">
        <v>0</v>
      </c>
      <c r="E2433">
        <v>0</v>
      </c>
      <c r="F2433">
        <v>13</v>
      </c>
      <c r="J2433" s="29">
        <f>VLOOKUP(Datos[[#This Row],[Mes]],$M$2:$N$13,2,FALSE)</f>
        <v>44743</v>
      </c>
      <c r="K2433" s="29" t="str">
        <f>VLOOKUP(Datos[[#This Row],[Region]],$P$7:$S$61,4,FALSE)</f>
        <v>13 - Ciudad Real</v>
      </c>
    </row>
    <row r="2434" spans="1:11" x14ac:dyDescent="0.25">
      <c r="A2434" t="s">
        <v>67</v>
      </c>
      <c r="B2434" t="s">
        <v>22</v>
      </c>
      <c r="C2434" t="s">
        <v>11</v>
      </c>
      <c r="D2434">
        <v>0</v>
      </c>
      <c r="E2434">
        <v>0</v>
      </c>
      <c r="F2434">
        <v>13</v>
      </c>
      <c r="J2434" s="29">
        <f>VLOOKUP(Datos[[#This Row],[Mes]],$M$2:$N$13,2,FALSE)</f>
        <v>44774</v>
      </c>
      <c r="K2434" s="29" t="str">
        <f>VLOOKUP(Datos[[#This Row],[Region]],$P$7:$S$61,4,FALSE)</f>
        <v>13 - Ciudad Real</v>
      </c>
    </row>
    <row r="2435" spans="1:11" x14ac:dyDescent="0.25">
      <c r="A2435" t="s">
        <v>67</v>
      </c>
      <c r="B2435" t="s">
        <v>22</v>
      </c>
      <c r="C2435" t="s">
        <v>12</v>
      </c>
      <c r="D2435">
        <v>0</v>
      </c>
      <c r="E2435">
        <v>0</v>
      </c>
      <c r="F2435">
        <v>13</v>
      </c>
      <c r="J2435" s="29">
        <f>VLOOKUP(Datos[[#This Row],[Mes]],$M$2:$N$13,2,FALSE)</f>
        <v>44805</v>
      </c>
      <c r="K2435" s="29" t="str">
        <f>VLOOKUP(Datos[[#This Row],[Region]],$P$7:$S$61,4,FALSE)</f>
        <v>13 - Ciudad Real</v>
      </c>
    </row>
    <row r="2436" spans="1:11" x14ac:dyDescent="0.25">
      <c r="A2436" t="s">
        <v>67</v>
      </c>
      <c r="B2436" t="s">
        <v>22</v>
      </c>
      <c r="C2436" t="s">
        <v>13</v>
      </c>
      <c r="D2436">
        <v>0</v>
      </c>
      <c r="E2436">
        <v>0</v>
      </c>
      <c r="F2436">
        <v>13</v>
      </c>
      <c r="J2436" s="29">
        <f>VLOOKUP(Datos[[#This Row],[Mes]],$M$2:$N$13,2,FALSE)</f>
        <v>44835</v>
      </c>
      <c r="K2436" s="29" t="str">
        <f>VLOOKUP(Datos[[#This Row],[Region]],$P$7:$S$61,4,FALSE)</f>
        <v>13 - Ciudad Real</v>
      </c>
    </row>
    <row r="2437" spans="1:11" x14ac:dyDescent="0.25">
      <c r="A2437" t="s">
        <v>67</v>
      </c>
      <c r="B2437" t="s">
        <v>22</v>
      </c>
      <c r="C2437" t="s">
        <v>14</v>
      </c>
      <c r="D2437">
        <v>0</v>
      </c>
      <c r="E2437">
        <v>0</v>
      </c>
      <c r="F2437">
        <v>13</v>
      </c>
      <c r="J2437" s="29">
        <f>VLOOKUP(Datos[[#This Row],[Mes]],$M$2:$N$13,2,FALSE)</f>
        <v>44866</v>
      </c>
      <c r="K2437" s="29" t="str">
        <f>VLOOKUP(Datos[[#This Row],[Region]],$P$7:$S$61,4,FALSE)</f>
        <v>13 - Ciudad Real</v>
      </c>
    </row>
    <row r="2438" spans="1:11" x14ac:dyDescent="0.25">
      <c r="A2438" t="s">
        <v>67</v>
      </c>
      <c r="B2438" t="s">
        <v>22</v>
      </c>
      <c r="C2438" t="s">
        <v>15</v>
      </c>
      <c r="D2438">
        <v>0</v>
      </c>
      <c r="E2438">
        <v>0</v>
      </c>
      <c r="F2438">
        <v>13</v>
      </c>
      <c r="J2438" s="29">
        <f>VLOOKUP(Datos[[#This Row],[Mes]],$M$2:$N$13,2,FALSE)</f>
        <v>44896</v>
      </c>
      <c r="K2438" s="29" t="str">
        <f>VLOOKUP(Datos[[#This Row],[Region]],$P$7:$S$61,4,FALSE)</f>
        <v>13 - Ciudad Real</v>
      </c>
    </row>
    <row r="2439" spans="1:11" x14ac:dyDescent="0.25">
      <c r="A2439" t="s">
        <v>80</v>
      </c>
      <c r="B2439" t="s">
        <v>22</v>
      </c>
      <c r="C2439" t="s">
        <v>9</v>
      </c>
      <c r="D2439">
        <v>0</v>
      </c>
      <c r="E2439">
        <v>0</v>
      </c>
      <c r="F2439">
        <v>14</v>
      </c>
      <c r="J2439" s="29">
        <f>VLOOKUP(Datos[[#This Row],[Mes]],$M$2:$N$13,2,FALSE)</f>
        <v>44713</v>
      </c>
      <c r="K2439" s="29" t="str">
        <f>VLOOKUP(Datos[[#This Row],[Region]],$P$7:$S$61,4,FALSE)</f>
        <v>14 - Córdoba</v>
      </c>
    </row>
    <row r="2440" spans="1:11" x14ac:dyDescent="0.25">
      <c r="A2440" t="s">
        <v>80</v>
      </c>
      <c r="B2440" t="s">
        <v>22</v>
      </c>
      <c r="C2440" t="s">
        <v>10</v>
      </c>
      <c r="D2440">
        <v>0</v>
      </c>
      <c r="E2440">
        <v>0</v>
      </c>
      <c r="F2440">
        <v>14</v>
      </c>
      <c r="J2440" s="29">
        <f>VLOOKUP(Datos[[#This Row],[Mes]],$M$2:$N$13,2,FALSE)</f>
        <v>44743</v>
      </c>
      <c r="K2440" s="29" t="str">
        <f>VLOOKUP(Datos[[#This Row],[Region]],$P$7:$S$61,4,FALSE)</f>
        <v>14 - Córdoba</v>
      </c>
    </row>
    <row r="2441" spans="1:11" x14ac:dyDescent="0.25">
      <c r="A2441" t="s">
        <v>80</v>
      </c>
      <c r="B2441" t="s">
        <v>22</v>
      </c>
      <c r="C2441" t="s">
        <v>11</v>
      </c>
      <c r="D2441">
        <v>0</v>
      </c>
      <c r="E2441">
        <v>0</v>
      </c>
      <c r="F2441">
        <v>14</v>
      </c>
      <c r="J2441" s="29">
        <f>VLOOKUP(Datos[[#This Row],[Mes]],$M$2:$N$13,2,FALSE)</f>
        <v>44774</v>
      </c>
      <c r="K2441" s="29" t="str">
        <f>VLOOKUP(Datos[[#This Row],[Region]],$P$7:$S$61,4,FALSE)</f>
        <v>14 - Córdoba</v>
      </c>
    </row>
    <row r="2442" spans="1:11" x14ac:dyDescent="0.25">
      <c r="A2442" t="s">
        <v>80</v>
      </c>
      <c r="B2442" t="s">
        <v>22</v>
      </c>
      <c r="C2442" t="s">
        <v>12</v>
      </c>
      <c r="D2442">
        <v>0</v>
      </c>
      <c r="E2442">
        <v>0</v>
      </c>
      <c r="F2442">
        <v>14</v>
      </c>
      <c r="J2442" s="29">
        <f>VLOOKUP(Datos[[#This Row],[Mes]],$M$2:$N$13,2,FALSE)</f>
        <v>44805</v>
      </c>
      <c r="K2442" s="29" t="str">
        <f>VLOOKUP(Datos[[#This Row],[Region]],$P$7:$S$61,4,FALSE)</f>
        <v>14 - Córdoba</v>
      </c>
    </row>
    <row r="2443" spans="1:11" x14ac:dyDescent="0.25">
      <c r="A2443" t="s">
        <v>80</v>
      </c>
      <c r="B2443" t="s">
        <v>22</v>
      </c>
      <c r="C2443" t="s">
        <v>13</v>
      </c>
      <c r="D2443">
        <v>0</v>
      </c>
      <c r="E2443">
        <v>0</v>
      </c>
      <c r="F2443">
        <v>14</v>
      </c>
      <c r="J2443" s="29">
        <f>VLOOKUP(Datos[[#This Row],[Mes]],$M$2:$N$13,2,FALSE)</f>
        <v>44835</v>
      </c>
      <c r="K2443" s="29" t="str">
        <f>VLOOKUP(Datos[[#This Row],[Region]],$P$7:$S$61,4,FALSE)</f>
        <v>14 - Córdoba</v>
      </c>
    </row>
    <row r="2444" spans="1:11" x14ac:dyDescent="0.25">
      <c r="A2444" t="s">
        <v>80</v>
      </c>
      <c r="B2444" t="s">
        <v>22</v>
      </c>
      <c r="C2444" t="s">
        <v>14</v>
      </c>
      <c r="D2444">
        <v>0</v>
      </c>
      <c r="E2444">
        <v>0</v>
      </c>
      <c r="F2444">
        <v>14</v>
      </c>
      <c r="J2444" s="29">
        <f>VLOOKUP(Datos[[#This Row],[Mes]],$M$2:$N$13,2,FALSE)</f>
        <v>44866</v>
      </c>
      <c r="K2444" s="29" t="str">
        <f>VLOOKUP(Datos[[#This Row],[Region]],$P$7:$S$61,4,FALSE)</f>
        <v>14 - Córdoba</v>
      </c>
    </row>
    <row r="2445" spans="1:11" x14ac:dyDescent="0.25">
      <c r="A2445" t="s">
        <v>80</v>
      </c>
      <c r="B2445" t="s">
        <v>22</v>
      </c>
      <c r="C2445" t="s">
        <v>15</v>
      </c>
      <c r="D2445">
        <v>0</v>
      </c>
      <c r="E2445">
        <v>0</v>
      </c>
      <c r="F2445">
        <v>14</v>
      </c>
      <c r="J2445" s="29">
        <f>VLOOKUP(Datos[[#This Row],[Mes]],$M$2:$N$13,2,FALSE)</f>
        <v>44896</v>
      </c>
      <c r="K2445" s="29" t="str">
        <f>VLOOKUP(Datos[[#This Row],[Region]],$P$7:$S$61,4,FALSE)</f>
        <v>14 - Córdoba</v>
      </c>
    </row>
    <row r="2446" spans="1:11" x14ac:dyDescent="0.25">
      <c r="A2446" t="s">
        <v>81</v>
      </c>
      <c r="B2446" t="s">
        <v>22</v>
      </c>
      <c r="C2446" t="s">
        <v>9</v>
      </c>
      <c r="D2446">
        <v>0</v>
      </c>
      <c r="E2446">
        <v>0</v>
      </c>
      <c r="F2446">
        <v>15</v>
      </c>
      <c r="J2446" s="29">
        <f>VLOOKUP(Datos[[#This Row],[Mes]],$M$2:$N$13,2,FALSE)</f>
        <v>44713</v>
      </c>
      <c r="K2446" s="29" t="str">
        <f>VLOOKUP(Datos[[#This Row],[Region]],$P$7:$S$61,4,FALSE)</f>
        <v>15 - Coruña, A</v>
      </c>
    </row>
    <row r="2447" spans="1:11" x14ac:dyDescent="0.25">
      <c r="A2447" t="s">
        <v>81</v>
      </c>
      <c r="B2447" t="s">
        <v>22</v>
      </c>
      <c r="C2447" t="s">
        <v>10</v>
      </c>
      <c r="D2447">
        <v>0</v>
      </c>
      <c r="E2447">
        <v>0</v>
      </c>
      <c r="F2447">
        <v>15</v>
      </c>
      <c r="J2447" s="29">
        <f>VLOOKUP(Datos[[#This Row],[Mes]],$M$2:$N$13,2,FALSE)</f>
        <v>44743</v>
      </c>
      <c r="K2447" s="29" t="str">
        <f>VLOOKUP(Datos[[#This Row],[Region]],$P$7:$S$61,4,FALSE)</f>
        <v>15 - Coruña, A</v>
      </c>
    </row>
    <row r="2448" spans="1:11" x14ac:dyDescent="0.25">
      <c r="A2448" t="s">
        <v>81</v>
      </c>
      <c r="B2448" t="s">
        <v>22</v>
      </c>
      <c r="C2448" t="s">
        <v>11</v>
      </c>
      <c r="D2448">
        <v>0</v>
      </c>
      <c r="E2448">
        <v>0</v>
      </c>
      <c r="F2448">
        <v>15</v>
      </c>
      <c r="J2448" s="29">
        <f>VLOOKUP(Datos[[#This Row],[Mes]],$M$2:$N$13,2,FALSE)</f>
        <v>44774</v>
      </c>
      <c r="K2448" s="29" t="str">
        <f>VLOOKUP(Datos[[#This Row],[Region]],$P$7:$S$61,4,FALSE)</f>
        <v>15 - Coruña, A</v>
      </c>
    </row>
    <row r="2449" spans="1:11" x14ac:dyDescent="0.25">
      <c r="A2449" t="s">
        <v>81</v>
      </c>
      <c r="B2449" t="s">
        <v>22</v>
      </c>
      <c r="C2449" t="s">
        <v>12</v>
      </c>
      <c r="D2449">
        <v>0</v>
      </c>
      <c r="E2449">
        <v>0</v>
      </c>
      <c r="F2449">
        <v>15</v>
      </c>
      <c r="J2449" s="29">
        <f>VLOOKUP(Datos[[#This Row],[Mes]],$M$2:$N$13,2,FALSE)</f>
        <v>44805</v>
      </c>
      <c r="K2449" s="29" t="str">
        <f>VLOOKUP(Datos[[#This Row],[Region]],$P$7:$S$61,4,FALSE)</f>
        <v>15 - Coruña, A</v>
      </c>
    </row>
    <row r="2450" spans="1:11" x14ac:dyDescent="0.25">
      <c r="A2450" t="s">
        <v>81</v>
      </c>
      <c r="B2450" t="s">
        <v>22</v>
      </c>
      <c r="C2450" t="s">
        <v>13</v>
      </c>
      <c r="D2450">
        <v>0</v>
      </c>
      <c r="E2450">
        <v>0</v>
      </c>
      <c r="F2450">
        <v>15</v>
      </c>
      <c r="J2450" s="29">
        <f>VLOOKUP(Datos[[#This Row],[Mes]],$M$2:$N$13,2,FALSE)</f>
        <v>44835</v>
      </c>
      <c r="K2450" s="29" t="str">
        <f>VLOOKUP(Datos[[#This Row],[Region]],$P$7:$S$61,4,FALSE)</f>
        <v>15 - Coruña, A</v>
      </c>
    </row>
    <row r="2451" spans="1:11" x14ac:dyDescent="0.25">
      <c r="A2451" t="s">
        <v>81</v>
      </c>
      <c r="B2451" t="s">
        <v>22</v>
      </c>
      <c r="C2451" t="s">
        <v>14</v>
      </c>
      <c r="D2451">
        <v>0</v>
      </c>
      <c r="E2451">
        <v>0</v>
      </c>
      <c r="F2451">
        <v>15</v>
      </c>
      <c r="J2451" s="29">
        <f>VLOOKUP(Datos[[#This Row],[Mes]],$M$2:$N$13,2,FALSE)</f>
        <v>44866</v>
      </c>
      <c r="K2451" s="29" t="str">
        <f>VLOOKUP(Datos[[#This Row],[Region]],$P$7:$S$61,4,FALSE)</f>
        <v>15 - Coruña, A</v>
      </c>
    </row>
    <row r="2452" spans="1:11" x14ac:dyDescent="0.25">
      <c r="A2452" t="s">
        <v>81</v>
      </c>
      <c r="B2452" t="s">
        <v>22</v>
      </c>
      <c r="C2452" t="s">
        <v>15</v>
      </c>
      <c r="D2452">
        <v>0</v>
      </c>
      <c r="E2452">
        <v>0</v>
      </c>
      <c r="F2452">
        <v>15</v>
      </c>
      <c r="J2452" s="29">
        <f>VLOOKUP(Datos[[#This Row],[Mes]],$M$2:$N$13,2,FALSE)</f>
        <v>44896</v>
      </c>
      <c r="K2452" s="29" t="str">
        <f>VLOOKUP(Datos[[#This Row],[Region]],$P$7:$S$61,4,FALSE)</f>
        <v>15 - Coruña, A</v>
      </c>
    </row>
    <row r="2453" spans="1:11" x14ac:dyDescent="0.25">
      <c r="A2453" t="s">
        <v>82</v>
      </c>
      <c r="B2453" t="s">
        <v>22</v>
      </c>
      <c r="C2453" t="s">
        <v>9</v>
      </c>
      <c r="D2453">
        <v>0</v>
      </c>
      <c r="E2453">
        <v>0</v>
      </c>
      <c r="F2453">
        <v>16</v>
      </c>
      <c r="J2453" s="29">
        <f>VLOOKUP(Datos[[#This Row],[Mes]],$M$2:$N$13,2,FALSE)</f>
        <v>44713</v>
      </c>
      <c r="K2453" s="29" t="str">
        <f>VLOOKUP(Datos[[#This Row],[Region]],$P$7:$S$61,4,FALSE)</f>
        <v>16 - Cuenca</v>
      </c>
    </row>
    <row r="2454" spans="1:11" x14ac:dyDescent="0.25">
      <c r="A2454" t="s">
        <v>82</v>
      </c>
      <c r="B2454" t="s">
        <v>22</v>
      </c>
      <c r="C2454" t="s">
        <v>10</v>
      </c>
      <c r="D2454">
        <v>0</v>
      </c>
      <c r="E2454">
        <v>0</v>
      </c>
      <c r="F2454">
        <v>16</v>
      </c>
      <c r="J2454" s="29">
        <f>VLOOKUP(Datos[[#This Row],[Mes]],$M$2:$N$13,2,FALSE)</f>
        <v>44743</v>
      </c>
      <c r="K2454" s="29" t="str">
        <f>VLOOKUP(Datos[[#This Row],[Region]],$P$7:$S$61,4,FALSE)</f>
        <v>16 - Cuenca</v>
      </c>
    </row>
    <row r="2455" spans="1:11" x14ac:dyDescent="0.25">
      <c r="A2455" t="s">
        <v>82</v>
      </c>
      <c r="B2455" t="s">
        <v>22</v>
      </c>
      <c r="C2455" t="s">
        <v>11</v>
      </c>
      <c r="D2455">
        <v>0</v>
      </c>
      <c r="E2455">
        <v>0</v>
      </c>
      <c r="F2455">
        <v>16</v>
      </c>
      <c r="J2455" s="29">
        <f>VLOOKUP(Datos[[#This Row],[Mes]],$M$2:$N$13,2,FALSE)</f>
        <v>44774</v>
      </c>
      <c r="K2455" s="29" t="str">
        <f>VLOOKUP(Datos[[#This Row],[Region]],$P$7:$S$61,4,FALSE)</f>
        <v>16 - Cuenca</v>
      </c>
    </row>
    <row r="2456" spans="1:11" x14ac:dyDescent="0.25">
      <c r="A2456" t="s">
        <v>82</v>
      </c>
      <c r="B2456" t="s">
        <v>22</v>
      </c>
      <c r="C2456" t="s">
        <v>12</v>
      </c>
      <c r="D2456">
        <v>0</v>
      </c>
      <c r="E2456">
        <v>0</v>
      </c>
      <c r="F2456">
        <v>16</v>
      </c>
      <c r="J2456" s="29">
        <f>VLOOKUP(Datos[[#This Row],[Mes]],$M$2:$N$13,2,FALSE)</f>
        <v>44805</v>
      </c>
      <c r="K2456" s="29" t="str">
        <f>VLOOKUP(Datos[[#This Row],[Region]],$P$7:$S$61,4,FALSE)</f>
        <v>16 - Cuenca</v>
      </c>
    </row>
    <row r="2457" spans="1:11" x14ac:dyDescent="0.25">
      <c r="A2457" t="s">
        <v>82</v>
      </c>
      <c r="B2457" t="s">
        <v>22</v>
      </c>
      <c r="C2457" t="s">
        <v>13</v>
      </c>
      <c r="D2457">
        <v>0</v>
      </c>
      <c r="E2457">
        <v>0</v>
      </c>
      <c r="F2457">
        <v>16</v>
      </c>
      <c r="J2457" s="29">
        <f>VLOOKUP(Datos[[#This Row],[Mes]],$M$2:$N$13,2,FALSE)</f>
        <v>44835</v>
      </c>
      <c r="K2457" s="29" t="str">
        <f>VLOOKUP(Datos[[#This Row],[Region]],$P$7:$S$61,4,FALSE)</f>
        <v>16 - Cuenca</v>
      </c>
    </row>
    <row r="2458" spans="1:11" x14ac:dyDescent="0.25">
      <c r="A2458" t="s">
        <v>82</v>
      </c>
      <c r="B2458" t="s">
        <v>22</v>
      </c>
      <c r="C2458" t="s">
        <v>14</v>
      </c>
      <c r="D2458">
        <v>0</v>
      </c>
      <c r="E2458">
        <v>0</v>
      </c>
      <c r="F2458">
        <v>16</v>
      </c>
      <c r="J2458" s="29">
        <f>VLOOKUP(Datos[[#This Row],[Mes]],$M$2:$N$13,2,FALSE)</f>
        <v>44866</v>
      </c>
      <c r="K2458" s="29" t="str">
        <f>VLOOKUP(Datos[[#This Row],[Region]],$P$7:$S$61,4,FALSE)</f>
        <v>16 - Cuenca</v>
      </c>
    </row>
    <row r="2459" spans="1:11" x14ac:dyDescent="0.25">
      <c r="A2459" t="s">
        <v>82</v>
      </c>
      <c r="B2459" t="s">
        <v>22</v>
      </c>
      <c r="C2459" t="s">
        <v>15</v>
      </c>
      <c r="D2459">
        <v>0</v>
      </c>
      <c r="E2459">
        <v>0</v>
      </c>
      <c r="F2459">
        <v>16</v>
      </c>
      <c r="J2459" s="29">
        <f>VLOOKUP(Datos[[#This Row],[Mes]],$M$2:$N$13,2,FALSE)</f>
        <v>44896</v>
      </c>
      <c r="K2459" s="29" t="str">
        <f>VLOOKUP(Datos[[#This Row],[Region]],$P$7:$S$61,4,FALSE)</f>
        <v>16 - Cuenca</v>
      </c>
    </row>
    <row r="2460" spans="1:11" x14ac:dyDescent="0.25">
      <c r="A2460" t="s">
        <v>105</v>
      </c>
      <c r="B2460" t="s">
        <v>22</v>
      </c>
      <c r="C2460" t="s">
        <v>9</v>
      </c>
      <c r="D2460">
        <v>0</v>
      </c>
      <c r="E2460">
        <v>0</v>
      </c>
      <c r="F2460">
        <v>17</v>
      </c>
      <c r="J2460" s="29">
        <f>VLOOKUP(Datos[[#This Row],[Mes]],$M$2:$N$13,2,FALSE)</f>
        <v>44713</v>
      </c>
      <c r="K2460" s="29" t="str">
        <f>VLOOKUP(Datos[[#This Row],[Region]],$P$7:$S$61,4,FALSE)</f>
        <v>17 - Girona</v>
      </c>
    </row>
    <row r="2461" spans="1:11" x14ac:dyDescent="0.25">
      <c r="A2461" t="s">
        <v>105</v>
      </c>
      <c r="B2461" t="s">
        <v>22</v>
      </c>
      <c r="C2461" t="s">
        <v>10</v>
      </c>
      <c r="D2461">
        <v>0</v>
      </c>
      <c r="E2461">
        <v>0</v>
      </c>
      <c r="F2461">
        <v>17</v>
      </c>
      <c r="J2461" s="29">
        <f>VLOOKUP(Datos[[#This Row],[Mes]],$M$2:$N$13,2,FALSE)</f>
        <v>44743</v>
      </c>
      <c r="K2461" s="29" t="str">
        <f>VLOOKUP(Datos[[#This Row],[Region]],$P$7:$S$61,4,FALSE)</f>
        <v>17 - Girona</v>
      </c>
    </row>
    <row r="2462" spans="1:11" x14ac:dyDescent="0.25">
      <c r="A2462" t="s">
        <v>105</v>
      </c>
      <c r="B2462" t="s">
        <v>22</v>
      </c>
      <c r="C2462" t="s">
        <v>11</v>
      </c>
      <c r="D2462">
        <v>0</v>
      </c>
      <c r="E2462">
        <v>0</v>
      </c>
      <c r="F2462">
        <v>17</v>
      </c>
      <c r="J2462" s="29">
        <f>VLOOKUP(Datos[[#This Row],[Mes]],$M$2:$N$13,2,FALSE)</f>
        <v>44774</v>
      </c>
      <c r="K2462" s="29" t="str">
        <f>VLOOKUP(Datos[[#This Row],[Region]],$P$7:$S$61,4,FALSE)</f>
        <v>17 - Girona</v>
      </c>
    </row>
    <row r="2463" spans="1:11" x14ac:dyDescent="0.25">
      <c r="A2463" t="s">
        <v>105</v>
      </c>
      <c r="B2463" t="s">
        <v>22</v>
      </c>
      <c r="C2463" t="s">
        <v>12</v>
      </c>
      <c r="D2463">
        <v>0</v>
      </c>
      <c r="E2463">
        <v>0</v>
      </c>
      <c r="F2463">
        <v>17</v>
      </c>
      <c r="J2463" s="29">
        <f>VLOOKUP(Datos[[#This Row],[Mes]],$M$2:$N$13,2,FALSE)</f>
        <v>44805</v>
      </c>
      <c r="K2463" s="29" t="str">
        <f>VLOOKUP(Datos[[#This Row],[Region]],$P$7:$S$61,4,FALSE)</f>
        <v>17 - Girona</v>
      </c>
    </row>
    <row r="2464" spans="1:11" x14ac:dyDescent="0.25">
      <c r="A2464" t="s">
        <v>105</v>
      </c>
      <c r="B2464" t="s">
        <v>22</v>
      </c>
      <c r="C2464" t="s">
        <v>13</v>
      </c>
      <c r="D2464">
        <v>0</v>
      </c>
      <c r="E2464">
        <v>0</v>
      </c>
      <c r="F2464">
        <v>17</v>
      </c>
      <c r="J2464" s="29">
        <f>VLOOKUP(Datos[[#This Row],[Mes]],$M$2:$N$13,2,FALSE)</f>
        <v>44835</v>
      </c>
      <c r="K2464" s="29" t="str">
        <f>VLOOKUP(Datos[[#This Row],[Region]],$P$7:$S$61,4,FALSE)</f>
        <v>17 - Girona</v>
      </c>
    </row>
    <row r="2465" spans="1:11" x14ac:dyDescent="0.25">
      <c r="A2465" t="s">
        <v>105</v>
      </c>
      <c r="B2465" t="s">
        <v>22</v>
      </c>
      <c r="C2465" t="s">
        <v>14</v>
      </c>
      <c r="D2465">
        <v>0</v>
      </c>
      <c r="E2465">
        <v>0</v>
      </c>
      <c r="F2465">
        <v>17</v>
      </c>
      <c r="J2465" s="29">
        <f>VLOOKUP(Datos[[#This Row],[Mes]],$M$2:$N$13,2,FALSE)</f>
        <v>44866</v>
      </c>
      <c r="K2465" s="29" t="str">
        <f>VLOOKUP(Datos[[#This Row],[Region]],$P$7:$S$61,4,FALSE)</f>
        <v>17 - Girona</v>
      </c>
    </row>
    <row r="2466" spans="1:11" x14ac:dyDescent="0.25">
      <c r="A2466" t="s">
        <v>105</v>
      </c>
      <c r="B2466" t="s">
        <v>22</v>
      </c>
      <c r="C2466" t="s">
        <v>15</v>
      </c>
      <c r="D2466">
        <v>0</v>
      </c>
      <c r="E2466">
        <v>0</v>
      </c>
      <c r="F2466">
        <v>17</v>
      </c>
      <c r="J2466" s="29">
        <f>VLOOKUP(Datos[[#This Row],[Mes]],$M$2:$N$13,2,FALSE)</f>
        <v>44896</v>
      </c>
      <c r="K2466" s="29" t="str">
        <f>VLOOKUP(Datos[[#This Row],[Region]],$P$7:$S$61,4,FALSE)</f>
        <v>17 - Girona</v>
      </c>
    </row>
    <row r="2467" spans="1:11" x14ac:dyDescent="0.25">
      <c r="A2467" t="s">
        <v>103</v>
      </c>
      <c r="B2467" t="s">
        <v>22</v>
      </c>
      <c r="C2467" t="s">
        <v>9</v>
      </c>
      <c r="D2467">
        <v>0</v>
      </c>
      <c r="E2467">
        <v>0</v>
      </c>
      <c r="F2467">
        <v>18</v>
      </c>
      <c r="J2467" s="29">
        <f>VLOOKUP(Datos[[#This Row],[Mes]],$M$2:$N$13,2,FALSE)</f>
        <v>44713</v>
      </c>
      <c r="K2467" s="29" t="str">
        <f>VLOOKUP(Datos[[#This Row],[Region]],$P$7:$S$61,4,FALSE)</f>
        <v>18 - Granada</v>
      </c>
    </row>
    <row r="2468" spans="1:11" x14ac:dyDescent="0.25">
      <c r="A2468" t="s">
        <v>103</v>
      </c>
      <c r="B2468" t="s">
        <v>22</v>
      </c>
      <c r="C2468" t="s">
        <v>10</v>
      </c>
      <c r="D2468">
        <v>0</v>
      </c>
      <c r="E2468">
        <v>0</v>
      </c>
      <c r="F2468">
        <v>18</v>
      </c>
      <c r="J2468" s="29">
        <f>VLOOKUP(Datos[[#This Row],[Mes]],$M$2:$N$13,2,FALSE)</f>
        <v>44743</v>
      </c>
      <c r="K2468" s="29" t="str">
        <f>VLOOKUP(Datos[[#This Row],[Region]],$P$7:$S$61,4,FALSE)</f>
        <v>18 - Granada</v>
      </c>
    </row>
    <row r="2469" spans="1:11" x14ac:dyDescent="0.25">
      <c r="A2469" t="s">
        <v>103</v>
      </c>
      <c r="B2469" t="s">
        <v>22</v>
      </c>
      <c r="C2469" t="s">
        <v>11</v>
      </c>
      <c r="D2469">
        <v>0</v>
      </c>
      <c r="E2469">
        <v>0</v>
      </c>
      <c r="F2469">
        <v>18</v>
      </c>
      <c r="J2469" s="29">
        <f>VLOOKUP(Datos[[#This Row],[Mes]],$M$2:$N$13,2,FALSE)</f>
        <v>44774</v>
      </c>
      <c r="K2469" s="29" t="str">
        <f>VLOOKUP(Datos[[#This Row],[Region]],$P$7:$S$61,4,FALSE)</f>
        <v>18 - Granada</v>
      </c>
    </row>
    <row r="2470" spans="1:11" x14ac:dyDescent="0.25">
      <c r="A2470" t="s">
        <v>103</v>
      </c>
      <c r="B2470" t="s">
        <v>22</v>
      </c>
      <c r="C2470" t="s">
        <v>12</v>
      </c>
      <c r="D2470">
        <v>0</v>
      </c>
      <c r="E2470">
        <v>0</v>
      </c>
      <c r="F2470">
        <v>18</v>
      </c>
      <c r="J2470" s="29">
        <f>VLOOKUP(Datos[[#This Row],[Mes]],$M$2:$N$13,2,FALSE)</f>
        <v>44805</v>
      </c>
      <c r="K2470" s="29" t="str">
        <f>VLOOKUP(Datos[[#This Row],[Region]],$P$7:$S$61,4,FALSE)</f>
        <v>18 - Granada</v>
      </c>
    </row>
    <row r="2471" spans="1:11" x14ac:dyDescent="0.25">
      <c r="A2471" t="s">
        <v>103</v>
      </c>
      <c r="B2471" t="s">
        <v>22</v>
      </c>
      <c r="C2471" t="s">
        <v>13</v>
      </c>
      <c r="D2471">
        <v>0</v>
      </c>
      <c r="E2471">
        <v>0</v>
      </c>
      <c r="F2471">
        <v>18</v>
      </c>
      <c r="J2471" s="29">
        <f>VLOOKUP(Datos[[#This Row],[Mes]],$M$2:$N$13,2,FALSE)</f>
        <v>44835</v>
      </c>
      <c r="K2471" s="29" t="str">
        <f>VLOOKUP(Datos[[#This Row],[Region]],$P$7:$S$61,4,FALSE)</f>
        <v>18 - Granada</v>
      </c>
    </row>
    <row r="2472" spans="1:11" x14ac:dyDescent="0.25">
      <c r="A2472" t="s">
        <v>103</v>
      </c>
      <c r="B2472" t="s">
        <v>22</v>
      </c>
      <c r="C2472" t="s">
        <v>14</v>
      </c>
      <c r="D2472">
        <v>0</v>
      </c>
      <c r="E2472">
        <v>0</v>
      </c>
      <c r="F2472">
        <v>18</v>
      </c>
      <c r="J2472" s="29">
        <f>VLOOKUP(Datos[[#This Row],[Mes]],$M$2:$N$13,2,FALSE)</f>
        <v>44866</v>
      </c>
      <c r="K2472" s="29" t="str">
        <f>VLOOKUP(Datos[[#This Row],[Region]],$P$7:$S$61,4,FALSE)</f>
        <v>18 - Granada</v>
      </c>
    </row>
    <row r="2473" spans="1:11" x14ac:dyDescent="0.25">
      <c r="A2473" t="s">
        <v>103</v>
      </c>
      <c r="B2473" t="s">
        <v>22</v>
      </c>
      <c r="C2473" t="s">
        <v>15</v>
      </c>
      <c r="D2473">
        <v>0</v>
      </c>
      <c r="E2473">
        <v>0</v>
      </c>
      <c r="F2473">
        <v>18</v>
      </c>
      <c r="J2473" s="29">
        <f>VLOOKUP(Datos[[#This Row],[Mes]],$M$2:$N$13,2,FALSE)</f>
        <v>44896</v>
      </c>
      <c r="K2473" s="29" t="str">
        <f>VLOOKUP(Datos[[#This Row],[Region]],$P$7:$S$61,4,FALSE)</f>
        <v>18 - Granada</v>
      </c>
    </row>
    <row r="2474" spans="1:11" x14ac:dyDescent="0.25">
      <c r="A2474" t="s">
        <v>107</v>
      </c>
      <c r="B2474" t="s">
        <v>22</v>
      </c>
      <c r="C2474" t="s">
        <v>9</v>
      </c>
      <c r="D2474">
        <v>0</v>
      </c>
      <c r="E2474">
        <v>0</v>
      </c>
      <c r="F2474">
        <v>19</v>
      </c>
      <c r="J2474" s="29">
        <f>VLOOKUP(Datos[[#This Row],[Mes]],$M$2:$N$13,2,FALSE)</f>
        <v>44713</v>
      </c>
      <c r="K2474" s="29" t="str">
        <f>VLOOKUP(Datos[[#This Row],[Region]],$P$7:$S$61,4,FALSE)</f>
        <v>19 - Guadalajara</v>
      </c>
    </row>
    <row r="2475" spans="1:11" x14ac:dyDescent="0.25">
      <c r="A2475" t="s">
        <v>107</v>
      </c>
      <c r="B2475" t="s">
        <v>22</v>
      </c>
      <c r="C2475" t="s">
        <v>10</v>
      </c>
      <c r="D2475">
        <v>0</v>
      </c>
      <c r="E2475">
        <v>0</v>
      </c>
      <c r="F2475">
        <v>19</v>
      </c>
      <c r="J2475" s="29">
        <f>VLOOKUP(Datos[[#This Row],[Mes]],$M$2:$N$13,2,FALSE)</f>
        <v>44743</v>
      </c>
      <c r="K2475" s="29" t="str">
        <f>VLOOKUP(Datos[[#This Row],[Region]],$P$7:$S$61,4,FALSE)</f>
        <v>19 - Guadalajara</v>
      </c>
    </row>
    <row r="2476" spans="1:11" x14ac:dyDescent="0.25">
      <c r="A2476" t="s">
        <v>107</v>
      </c>
      <c r="B2476" t="s">
        <v>22</v>
      </c>
      <c r="C2476" t="s">
        <v>11</v>
      </c>
      <c r="D2476">
        <v>0</v>
      </c>
      <c r="E2476">
        <v>0</v>
      </c>
      <c r="F2476">
        <v>19</v>
      </c>
      <c r="J2476" s="29">
        <f>VLOOKUP(Datos[[#This Row],[Mes]],$M$2:$N$13,2,FALSE)</f>
        <v>44774</v>
      </c>
      <c r="K2476" s="29" t="str">
        <f>VLOOKUP(Datos[[#This Row],[Region]],$P$7:$S$61,4,FALSE)</f>
        <v>19 - Guadalajara</v>
      </c>
    </row>
    <row r="2477" spans="1:11" x14ac:dyDescent="0.25">
      <c r="A2477" t="s">
        <v>107</v>
      </c>
      <c r="B2477" t="s">
        <v>22</v>
      </c>
      <c r="C2477" t="s">
        <v>12</v>
      </c>
      <c r="D2477">
        <v>0</v>
      </c>
      <c r="E2477">
        <v>0</v>
      </c>
      <c r="F2477">
        <v>19</v>
      </c>
      <c r="J2477" s="29">
        <f>VLOOKUP(Datos[[#This Row],[Mes]],$M$2:$N$13,2,FALSE)</f>
        <v>44805</v>
      </c>
      <c r="K2477" s="29" t="str">
        <f>VLOOKUP(Datos[[#This Row],[Region]],$P$7:$S$61,4,FALSE)</f>
        <v>19 - Guadalajara</v>
      </c>
    </row>
    <row r="2478" spans="1:11" x14ac:dyDescent="0.25">
      <c r="A2478" t="s">
        <v>107</v>
      </c>
      <c r="B2478" t="s">
        <v>22</v>
      </c>
      <c r="C2478" t="s">
        <v>13</v>
      </c>
      <c r="D2478">
        <v>0</v>
      </c>
      <c r="E2478">
        <v>0</v>
      </c>
      <c r="F2478">
        <v>19</v>
      </c>
      <c r="J2478" s="29">
        <f>VLOOKUP(Datos[[#This Row],[Mes]],$M$2:$N$13,2,FALSE)</f>
        <v>44835</v>
      </c>
      <c r="K2478" s="29" t="str">
        <f>VLOOKUP(Datos[[#This Row],[Region]],$P$7:$S$61,4,FALSE)</f>
        <v>19 - Guadalajara</v>
      </c>
    </row>
    <row r="2479" spans="1:11" x14ac:dyDescent="0.25">
      <c r="A2479" t="s">
        <v>107</v>
      </c>
      <c r="B2479" t="s">
        <v>22</v>
      </c>
      <c r="C2479" t="s">
        <v>14</v>
      </c>
      <c r="D2479">
        <v>0</v>
      </c>
      <c r="E2479">
        <v>0</v>
      </c>
      <c r="F2479">
        <v>19</v>
      </c>
      <c r="J2479" s="29">
        <f>VLOOKUP(Datos[[#This Row],[Mes]],$M$2:$N$13,2,FALSE)</f>
        <v>44866</v>
      </c>
      <c r="K2479" s="29" t="str">
        <f>VLOOKUP(Datos[[#This Row],[Region]],$P$7:$S$61,4,FALSE)</f>
        <v>19 - Guadalajara</v>
      </c>
    </row>
    <row r="2480" spans="1:11" x14ac:dyDescent="0.25">
      <c r="A2480" t="s">
        <v>107</v>
      </c>
      <c r="B2480" t="s">
        <v>22</v>
      </c>
      <c r="C2480" t="s">
        <v>15</v>
      </c>
      <c r="D2480">
        <v>0</v>
      </c>
      <c r="E2480">
        <v>0</v>
      </c>
      <c r="F2480">
        <v>19</v>
      </c>
      <c r="J2480" s="29">
        <f>VLOOKUP(Datos[[#This Row],[Mes]],$M$2:$N$13,2,FALSE)</f>
        <v>44896</v>
      </c>
      <c r="K2480" s="29" t="str">
        <f>VLOOKUP(Datos[[#This Row],[Region]],$P$7:$S$61,4,FALSE)</f>
        <v>19 - Guadalajara</v>
      </c>
    </row>
    <row r="2481" spans="1:11" x14ac:dyDescent="0.25">
      <c r="A2481" t="s">
        <v>104</v>
      </c>
      <c r="B2481" t="s">
        <v>22</v>
      </c>
      <c r="C2481" t="s">
        <v>9</v>
      </c>
      <c r="D2481">
        <v>0</v>
      </c>
      <c r="E2481">
        <v>0</v>
      </c>
      <c r="F2481">
        <v>20</v>
      </c>
      <c r="J2481" s="29">
        <f>VLOOKUP(Datos[[#This Row],[Mes]],$M$2:$N$13,2,FALSE)</f>
        <v>44713</v>
      </c>
      <c r="K2481" s="29" t="str">
        <f>VLOOKUP(Datos[[#This Row],[Region]],$P$7:$S$61,4,FALSE)</f>
        <v>20 - Gipuzkoa</v>
      </c>
    </row>
    <row r="2482" spans="1:11" x14ac:dyDescent="0.25">
      <c r="A2482" t="s">
        <v>104</v>
      </c>
      <c r="B2482" t="s">
        <v>22</v>
      </c>
      <c r="C2482" t="s">
        <v>10</v>
      </c>
      <c r="D2482">
        <v>0</v>
      </c>
      <c r="E2482">
        <v>0</v>
      </c>
      <c r="F2482">
        <v>20</v>
      </c>
      <c r="J2482" s="29">
        <f>VLOOKUP(Datos[[#This Row],[Mes]],$M$2:$N$13,2,FALSE)</f>
        <v>44743</v>
      </c>
      <c r="K2482" s="29" t="str">
        <f>VLOOKUP(Datos[[#This Row],[Region]],$P$7:$S$61,4,FALSE)</f>
        <v>20 - Gipuzkoa</v>
      </c>
    </row>
    <row r="2483" spans="1:11" x14ac:dyDescent="0.25">
      <c r="A2483" t="s">
        <v>104</v>
      </c>
      <c r="B2483" t="s">
        <v>22</v>
      </c>
      <c r="C2483" t="s">
        <v>11</v>
      </c>
      <c r="D2483">
        <v>0</v>
      </c>
      <c r="E2483">
        <v>0</v>
      </c>
      <c r="F2483">
        <v>20</v>
      </c>
      <c r="J2483" s="29">
        <f>VLOOKUP(Datos[[#This Row],[Mes]],$M$2:$N$13,2,FALSE)</f>
        <v>44774</v>
      </c>
      <c r="K2483" s="29" t="str">
        <f>VLOOKUP(Datos[[#This Row],[Region]],$P$7:$S$61,4,FALSE)</f>
        <v>20 - Gipuzkoa</v>
      </c>
    </row>
    <row r="2484" spans="1:11" x14ac:dyDescent="0.25">
      <c r="A2484" t="s">
        <v>104</v>
      </c>
      <c r="B2484" t="s">
        <v>22</v>
      </c>
      <c r="C2484" t="s">
        <v>12</v>
      </c>
      <c r="D2484">
        <v>0</v>
      </c>
      <c r="E2484">
        <v>0</v>
      </c>
      <c r="F2484">
        <v>20</v>
      </c>
      <c r="J2484" s="29">
        <f>VLOOKUP(Datos[[#This Row],[Mes]],$M$2:$N$13,2,FALSE)</f>
        <v>44805</v>
      </c>
      <c r="K2484" s="29" t="str">
        <f>VLOOKUP(Datos[[#This Row],[Region]],$P$7:$S$61,4,FALSE)</f>
        <v>20 - Gipuzkoa</v>
      </c>
    </row>
    <row r="2485" spans="1:11" x14ac:dyDescent="0.25">
      <c r="A2485" t="s">
        <v>104</v>
      </c>
      <c r="B2485" t="s">
        <v>22</v>
      </c>
      <c r="C2485" t="s">
        <v>13</v>
      </c>
      <c r="D2485">
        <v>0</v>
      </c>
      <c r="E2485">
        <v>0</v>
      </c>
      <c r="F2485">
        <v>20</v>
      </c>
      <c r="J2485" s="29">
        <f>VLOOKUP(Datos[[#This Row],[Mes]],$M$2:$N$13,2,FALSE)</f>
        <v>44835</v>
      </c>
      <c r="K2485" s="29" t="str">
        <f>VLOOKUP(Datos[[#This Row],[Region]],$P$7:$S$61,4,FALSE)</f>
        <v>20 - Gipuzkoa</v>
      </c>
    </row>
    <row r="2486" spans="1:11" x14ac:dyDescent="0.25">
      <c r="A2486" t="s">
        <v>104</v>
      </c>
      <c r="B2486" t="s">
        <v>22</v>
      </c>
      <c r="C2486" t="s">
        <v>14</v>
      </c>
      <c r="D2486">
        <v>0</v>
      </c>
      <c r="E2486">
        <v>0</v>
      </c>
      <c r="F2486">
        <v>20</v>
      </c>
      <c r="J2486" s="29">
        <f>VLOOKUP(Datos[[#This Row],[Mes]],$M$2:$N$13,2,FALSE)</f>
        <v>44866</v>
      </c>
      <c r="K2486" s="29" t="str">
        <f>VLOOKUP(Datos[[#This Row],[Region]],$P$7:$S$61,4,FALSE)</f>
        <v>20 - Gipuzkoa</v>
      </c>
    </row>
    <row r="2487" spans="1:11" x14ac:dyDescent="0.25">
      <c r="A2487" t="s">
        <v>104</v>
      </c>
      <c r="B2487" t="s">
        <v>22</v>
      </c>
      <c r="C2487" t="s">
        <v>15</v>
      </c>
      <c r="D2487">
        <v>0</v>
      </c>
      <c r="E2487">
        <v>0</v>
      </c>
      <c r="F2487">
        <v>20</v>
      </c>
      <c r="J2487" s="29">
        <f>VLOOKUP(Datos[[#This Row],[Mes]],$M$2:$N$13,2,FALSE)</f>
        <v>44896</v>
      </c>
      <c r="K2487" s="29" t="str">
        <f>VLOOKUP(Datos[[#This Row],[Region]],$P$7:$S$61,4,FALSE)</f>
        <v>20 - Gipuzkoa</v>
      </c>
    </row>
    <row r="2488" spans="1:11" x14ac:dyDescent="0.25">
      <c r="A2488" t="s">
        <v>102</v>
      </c>
      <c r="B2488" t="s">
        <v>22</v>
      </c>
      <c r="C2488" t="s">
        <v>9</v>
      </c>
      <c r="D2488">
        <v>0</v>
      </c>
      <c r="E2488">
        <v>0</v>
      </c>
      <c r="F2488">
        <v>21</v>
      </c>
      <c r="J2488" s="29">
        <f>VLOOKUP(Datos[[#This Row],[Mes]],$M$2:$N$13,2,FALSE)</f>
        <v>44713</v>
      </c>
      <c r="K2488" s="29" t="str">
        <f>VLOOKUP(Datos[[#This Row],[Region]],$P$7:$S$61,4,FALSE)</f>
        <v>21 - Huelva</v>
      </c>
    </row>
    <row r="2489" spans="1:11" x14ac:dyDescent="0.25">
      <c r="A2489" t="s">
        <v>102</v>
      </c>
      <c r="B2489" t="s">
        <v>22</v>
      </c>
      <c r="C2489" t="s">
        <v>10</v>
      </c>
      <c r="D2489">
        <v>0</v>
      </c>
      <c r="E2489">
        <v>0</v>
      </c>
      <c r="F2489">
        <v>21</v>
      </c>
      <c r="J2489" s="29">
        <f>VLOOKUP(Datos[[#This Row],[Mes]],$M$2:$N$13,2,FALSE)</f>
        <v>44743</v>
      </c>
      <c r="K2489" s="29" t="str">
        <f>VLOOKUP(Datos[[#This Row],[Region]],$P$7:$S$61,4,FALSE)</f>
        <v>21 - Huelva</v>
      </c>
    </row>
    <row r="2490" spans="1:11" x14ac:dyDescent="0.25">
      <c r="A2490" t="s">
        <v>102</v>
      </c>
      <c r="B2490" t="s">
        <v>22</v>
      </c>
      <c r="C2490" t="s">
        <v>11</v>
      </c>
      <c r="D2490">
        <v>0</v>
      </c>
      <c r="E2490">
        <v>0</v>
      </c>
      <c r="F2490">
        <v>21</v>
      </c>
      <c r="J2490" s="29">
        <f>VLOOKUP(Datos[[#This Row],[Mes]],$M$2:$N$13,2,FALSE)</f>
        <v>44774</v>
      </c>
      <c r="K2490" s="29" t="str">
        <f>VLOOKUP(Datos[[#This Row],[Region]],$P$7:$S$61,4,FALSE)</f>
        <v>21 - Huelva</v>
      </c>
    </row>
    <row r="2491" spans="1:11" x14ac:dyDescent="0.25">
      <c r="A2491" t="s">
        <v>102</v>
      </c>
      <c r="B2491" t="s">
        <v>22</v>
      </c>
      <c r="C2491" t="s">
        <v>12</v>
      </c>
      <c r="D2491">
        <v>0</v>
      </c>
      <c r="E2491">
        <v>0</v>
      </c>
      <c r="F2491">
        <v>21</v>
      </c>
      <c r="J2491" s="29">
        <f>VLOOKUP(Datos[[#This Row],[Mes]],$M$2:$N$13,2,FALSE)</f>
        <v>44805</v>
      </c>
      <c r="K2491" s="29" t="str">
        <f>VLOOKUP(Datos[[#This Row],[Region]],$P$7:$S$61,4,FALSE)</f>
        <v>21 - Huelva</v>
      </c>
    </row>
    <row r="2492" spans="1:11" x14ac:dyDescent="0.25">
      <c r="A2492" t="s">
        <v>102</v>
      </c>
      <c r="B2492" t="s">
        <v>22</v>
      </c>
      <c r="C2492" t="s">
        <v>13</v>
      </c>
      <c r="D2492">
        <v>0</v>
      </c>
      <c r="E2492">
        <v>0</v>
      </c>
      <c r="F2492">
        <v>21</v>
      </c>
      <c r="J2492" s="29">
        <f>VLOOKUP(Datos[[#This Row],[Mes]],$M$2:$N$13,2,FALSE)</f>
        <v>44835</v>
      </c>
      <c r="K2492" s="29" t="str">
        <f>VLOOKUP(Datos[[#This Row],[Region]],$P$7:$S$61,4,FALSE)</f>
        <v>21 - Huelva</v>
      </c>
    </row>
    <row r="2493" spans="1:11" x14ac:dyDescent="0.25">
      <c r="A2493" t="s">
        <v>102</v>
      </c>
      <c r="B2493" t="s">
        <v>22</v>
      </c>
      <c r="C2493" t="s">
        <v>14</v>
      </c>
      <c r="D2493">
        <v>0</v>
      </c>
      <c r="E2493">
        <v>0</v>
      </c>
      <c r="F2493">
        <v>21</v>
      </c>
      <c r="J2493" s="29">
        <f>VLOOKUP(Datos[[#This Row],[Mes]],$M$2:$N$13,2,FALSE)</f>
        <v>44866</v>
      </c>
      <c r="K2493" s="29" t="str">
        <f>VLOOKUP(Datos[[#This Row],[Region]],$P$7:$S$61,4,FALSE)</f>
        <v>21 - Huelva</v>
      </c>
    </row>
    <row r="2494" spans="1:11" x14ac:dyDescent="0.25">
      <c r="A2494" t="s">
        <v>102</v>
      </c>
      <c r="B2494" t="s">
        <v>22</v>
      </c>
      <c r="C2494" t="s">
        <v>15</v>
      </c>
      <c r="D2494">
        <v>0</v>
      </c>
      <c r="E2494">
        <v>0</v>
      </c>
      <c r="F2494">
        <v>21</v>
      </c>
      <c r="J2494" s="29">
        <f>VLOOKUP(Datos[[#This Row],[Mes]],$M$2:$N$13,2,FALSE)</f>
        <v>44896</v>
      </c>
      <c r="K2494" s="29" t="str">
        <f>VLOOKUP(Datos[[#This Row],[Region]],$P$7:$S$61,4,FALSE)</f>
        <v>21 - Huelva</v>
      </c>
    </row>
    <row r="2495" spans="1:11" x14ac:dyDescent="0.25">
      <c r="A2495" t="s">
        <v>101</v>
      </c>
      <c r="B2495" t="s">
        <v>22</v>
      </c>
      <c r="C2495" t="s">
        <v>9</v>
      </c>
      <c r="D2495">
        <v>0</v>
      </c>
      <c r="E2495">
        <v>0</v>
      </c>
      <c r="F2495">
        <v>22</v>
      </c>
      <c r="J2495" s="29">
        <f>VLOOKUP(Datos[[#This Row],[Mes]],$M$2:$N$13,2,FALSE)</f>
        <v>44713</v>
      </c>
      <c r="K2495" s="29" t="str">
        <f>VLOOKUP(Datos[[#This Row],[Region]],$P$7:$S$61,4,FALSE)</f>
        <v>22 - Huesca</v>
      </c>
    </row>
    <row r="2496" spans="1:11" x14ac:dyDescent="0.25">
      <c r="A2496" t="s">
        <v>101</v>
      </c>
      <c r="B2496" t="s">
        <v>22</v>
      </c>
      <c r="C2496" t="s">
        <v>10</v>
      </c>
      <c r="D2496">
        <v>0</v>
      </c>
      <c r="E2496">
        <v>0</v>
      </c>
      <c r="F2496">
        <v>22</v>
      </c>
      <c r="J2496" s="29">
        <f>VLOOKUP(Datos[[#This Row],[Mes]],$M$2:$N$13,2,FALSE)</f>
        <v>44743</v>
      </c>
      <c r="K2496" s="29" t="str">
        <f>VLOOKUP(Datos[[#This Row],[Region]],$P$7:$S$61,4,FALSE)</f>
        <v>22 - Huesca</v>
      </c>
    </row>
    <row r="2497" spans="1:11" x14ac:dyDescent="0.25">
      <c r="A2497" t="s">
        <v>101</v>
      </c>
      <c r="B2497" t="s">
        <v>22</v>
      </c>
      <c r="C2497" t="s">
        <v>11</v>
      </c>
      <c r="D2497">
        <v>0</v>
      </c>
      <c r="E2497">
        <v>0</v>
      </c>
      <c r="F2497">
        <v>22</v>
      </c>
      <c r="J2497" s="29">
        <f>VLOOKUP(Datos[[#This Row],[Mes]],$M$2:$N$13,2,FALSE)</f>
        <v>44774</v>
      </c>
      <c r="K2497" s="29" t="str">
        <f>VLOOKUP(Datos[[#This Row],[Region]],$P$7:$S$61,4,FALSE)</f>
        <v>22 - Huesca</v>
      </c>
    </row>
    <row r="2498" spans="1:11" x14ac:dyDescent="0.25">
      <c r="A2498" t="s">
        <v>101</v>
      </c>
      <c r="B2498" t="s">
        <v>22</v>
      </c>
      <c r="C2498" t="s">
        <v>12</v>
      </c>
      <c r="D2498">
        <v>0</v>
      </c>
      <c r="E2498">
        <v>0</v>
      </c>
      <c r="F2498">
        <v>22</v>
      </c>
      <c r="J2498" s="29">
        <f>VLOOKUP(Datos[[#This Row],[Mes]],$M$2:$N$13,2,FALSE)</f>
        <v>44805</v>
      </c>
      <c r="K2498" s="29" t="str">
        <f>VLOOKUP(Datos[[#This Row],[Region]],$P$7:$S$61,4,FALSE)</f>
        <v>22 - Huesca</v>
      </c>
    </row>
    <row r="2499" spans="1:11" x14ac:dyDescent="0.25">
      <c r="A2499" t="s">
        <v>101</v>
      </c>
      <c r="B2499" t="s">
        <v>22</v>
      </c>
      <c r="C2499" t="s">
        <v>13</v>
      </c>
      <c r="D2499">
        <v>0</v>
      </c>
      <c r="E2499">
        <v>0</v>
      </c>
      <c r="F2499">
        <v>22</v>
      </c>
      <c r="J2499" s="29">
        <f>VLOOKUP(Datos[[#This Row],[Mes]],$M$2:$N$13,2,FALSE)</f>
        <v>44835</v>
      </c>
      <c r="K2499" s="29" t="str">
        <f>VLOOKUP(Datos[[#This Row],[Region]],$P$7:$S$61,4,FALSE)</f>
        <v>22 - Huesca</v>
      </c>
    </row>
    <row r="2500" spans="1:11" x14ac:dyDescent="0.25">
      <c r="A2500" t="s">
        <v>101</v>
      </c>
      <c r="B2500" t="s">
        <v>22</v>
      </c>
      <c r="C2500" t="s">
        <v>14</v>
      </c>
      <c r="D2500">
        <v>0</v>
      </c>
      <c r="E2500">
        <v>0</v>
      </c>
      <c r="F2500">
        <v>22</v>
      </c>
      <c r="J2500" s="29">
        <f>VLOOKUP(Datos[[#This Row],[Mes]],$M$2:$N$13,2,FALSE)</f>
        <v>44866</v>
      </c>
      <c r="K2500" s="29" t="str">
        <f>VLOOKUP(Datos[[#This Row],[Region]],$P$7:$S$61,4,FALSE)</f>
        <v>22 - Huesca</v>
      </c>
    </row>
    <row r="2501" spans="1:11" x14ac:dyDescent="0.25">
      <c r="A2501" t="s">
        <v>101</v>
      </c>
      <c r="B2501" t="s">
        <v>22</v>
      </c>
      <c r="C2501" t="s">
        <v>15</v>
      </c>
      <c r="D2501">
        <v>0</v>
      </c>
      <c r="E2501">
        <v>0</v>
      </c>
      <c r="F2501">
        <v>22</v>
      </c>
      <c r="J2501" s="29">
        <f>VLOOKUP(Datos[[#This Row],[Mes]],$M$2:$N$13,2,FALSE)</f>
        <v>44896</v>
      </c>
      <c r="K2501" s="29" t="str">
        <f>VLOOKUP(Datos[[#This Row],[Region]],$P$7:$S$61,4,FALSE)</f>
        <v>22 - Huesca</v>
      </c>
    </row>
    <row r="2502" spans="1:11" x14ac:dyDescent="0.25">
      <c r="A2502" t="s">
        <v>56</v>
      </c>
      <c r="B2502" t="s">
        <v>22</v>
      </c>
      <c r="C2502" t="s">
        <v>9</v>
      </c>
      <c r="D2502">
        <v>0</v>
      </c>
      <c r="E2502">
        <v>0</v>
      </c>
      <c r="F2502">
        <v>23</v>
      </c>
      <c r="J2502" s="29">
        <f>VLOOKUP(Datos[[#This Row],[Mes]],$M$2:$N$13,2,FALSE)</f>
        <v>44713</v>
      </c>
      <c r="K2502" s="29" t="str">
        <f>VLOOKUP(Datos[[#This Row],[Region]],$P$7:$S$61,4,FALSE)</f>
        <v>23 - Jaén</v>
      </c>
    </row>
    <row r="2503" spans="1:11" x14ac:dyDescent="0.25">
      <c r="A2503" t="s">
        <v>56</v>
      </c>
      <c r="B2503" t="s">
        <v>22</v>
      </c>
      <c r="C2503" t="s">
        <v>10</v>
      </c>
      <c r="D2503">
        <v>0</v>
      </c>
      <c r="E2503">
        <v>0</v>
      </c>
      <c r="F2503">
        <v>23</v>
      </c>
      <c r="J2503" s="29">
        <f>VLOOKUP(Datos[[#This Row],[Mes]],$M$2:$N$13,2,FALSE)</f>
        <v>44743</v>
      </c>
      <c r="K2503" s="29" t="str">
        <f>VLOOKUP(Datos[[#This Row],[Region]],$P$7:$S$61,4,FALSE)</f>
        <v>23 - Jaén</v>
      </c>
    </row>
    <row r="2504" spans="1:11" x14ac:dyDescent="0.25">
      <c r="A2504" t="s">
        <v>56</v>
      </c>
      <c r="B2504" t="s">
        <v>22</v>
      </c>
      <c r="C2504" t="s">
        <v>11</v>
      </c>
      <c r="D2504">
        <v>0</v>
      </c>
      <c r="E2504">
        <v>0</v>
      </c>
      <c r="F2504">
        <v>23</v>
      </c>
      <c r="J2504" s="29">
        <f>VLOOKUP(Datos[[#This Row],[Mes]],$M$2:$N$13,2,FALSE)</f>
        <v>44774</v>
      </c>
      <c r="K2504" s="29" t="str">
        <f>VLOOKUP(Datos[[#This Row],[Region]],$P$7:$S$61,4,FALSE)</f>
        <v>23 - Jaén</v>
      </c>
    </row>
    <row r="2505" spans="1:11" x14ac:dyDescent="0.25">
      <c r="A2505" t="s">
        <v>56</v>
      </c>
      <c r="B2505" t="s">
        <v>22</v>
      </c>
      <c r="C2505" t="s">
        <v>12</v>
      </c>
      <c r="D2505">
        <v>0</v>
      </c>
      <c r="E2505">
        <v>0</v>
      </c>
      <c r="F2505">
        <v>23</v>
      </c>
      <c r="J2505" s="29">
        <f>VLOOKUP(Datos[[#This Row],[Mes]],$M$2:$N$13,2,FALSE)</f>
        <v>44805</v>
      </c>
      <c r="K2505" s="29" t="str">
        <f>VLOOKUP(Datos[[#This Row],[Region]],$P$7:$S$61,4,FALSE)</f>
        <v>23 - Jaén</v>
      </c>
    </row>
    <row r="2506" spans="1:11" x14ac:dyDescent="0.25">
      <c r="A2506" t="s">
        <v>56</v>
      </c>
      <c r="B2506" t="s">
        <v>22</v>
      </c>
      <c r="C2506" t="s">
        <v>13</v>
      </c>
      <c r="D2506">
        <v>0</v>
      </c>
      <c r="E2506">
        <v>0</v>
      </c>
      <c r="F2506">
        <v>23</v>
      </c>
      <c r="J2506" s="29">
        <f>VLOOKUP(Datos[[#This Row],[Mes]],$M$2:$N$13,2,FALSE)</f>
        <v>44835</v>
      </c>
      <c r="K2506" s="29" t="str">
        <f>VLOOKUP(Datos[[#This Row],[Region]],$P$7:$S$61,4,FALSE)</f>
        <v>23 - Jaén</v>
      </c>
    </row>
    <row r="2507" spans="1:11" x14ac:dyDescent="0.25">
      <c r="A2507" t="s">
        <v>56</v>
      </c>
      <c r="B2507" t="s">
        <v>22</v>
      </c>
      <c r="C2507" t="s">
        <v>14</v>
      </c>
      <c r="D2507">
        <v>0</v>
      </c>
      <c r="E2507">
        <v>0</v>
      </c>
      <c r="F2507">
        <v>23</v>
      </c>
      <c r="J2507" s="29">
        <f>VLOOKUP(Datos[[#This Row],[Mes]],$M$2:$N$13,2,FALSE)</f>
        <v>44866</v>
      </c>
      <c r="K2507" s="29" t="str">
        <f>VLOOKUP(Datos[[#This Row],[Region]],$P$7:$S$61,4,FALSE)</f>
        <v>23 - Jaén</v>
      </c>
    </row>
    <row r="2508" spans="1:11" x14ac:dyDescent="0.25">
      <c r="A2508" t="s">
        <v>56</v>
      </c>
      <c r="B2508" t="s">
        <v>22</v>
      </c>
      <c r="C2508" t="s">
        <v>15</v>
      </c>
      <c r="D2508">
        <v>0</v>
      </c>
      <c r="E2508">
        <v>0</v>
      </c>
      <c r="F2508">
        <v>23</v>
      </c>
      <c r="J2508" s="29">
        <f>VLOOKUP(Datos[[#This Row],[Mes]],$M$2:$N$13,2,FALSE)</f>
        <v>44896</v>
      </c>
      <c r="K2508" s="29" t="str">
        <f>VLOOKUP(Datos[[#This Row],[Region]],$P$7:$S$61,4,FALSE)</f>
        <v>23 - Jaén</v>
      </c>
    </row>
    <row r="2509" spans="1:11" x14ac:dyDescent="0.25">
      <c r="A2509" t="s">
        <v>100</v>
      </c>
      <c r="B2509" t="s">
        <v>22</v>
      </c>
      <c r="C2509" t="s">
        <v>9</v>
      </c>
      <c r="D2509">
        <v>0</v>
      </c>
      <c r="E2509">
        <v>0</v>
      </c>
      <c r="F2509">
        <v>24</v>
      </c>
      <c r="J2509" s="29">
        <f>VLOOKUP(Datos[[#This Row],[Mes]],$M$2:$N$13,2,FALSE)</f>
        <v>44713</v>
      </c>
      <c r="K2509" s="29" t="str">
        <f>VLOOKUP(Datos[[#This Row],[Region]],$P$7:$S$61,4,FALSE)</f>
        <v>24 - León</v>
      </c>
    </row>
    <row r="2510" spans="1:11" x14ac:dyDescent="0.25">
      <c r="A2510" t="s">
        <v>100</v>
      </c>
      <c r="B2510" t="s">
        <v>22</v>
      </c>
      <c r="C2510" t="s">
        <v>10</v>
      </c>
      <c r="D2510">
        <v>0</v>
      </c>
      <c r="E2510">
        <v>0</v>
      </c>
      <c r="F2510">
        <v>24</v>
      </c>
      <c r="J2510" s="29">
        <f>VLOOKUP(Datos[[#This Row],[Mes]],$M$2:$N$13,2,FALSE)</f>
        <v>44743</v>
      </c>
      <c r="K2510" s="29" t="str">
        <f>VLOOKUP(Datos[[#This Row],[Region]],$P$7:$S$61,4,FALSE)</f>
        <v>24 - León</v>
      </c>
    </row>
    <row r="2511" spans="1:11" x14ac:dyDescent="0.25">
      <c r="A2511" t="s">
        <v>100</v>
      </c>
      <c r="B2511" t="s">
        <v>22</v>
      </c>
      <c r="C2511" t="s">
        <v>11</v>
      </c>
      <c r="D2511">
        <v>0</v>
      </c>
      <c r="E2511">
        <v>0</v>
      </c>
      <c r="F2511">
        <v>24</v>
      </c>
      <c r="J2511" s="29">
        <f>VLOOKUP(Datos[[#This Row],[Mes]],$M$2:$N$13,2,FALSE)</f>
        <v>44774</v>
      </c>
      <c r="K2511" s="29" t="str">
        <f>VLOOKUP(Datos[[#This Row],[Region]],$P$7:$S$61,4,FALSE)</f>
        <v>24 - León</v>
      </c>
    </row>
    <row r="2512" spans="1:11" x14ac:dyDescent="0.25">
      <c r="A2512" t="s">
        <v>100</v>
      </c>
      <c r="B2512" t="s">
        <v>22</v>
      </c>
      <c r="C2512" t="s">
        <v>12</v>
      </c>
      <c r="D2512">
        <v>0</v>
      </c>
      <c r="E2512">
        <v>0</v>
      </c>
      <c r="F2512">
        <v>24</v>
      </c>
      <c r="J2512" s="29">
        <f>VLOOKUP(Datos[[#This Row],[Mes]],$M$2:$N$13,2,FALSE)</f>
        <v>44805</v>
      </c>
      <c r="K2512" s="29" t="str">
        <f>VLOOKUP(Datos[[#This Row],[Region]],$P$7:$S$61,4,FALSE)</f>
        <v>24 - León</v>
      </c>
    </row>
    <row r="2513" spans="1:11" x14ac:dyDescent="0.25">
      <c r="A2513" t="s">
        <v>100</v>
      </c>
      <c r="B2513" t="s">
        <v>22</v>
      </c>
      <c r="C2513" t="s">
        <v>13</v>
      </c>
      <c r="D2513">
        <v>0</v>
      </c>
      <c r="E2513">
        <v>0</v>
      </c>
      <c r="F2513">
        <v>24</v>
      </c>
      <c r="J2513" s="29">
        <f>VLOOKUP(Datos[[#This Row],[Mes]],$M$2:$N$13,2,FALSE)</f>
        <v>44835</v>
      </c>
      <c r="K2513" s="29" t="str">
        <f>VLOOKUP(Datos[[#This Row],[Region]],$P$7:$S$61,4,FALSE)</f>
        <v>24 - León</v>
      </c>
    </row>
    <row r="2514" spans="1:11" x14ac:dyDescent="0.25">
      <c r="A2514" t="s">
        <v>100</v>
      </c>
      <c r="B2514" t="s">
        <v>22</v>
      </c>
      <c r="C2514" t="s">
        <v>14</v>
      </c>
      <c r="D2514">
        <v>0</v>
      </c>
      <c r="E2514">
        <v>0</v>
      </c>
      <c r="F2514">
        <v>24</v>
      </c>
      <c r="J2514" s="29">
        <f>VLOOKUP(Datos[[#This Row],[Mes]],$M$2:$N$13,2,FALSE)</f>
        <v>44866</v>
      </c>
      <c r="K2514" s="29" t="str">
        <f>VLOOKUP(Datos[[#This Row],[Region]],$P$7:$S$61,4,FALSE)</f>
        <v>24 - León</v>
      </c>
    </row>
    <row r="2515" spans="1:11" x14ac:dyDescent="0.25">
      <c r="A2515" t="s">
        <v>100</v>
      </c>
      <c r="B2515" t="s">
        <v>22</v>
      </c>
      <c r="C2515" t="s">
        <v>15</v>
      </c>
      <c r="D2515">
        <v>0</v>
      </c>
      <c r="E2515">
        <v>0</v>
      </c>
      <c r="F2515">
        <v>24</v>
      </c>
      <c r="J2515" s="29">
        <f>VLOOKUP(Datos[[#This Row],[Mes]],$M$2:$N$13,2,FALSE)</f>
        <v>44896</v>
      </c>
      <c r="K2515" s="29" t="str">
        <f>VLOOKUP(Datos[[#This Row],[Region]],$P$7:$S$61,4,FALSE)</f>
        <v>24 - León</v>
      </c>
    </row>
    <row r="2516" spans="1:11" x14ac:dyDescent="0.25">
      <c r="A2516" t="s">
        <v>99</v>
      </c>
      <c r="B2516" t="s">
        <v>22</v>
      </c>
      <c r="C2516" t="s">
        <v>9</v>
      </c>
      <c r="D2516">
        <v>0</v>
      </c>
      <c r="E2516">
        <v>0</v>
      </c>
      <c r="F2516">
        <v>25</v>
      </c>
      <c r="J2516" s="29">
        <f>VLOOKUP(Datos[[#This Row],[Mes]],$M$2:$N$13,2,FALSE)</f>
        <v>44713</v>
      </c>
      <c r="K2516" s="29" t="str">
        <f>VLOOKUP(Datos[[#This Row],[Region]],$P$7:$S$61,4,FALSE)</f>
        <v>25 - Lleida</v>
      </c>
    </row>
    <row r="2517" spans="1:11" x14ac:dyDescent="0.25">
      <c r="A2517" t="s">
        <v>99</v>
      </c>
      <c r="B2517" t="s">
        <v>22</v>
      </c>
      <c r="C2517" t="s">
        <v>10</v>
      </c>
      <c r="D2517">
        <v>0</v>
      </c>
      <c r="E2517">
        <v>0</v>
      </c>
      <c r="F2517">
        <v>25</v>
      </c>
      <c r="J2517" s="29">
        <f>VLOOKUP(Datos[[#This Row],[Mes]],$M$2:$N$13,2,FALSE)</f>
        <v>44743</v>
      </c>
      <c r="K2517" s="29" t="str">
        <f>VLOOKUP(Datos[[#This Row],[Region]],$P$7:$S$61,4,FALSE)</f>
        <v>25 - Lleida</v>
      </c>
    </row>
    <row r="2518" spans="1:11" x14ac:dyDescent="0.25">
      <c r="A2518" t="s">
        <v>99</v>
      </c>
      <c r="B2518" t="s">
        <v>22</v>
      </c>
      <c r="C2518" t="s">
        <v>11</v>
      </c>
      <c r="D2518">
        <v>0</v>
      </c>
      <c r="E2518">
        <v>0</v>
      </c>
      <c r="F2518">
        <v>25</v>
      </c>
      <c r="J2518" s="29">
        <f>VLOOKUP(Datos[[#This Row],[Mes]],$M$2:$N$13,2,FALSE)</f>
        <v>44774</v>
      </c>
      <c r="K2518" s="29" t="str">
        <f>VLOOKUP(Datos[[#This Row],[Region]],$P$7:$S$61,4,FALSE)</f>
        <v>25 - Lleida</v>
      </c>
    </row>
    <row r="2519" spans="1:11" x14ac:dyDescent="0.25">
      <c r="A2519" t="s">
        <v>99</v>
      </c>
      <c r="B2519" t="s">
        <v>22</v>
      </c>
      <c r="C2519" t="s">
        <v>12</v>
      </c>
      <c r="D2519">
        <v>0</v>
      </c>
      <c r="E2519">
        <v>0</v>
      </c>
      <c r="F2519">
        <v>25</v>
      </c>
      <c r="J2519" s="29">
        <f>VLOOKUP(Datos[[#This Row],[Mes]],$M$2:$N$13,2,FALSE)</f>
        <v>44805</v>
      </c>
      <c r="K2519" s="29" t="str">
        <f>VLOOKUP(Datos[[#This Row],[Region]],$P$7:$S$61,4,FALSE)</f>
        <v>25 - Lleida</v>
      </c>
    </row>
    <row r="2520" spans="1:11" x14ac:dyDescent="0.25">
      <c r="A2520" t="s">
        <v>99</v>
      </c>
      <c r="B2520" t="s">
        <v>22</v>
      </c>
      <c r="C2520" t="s">
        <v>13</v>
      </c>
      <c r="D2520">
        <v>0</v>
      </c>
      <c r="E2520">
        <v>0</v>
      </c>
      <c r="F2520">
        <v>25</v>
      </c>
      <c r="J2520" s="29">
        <f>VLOOKUP(Datos[[#This Row],[Mes]],$M$2:$N$13,2,FALSE)</f>
        <v>44835</v>
      </c>
      <c r="K2520" s="29" t="str">
        <f>VLOOKUP(Datos[[#This Row],[Region]],$P$7:$S$61,4,FALSE)</f>
        <v>25 - Lleida</v>
      </c>
    </row>
    <row r="2521" spans="1:11" x14ac:dyDescent="0.25">
      <c r="A2521" t="s">
        <v>99</v>
      </c>
      <c r="B2521" t="s">
        <v>22</v>
      </c>
      <c r="C2521" t="s">
        <v>14</v>
      </c>
      <c r="D2521">
        <v>0</v>
      </c>
      <c r="E2521">
        <v>0</v>
      </c>
      <c r="F2521">
        <v>25</v>
      </c>
      <c r="J2521" s="29">
        <f>VLOOKUP(Datos[[#This Row],[Mes]],$M$2:$N$13,2,FALSE)</f>
        <v>44866</v>
      </c>
      <c r="K2521" s="29" t="str">
        <f>VLOOKUP(Datos[[#This Row],[Region]],$P$7:$S$61,4,FALSE)</f>
        <v>25 - Lleida</v>
      </c>
    </row>
    <row r="2522" spans="1:11" x14ac:dyDescent="0.25">
      <c r="A2522" t="s">
        <v>99</v>
      </c>
      <c r="B2522" t="s">
        <v>22</v>
      </c>
      <c r="C2522" t="s">
        <v>15</v>
      </c>
      <c r="D2522">
        <v>0</v>
      </c>
      <c r="E2522">
        <v>0</v>
      </c>
      <c r="F2522">
        <v>25</v>
      </c>
      <c r="J2522" s="29">
        <f>VLOOKUP(Datos[[#This Row],[Mes]],$M$2:$N$13,2,FALSE)</f>
        <v>44896</v>
      </c>
      <c r="K2522" s="29" t="str">
        <f>VLOOKUP(Datos[[#This Row],[Region]],$P$7:$S$61,4,FALSE)</f>
        <v>25 - Lleida</v>
      </c>
    </row>
    <row r="2523" spans="1:11" x14ac:dyDescent="0.25">
      <c r="A2523" t="s">
        <v>91</v>
      </c>
      <c r="B2523" t="s">
        <v>22</v>
      </c>
      <c r="C2523" t="s">
        <v>9</v>
      </c>
      <c r="D2523">
        <v>0</v>
      </c>
      <c r="E2523">
        <v>0</v>
      </c>
      <c r="F2523">
        <v>26</v>
      </c>
      <c r="J2523" s="29">
        <f>VLOOKUP(Datos[[#This Row],[Mes]],$M$2:$N$13,2,FALSE)</f>
        <v>44713</v>
      </c>
      <c r="K2523" s="29" t="str">
        <f>VLOOKUP(Datos[[#This Row],[Region]],$P$7:$S$61,4,FALSE)</f>
        <v>26 - Rioja, La</v>
      </c>
    </row>
    <row r="2524" spans="1:11" x14ac:dyDescent="0.25">
      <c r="A2524" t="s">
        <v>91</v>
      </c>
      <c r="B2524" t="s">
        <v>22</v>
      </c>
      <c r="C2524" t="s">
        <v>10</v>
      </c>
      <c r="D2524">
        <v>0</v>
      </c>
      <c r="E2524">
        <v>0</v>
      </c>
      <c r="F2524">
        <v>26</v>
      </c>
      <c r="J2524" s="29">
        <f>VLOOKUP(Datos[[#This Row],[Mes]],$M$2:$N$13,2,FALSE)</f>
        <v>44743</v>
      </c>
      <c r="K2524" s="29" t="str">
        <f>VLOOKUP(Datos[[#This Row],[Region]],$P$7:$S$61,4,FALSE)</f>
        <v>26 - Rioja, La</v>
      </c>
    </row>
    <row r="2525" spans="1:11" x14ac:dyDescent="0.25">
      <c r="A2525" t="s">
        <v>91</v>
      </c>
      <c r="B2525" t="s">
        <v>22</v>
      </c>
      <c r="C2525" t="s">
        <v>11</v>
      </c>
      <c r="D2525">
        <v>0</v>
      </c>
      <c r="E2525">
        <v>0</v>
      </c>
      <c r="F2525">
        <v>26</v>
      </c>
      <c r="J2525" s="29">
        <f>VLOOKUP(Datos[[#This Row],[Mes]],$M$2:$N$13,2,FALSE)</f>
        <v>44774</v>
      </c>
      <c r="K2525" s="29" t="str">
        <f>VLOOKUP(Datos[[#This Row],[Region]],$P$7:$S$61,4,FALSE)</f>
        <v>26 - Rioja, La</v>
      </c>
    </row>
    <row r="2526" spans="1:11" x14ac:dyDescent="0.25">
      <c r="A2526" t="s">
        <v>91</v>
      </c>
      <c r="B2526" t="s">
        <v>22</v>
      </c>
      <c r="C2526" t="s">
        <v>12</v>
      </c>
      <c r="D2526">
        <v>0</v>
      </c>
      <c r="E2526">
        <v>0</v>
      </c>
      <c r="F2526">
        <v>26</v>
      </c>
      <c r="J2526" s="29">
        <f>VLOOKUP(Datos[[#This Row],[Mes]],$M$2:$N$13,2,FALSE)</f>
        <v>44805</v>
      </c>
      <c r="K2526" s="29" t="str">
        <f>VLOOKUP(Datos[[#This Row],[Region]],$P$7:$S$61,4,FALSE)</f>
        <v>26 - Rioja, La</v>
      </c>
    </row>
    <row r="2527" spans="1:11" x14ac:dyDescent="0.25">
      <c r="A2527" t="s">
        <v>91</v>
      </c>
      <c r="B2527" t="s">
        <v>22</v>
      </c>
      <c r="C2527" t="s">
        <v>13</v>
      </c>
      <c r="D2527">
        <v>0</v>
      </c>
      <c r="E2527">
        <v>0</v>
      </c>
      <c r="F2527">
        <v>26</v>
      </c>
      <c r="J2527" s="29">
        <f>VLOOKUP(Datos[[#This Row],[Mes]],$M$2:$N$13,2,FALSE)</f>
        <v>44835</v>
      </c>
      <c r="K2527" s="29" t="str">
        <f>VLOOKUP(Datos[[#This Row],[Region]],$P$7:$S$61,4,FALSE)</f>
        <v>26 - Rioja, La</v>
      </c>
    </row>
    <row r="2528" spans="1:11" x14ac:dyDescent="0.25">
      <c r="A2528" t="s">
        <v>91</v>
      </c>
      <c r="B2528" t="s">
        <v>22</v>
      </c>
      <c r="C2528" t="s">
        <v>14</v>
      </c>
      <c r="D2528">
        <v>0</v>
      </c>
      <c r="E2528">
        <v>0</v>
      </c>
      <c r="F2528">
        <v>26</v>
      </c>
      <c r="J2528" s="29">
        <f>VLOOKUP(Datos[[#This Row],[Mes]],$M$2:$N$13,2,FALSE)</f>
        <v>44866</v>
      </c>
      <c r="K2528" s="29" t="str">
        <f>VLOOKUP(Datos[[#This Row],[Region]],$P$7:$S$61,4,FALSE)</f>
        <v>26 - Rioja, La</v>
      </c>
    </row>
    <row r="2529" spans="1:11" x14ac:dyDescent="0.25">
      <c r="A2529" t="s">
        <v>91</v>
      </c>
      <c r="B2529" t="s">
        <v>22</v>
      </c>
      <c r="C2529" t="s">
        <v>15</v>
      </c>
      <c r="D2529">
        <v>0</v>
      </c>
      <c r="E2529">
        <v>0</v>
      </c>
      <c r="F2529">
        <v>26</v>
      </c>
      <c r="J2529" s="29">
        <f>VLOOKUP(Datos[[#This Row],[Mes]],$M$2:$N$13,2,FALSE)</f>
        <v>44896</v>
      </c>
      <c r="K2529" s="29" t="str">
        <f>VLOOKUP(Datos[[#This Row],[Region]],$P$7:$S$61,4,FALSE)</f>
        <v>26 - Rioja, La</v>
      </c>
    </row>
    <row r="2530" spans="1:11" x14ac:dyDescent="0.25">
      <c r="A2530" t="s">
        <v>57</v>
      </c>
      <c r="B2530" t="s">
        <v>22</v>
      </c>
      <c r="C2530" t="s">
        <v>9</v>
      </c>
      <c r="D2530">
        <v>0</v>
      </c>
      <c r="E2530">
        <v>0</v>
      </c>
      <c r="F2530">
        <v>27</v>
      </c>
      <c r="J2530" s="29">
        <f>VLOOKUP(Datos[[#This Row],[Mes]],$M$2:$N$13,2,FALSE)</f>
        <v>44713</v>
      </c>
      <c r="K2530" s="29" t="str">
        <f>VLOOKUP(Datos[[#This Row],[Region]],$P$7:$S$61,4,FALSE)</f>
        <v>27 - Lugo</v>
      </c>
    </row>
    <row r="2531" spans="1:11" x14ac:dyDescent="0.25">
      <c r="A2531" t="s">
        <v>57</v>
      </c>
      <c r="B2531" t="s">
        <v>22</v>
      </c>
      <c r="C2531" t="s">
        <v>10</v>
      </c>
      <c r="D2531">
        <v>0</v>
      </c>
      <c r="E2531">
        <v>0</v>
      </c>
      <c r="F2531">
        <v>27</v>
      </c>
      <c r="J2531" s="29">
        <f>VLOOKUP(Datos[[#This Row],[Mes]],$M$2:$N$13,2,FALSE)</f>
        <v>44743</v>
      </c>
      <c r="K2531" s="29" t="str">
        <f>VLOOKUP(Datos[[#This Row],[Region]],$P$7:$S$61,4,FALSE)</f>
        <v>27 - Lugo</v>
      </c>
    </row>
    <row r="2532" spans="1:11" x14ac:dyDescent="0.25">
      <c r="A2532" t="s">
        <v>57</v>
      </c>
      <c r="B2532" t="s">
        <v>22</v>
      </c>
      <c r="C2532" t="s">
        <v>11</v>
      </c>
      <c r="D2532">
        <v>0</v>
      </c>
      <c r="E2532">
        <v>0</v>
      </c>
      <c r="F2532">
        <v>27</v>
      </c>
      <c r="J2532" s="29">
        <f>VLOOKUP(Datos[[#This Row],[Mes]],$M$2:$N$13,2,FALSE)</f>
        <v>44774</v>
      </c>
      <c r="K2532" s="29" t="str">
        <f>VLOOKUP(Datos[[#This Row],[Region]],$P$7:$S$61,4,FALSE)</f>
        <v>27 - Lugo</v>
      </c>
    </row>
    <row r="2533" spans="1:11" x14ac:dyDescent="0.25">
      <c r="A2533" t="s">
        <v>57</v>
      </c>
      <c r="B2533" t="s">
        <v>22</v>
      </c>
      <c r="C2533" t="s">
        <v>12</v>
      </c>
      <c r="D2533">
        <v>0</v>
      </c>
      <c r="E2533">
        <v>0</v>
      </c>
      <c r="F2533">
        <v>27</v>
      </c>
      <c r="J2533" s="29">
        <f>VLOOKUP(Datos[[#This Row],[Mes]],$M$2:$N$13,2,FALSE)</f>
        <v>44805</v>
      </c>
      <c r="K2533" s="29" t="str">
        <f>VLOOKUP(Datos[[#This Row],[Region]],$P$7:$S$61,4,FALSE)</f>
        <v>27 - Lugo</v>
      </c>
    </row>
    <row r="2534" spans="1:11" x14ac:dyDescent="0.25">
      <c r="A2534" t="s">
        <v>57</v>
      </c>
      <c r="B2534" t="s">
        <v>22</v>
      </c>
      <c r="C2534" t="s">
        <v>13</v>
      </c>
      <c r="D2534">
        <v>0</v>
      </c>
      <c r="E2534">
        <v>0</v>
      </c>
      <c r="F2534">
        <v>27</v>
      </c>
      <c r="J2534" s="29">
        <f>VLOOKUP(Datos[[#This Row],[Mes]],$M$2:$N$13,2,FALSE)</f>
        <v>44835</v>
      </c>
      <c r="K2534" s="29" t="str">
        <f>VLOOKUP(Datos[[#This Row],[Region]],$P$7:$S$61,4,FALSE)</f>
        <v>27 - Lugo</v>
      </c>
    </row>
    <row r="2535" spans="1:11" x14ac:dyDescent="0.25">
      <c r="A2535" t="s">
        <v>57</v>
      </c>
      <c r="B2535" t="s">
        <v>22</v>
      </c>
      <c r="C2535" t="s">
        <v>14</v>
      </c>
      <c r="D2535">
        <v>0</v>
      </c>
      <c r="E2535">
        <v>0</v>
      </c>
      <c r="F2535">
        <v>27</v>
      </c>
      <c r="J2535" s="29">
        <f>VLOOKUP(Datos[[#This Row],[Mes]],$M$2:$N$13,2,FALSE)</f>
        <v>44866</v>
      </c>
      <c r="K2535" s="29" t="str">
        <f>VLOOKUP(Datos[[#This Row],[Region]],$P$7:$S$61,4,FALSE)</f>
        <v>27 - Lugo</v>
      </c>
    </row>
    <row r="2536" spans="1:11" x14ac:dyDescent="0.25">
      <c r="A2536" t="s">
        <v>57</v>
      </c>
      <c r="B2536" t="s">
        <v>22</v>
      </c>
      <c r="C2536" t="s">
        <v>15</v>
      </c>
      <c r="D2536">
        <v>0</v>
      </c>
      <c r="E2536">
        <v>0</v>
      </c>
      <c r="F2536">
        <v>27</v>
      </c>
      <c r="J2536" s="29">
        <f>VLOOKUP(Datos[[#This Row],[Mes]],$M$2:$N$13,2,FALSE)</f>
        <v>44896</v>
      </c>
      <c r="K2536" s="29" t="str">
        <f>VLOOKUP(Datos[[#This Row],[Region]],$P$7:$S$61,4,FALSE)</f>
        <v>27 - Lugo</v>
      </c>
    </row>
    <row r="2537" spans="1:11" x14ac:dyDescent="0.25">
      <c r="A2537" t="s">
        <v>98</v>
      </c>
      <c r="B2537" t="s">
        <v>22</v>
      </c>
      <c r="C2537" t="s">
        <v>9</v>
      </c>
      <c r="D2537">
        <v>0</v>
      </c>
      <c r="E2537">
        <v>0</v>
      </c>
      <c r="F2537">
        <v>28</v>
      </c>
      <c r="J2537" s="29">
        <f>VLOOKUP(Datos[[#This Row],[Mes]],$M$2:$N$13,2,FALSE)</f>
        <v>44713</v>
      </c>
      <c r="K2537" s="29" t="str">
        <f>VLOOKUP(Datos[[#This Row],[Region]],$P$7:$S$61,4,FALSE)</f>
        <v>28 - Madrid</v>
      </c>
    </row>
    <row r="2538" spans="1:11" x14ac:dyDescent="0.25">
      <c r="A2538" t="s">
        <v>98</v>
      </c>
      <c r="B2538" t="s">
        <v>22</v>
      </c>
      <c r="C2538" t="s">
        <v>10</v>
      </c>
      <c r="D2538">
        <v>0</v>
      </c>
      <c r="E2538">
        <v>0</v>
      </c>
      <c r="F2538">
        <v>28</v>
      </c>
      <c r="J2538" s="29">
        <f>VLOOKUP(Datos[[#This Row],[Mes]],$M$2:$N$13,2,FALSE)</f>
        <v>44743</v>
      </c>
      <c r="K2538" s="29" t="str">
        <f>VLOOKUP(Datos[[#This Row],[Region]],$P$7:$S$61,4,FALSE)</f>
        <v>28 - Madrid</v>
      </c>
    </row>
    <row r="2539" spans="1:11" x14ac:dyDescent="0.25">
      <c r="A2539" t="s">
        <v>98</v>
      </c>
      <c r="B2539" t="s">
        <v>22</v>
      </c>
      <c r="C2539" t="s">
        <v>11</v>
      </c>
      <c r="D2539">
        <v>0</v>
      </c>
      <c r="E2539">
        <v>0</v>
      </c>
      <c r="F2539">
        <v>28</v>
      </c>
      <c r="J2539" s="29">
        <f>VLOOKUP(Datos[[#This Row],[Mes]],$M$2:$N$13,2,FALSE)</f>
        <v>44774</v>
      </c>
      <c r="K2539" s="29" t="str">
        <f>VLOOKUP(Datos[[#This Row],[Region]],$P$7:$S$61,4,FALSE)</f>
        <v>28 - Madrid</v>
      </c>
    </row>
    <row r="2540" spans="1:11" x14ac:dyDescent="0.25">
      <c r="A2540" t="s">
        <v>98</v>
      </c>
      <c r="B2540" t="s">
        <v>22</v>
      </c>
      <c r="C2540" t="s">
        <v>12</v>
      </c>
      <c r="D2540">
        <v>0</v>
      </c>
      <c r="E2540">
        <v>0</v>
      </c>
      <c r="F2540">
        <v>28</v>
      </c>
      <c r="J2540" s="29">
        <f>VLOOKUP(Datos[[#This Row],[Mes]],$M$2:$N$13,2,FALSE)</f>
        <v>44805</v>
      </c>
      <c r="K2540" s="29" t="str">
        <f>VLOOKUP(Datos[[#This Row],[Region]],$P$7:$S$61,4,FALSE)</f>
        <v>28 - Madrid</v>
      </c>
    </row>
    <row r="2541" spans="1:11" x14ac:dyDescent="0.25">
      <c r="A2541" t="s">
        <v>98</v>
      </c>
      <c r="B2541" t="s">
        <v>22</v>
      </c>
      <c r="C2541" t="s">
        <v>13</v>
      </c>
      <c r="D2541">
        <v>0</v>
      </c>
      <c r="E2541">
        <v>0</v>
      </c>
      <c r="F2541">
        <v>28</v>
      </c>
      <c r="J2541" s="29">
        <f>VLOOKUP(Datos[[#This Row],[Mes]],$M$2:$N$13,2,FALSE)</f>
        <v>44835</v>
      </c>
      <c r="K2541" s="29" t="str">
        <f>VLOOKUP(Datos[[#This Row],[Region]],$P$7:$S$61,4,FALSE)</f>
        <v>28 - Madrid</v>
      </c>
    </row>
    <row r="2542" spans="1:11" x14ac:dyDescent="0.25">
      <c r="A2542" t="s">
        <v>98</v>
      </c>
      <c r="B2542" t="s">
        <v>22</v>
      </c>
      <c r="C2542" t="s">
        <v>14</v>
      </c>
      <c r="D2542">
        <v>0</v>
      </c>
      <c r="E2542">
        <v>0</v>
      </c>
      <c r="F2542">
        <v>28</v>
      </c>
      <c r="J2542" s="29">
        <f>VLOOKUP(Datos[[#This Row],[Mes]],$M$2:$N$13,2,FALSE)</f>
        <v>44866</v>
      </c>
      <c r="K2542" s="29" t="str">
        <f>VLOOKUP(Datos[[#This Row],[Region]],$P$7:$S$61,4,FALSE)</f>
        <v>28 - Madrid</v>
      </c>
    </row>
    <row r="2543" spans="1:11" x14ac:dyDescent="0.25">
      <c r="A2543" t="s">
        <v>98</v>
      </c>
      <c r="B2543" t="s">
        <v>22</v>
      </c>
      <c r="C2543" t="s">
        <v>15</v>
      </c>
      <c r="D2543">
        <v>0</v>
      </c>
      <c r="E2543">
        <v>0</v>
      </c>
      <c r="F2543">
        <v>28</v>
      </c>
      <c r="J2543" s="29">
        <f>VLOOKUP(Datos[[#This Row],[Mes]],$M$2:$N$13,2,FALSE)</f>
        <v>44896</v>
      </c>
      <c r="K2543" s="29" t="str">
        <f>VLOOKUP(Datos[[#This Row],[Region]],$P$7:$S$61,4,FALSE)</f>
        <v>28 - Madrid</v>
      </c>
    </row>
    <row r="2544" spans="1:11" x14ac:dyDescent="0.25">
      <c r="A2544" t="s">
        <v>97</v>
      </c>
      <c r="B2544" t="s">
        <v>22</v>
      </c>
      <c r="C2544" t="s">
        <v>9</v>
      </c>
      <c r="D2544">
        <v>0</v>
      </c>
      <c r="E2544">
        <v>0</v>
      </c>
      <c r="F2544">
        <v>29</v>
      </c>
      <c r="J2544" s="29">
        <f>VLOOKUP(Datos[[#This Row],[Mes]],$M$2:$N$13,2,FALSE)</f>
        <v>44713</v>
      </c>
      <c r="K2544" s="29" t="str">
        <f>VLOOKUP(Datos[[#This Row],[Region]],$P$7:$S$61,4,FALSE)</f>
        <v>29 - Málaga</v>
      </c>
    </row>
    <row r="2545" spans="1:11" x14ac:dyDescent="0.25">
      <c r="A2545" t="s">
        <v>97</v>
      </c>
      <c r="B2545" t="s">
        <v>22</v>
      </c>
      <c r="C2545" t="s">
        <v>10</v>
      </c>
      <c r="D2545">
        <v>0</v>
      </c>
      <c r="E2545">
        <v>0</v>
      </c>
      <c r="F2545">
        <v>29</v>
      </c>
      <c r="J2545" s="29">
        <f>VLOOKUP(Datos[[#This Row],[Mes]],$M$2:$N$13,2,FALSE)</f>
        <v>44743</v>
      </c>
      <c r="K2545" s="29" t="str">
        <f>VLOOKUP(Datos[[#This Row],[Region]],$P$7:$S$61,4,FALSE)</f>
        <v>29 - Málaga</v>
      </c>
    </row>
    <row r="2546" spans="1:11" x14ac:dyDescent="0.25">
      <c r="A2546" t="s">
        <v>97</v>
      </c>
      <c r="B2546" t="s">
        <v>22</v>
      </c>
      <c r="C2546" t="s">
        <v>11</v>
      </c>
      <c r="D2546">
        <v>0</v>
      </c>
      <c r="E2546">
        <v>0</v>
      </c>
      <c r="F2546">
        <v>29</v>
      </c>
      <c r="J2546" s="29">
        <f>VLOOKUP(Datos[[#This Row],[Mes]],$M$2:$N$13,2,FALSE)</f>
        <v>44774</v>
      </c>
      <c r="K2546" s="29" t="str">
        <f>VLOOKUP(Datos[[#This Row],[Region]],$P$7:$S$61,4,FALSE)</f>
        <v>29 - Málaga</v>
      </c>
    </row>
    <row r="2547" spans="1:11" x14ac:dyDescent="0.25">
      <c r="A2547" t="s">
        <v>97</v>
      </c>
      <c r="B2547" t="s">
        <v>22</v>
      </c>
      <c r="C2547" t="s">
        <v>12</v>
      </c>
      <c r="D2547">
        <v>0</v>
      </c>
      <c r="E2547">
        <v>0</v>
      </c>
      <c r="F2547">
        <v>29</v>
      </c>
      <c r="J2547" s="29">
        <f>VLOOKUP(Datos[[#This Row],[Mes]],$M$2:$N$13,2,FALSE)</f>
        <v>44805</v>
      </c>
      <c r="K2547" s="29" t="str">
        <f>VLOOKUP(Datos[[#This Row],[Region]],$P$7:$S$61,4,FALSE)</f>
        <v>29 - Málaga</v>
      </c>
    </row>
    <row r="2548" spans="1:11" x14ac:dyDescent="0.25">
      <c r="A2548" t="s">
        <v>97</v>
      </c>
      <c r="B2548" t="s">
        <v>22</v>
      </c>
      <c r="C2548" t="s">
        <v>13</v>
      </c>
      <c r="D2548">
        <v>0</v>
      </c>
      <c r="E2548">
        <v>0</v>
      </c>
      <c r="F2548">
        <v>29</v>
      </c>
      <c r="J2548" s="29">
        <f>VLOOKUP(Datos[[#This Row],[Mes]],$M$2:$N$13,2,FALSE)</f>
        <v>44835</v>
      </c>
      <c r="K2548" s="29" t="str">
        <f>VLOOKUP(Datos[[#This Row],[Region]],$P$7:$S$61,4,FALSE)</f>
        <v>29 - Málaga</v>
      </c>
    </row>
    <row r="2549" spans="1:11" x14ac:dyDescent="0.25">
      <c r="A2549" t="s">
        <v>97</v>
      </c>
      <c r="B2549" t="s">
        <v>22</v>
      </c>
      <c r="C2549" t="s">
        <v>14</v>
      </c>
      <c r="D2549">
        <v>0</v>
      </c>
      <c r="E2549">
        <v>0</v>
      </c>
      <c r="F2549">
        <v>29</v>
      </c>
      <c r="J2549" s="29">
        <f>VLOOKUP(Datos[[#This Row],[Mes]],$M$2:$N$13,2,FALSE)</f>
        <v>44866</v>
      </c>
      <c r="K2549" s="29" t="str">
        <f>VLOOKUP(Datos[[#This Row],[Region]],$P$7:$S$61,4,FALSE)</f>
        <v>29 - Málaga</v>
      </c>
    </row>
    <row r="2550" spans="1:11" x14ac:dyDescent="0.25">
      <c r="A2550" t="s">
        <v>97</v>
      </c>
      <c r="B2550" t="s">
        <v>22</v>
      </c>
      <c r="C2550" t="s">
        <v>15</v>
      </c>
      <c r="D2550">
        <v>0</v>
      </c>
      <c r="E2550">
        <v>0</v>
      </c>
      <c r="F2550">
        <v>29</v>
      </c>
      <c r="J2550" s="29">
        <f>VLOOKUP(Datos[[#This Row],[Mes]],$M$2:$N$13,2,FALSE)</f>
        <v>44896</v>
      </c>
      <c r="K2550" s="29" t="str">
        <f>VLOOKUP(Datos[[#This Row],[Region]],$P$7:$S$61,4,FALSE)</f>
        <v>29 - Málaga</v>
      </c>
    </row>
    <row r="2551" spans="1:11" x14ac:dyDescent="0.25">
      <c r="A2551" t="s">
        <v>59</v>
      </c>
      <c r="B2551" t="s">
        <v>22</v>
      </c>
      <c r="C2551" t="s">
        <v>9</v>
      </c>
      <c r="D2551">
        <v>0</v>
      </c>
      <c r="E2551">
        <v>0</v>
      </c>
      <c r="F2551">
        <v>30</v>
      </c>
      <c r="J2551" s="29">
        <f>VLOOKUP(Datos[[#This Row],[Mes]],$M$2:$N$13,2,FALSE)</f>
        <v>44713</v>
      </c>
      <c r="K2551" s="29" t="str">
        <f>VLOOKUP(Datos[[#This Row],[Region]],$P$7:$S$61,4,FALSE)</f>
        <v>30 - Murcia</v>
      </c>
    </row>
    <row r="2552" spans="1:11" x14ac:dyDescent="0.25">
      <c r="A2552" t="s">
        <v>59</v>
      </c>
      <c r="B2552" t="s">
        <v>22</v>
      </c>
      <c r="C2552" t="s">
        <v>10</v>
      </c>
      <c r="D2552">
        <v>0</v>
      </c>
      <c r="E2552">
        <v>0</v>
      </c>
      <c r="F2552">
        <v>30</v>
      </c>
      <c r="J2552" s="29">
        <f>VLOOKUP(Datos[[#This Row],[Mes]],$M$2:$N$13,2,FALSE)</f>
        <v>44743</v>
      </c>
      <c r="K2552" s="29" t="str">
        <f>VLOOKUP(Datos[[#This Row],[Region]],$P$7:$S$61,4,FALSE)</f>
        <v>30 - Murcia</v>
      </c>
    </row>
    <row r="2553" spans="1:11" x14ac:dyDescent="0.25">
      <c r="A2553" t="s">
        <v>59</v>
      </c>
      <c r="B2553" t="s">
        <v>22</v>
      </c>
      <c r="C2553" t="s">
        <v>11</v>
      </c>
      <c r="D2553">
        <v>0</v>
      </c>
      <c r="E2553">
        <v>0</v>
      </c>
      <c r="F2553">
        <v>30</v>
      </c>
      <c r="J2553" s="29">
        <f>VLOOKUP(Datos[[#This Row],[Mes]],$M$2:$N$13,2,FALSE)</f>
        <v>44774</v>
      </c>
      <c r="K2553" s="29" t="str">
        <f>VLOOKUP(Datos[[#This Row],[Region]],$P$7:$S$61,4,FALSE)</f>
        <v>30 - Murcia</v>
      </c>
    </row>
    <row r="2554" spans="1:11" x14ac:dyDescent="0.25">
      <c r="A2554" t="s">
        <v>59</v>
      </c>
      <c r="B2554" t="s">
        <v>22</v>
      </c>
      <c r="C2554" t="s">
        <v>12</v>
      </c>
      <c r="D2554">
        <v>0</v>
      </c>
      <c r="E2554">
        <v>0</v>
      </c>
      <c r="F2554">
        <v>30</v>
      </c>
      <c r="J2554" s="29">
        <f>VLOOKUP(Datos[[#This Row],[Mes]],$M$2:$N$13,2,FALSE)</f>
        <v>44805</v>
      </c>
      <c r="K2554" s="29" t="str">
        <f>VLOOKUP(Datos[[#This Row],[Region]],$P$7:$S$61,4,FALSE)</f>
        <v>30 - Murcia</v>
      </c>
    </row>
    <row r="2555" spans="1:11" x14ac:dyDescent="0.25">
      <c r="A2555" t="s">
        <v>59</v>
      </c>
      <c r="B2555" t="s">
        <v>22</v>
      </c>
      <c r="C2555" t="s">
        <v>13</v>
      </c>
      <c r="D2555">
        <v>0</v>
      </c>
      <c r="E2555">
        <v>0</v>
      </c>
      <c r="F2555">
        <v>30</v>
      </c>
      <c r="J2555" s="29">
        <f>VLOOKUP(Datos[[#This Row],[Mes]],$M$2:$N$13,2,FALSE)</f>
        <v>44835</v>
      </c>
      <c r="K2555" s="29" t="str">
        <f>VLOOKUP(Datos[[#This Row],[Region]],$P$7:$S$61,4,FALSE)</f>
        <v>30 - Murcia</v>
      </c>
    </row>
    <row r="2556" spans="1:11" x14ac:dyDescent="0.25">
      <c r="A2556" t="s">
        <v>59</v>
      </c>
      <c r="B2556" t="s">
        <v>22</v>
      </c>
      <c r="C2556" t="s">
        <v>14</v>
      </c>
      <c r="D2556">
        <v>0</v>
      </c>
      <c r="E2556">
        <v>0</v>
      </c>
      <c r="F2556">
        <v>30</v>
      </c>
      <c r="J2556" s="29">
        <f>VLOOKUP(Datos[[#This Row],[Mes]],$M$2:$N$13,2,FALSE)</f>
        <v>44866</v>
      </c>
      <c r="K2556" s="29" t="str">
        <f>VLOOKUP(Datos[[#This Row],[Region]],$P$7:$S$61,4,FALSE)</f>
        <v>30 - Murcia</v>
      </c>
    </row>
    <row r="2557" spans="1:11" x14ac:dyDescent="0.25">
      <c r="A2557" t="s">
        <v>59</v>
      </c>
      <c r="B2557" t="s">
        <v>22</v>
      </c>
      <c r="C2557" t="s">
        <v>15</v>
      </c>
      <c r="D2557">
        <v>0</v>
      </c>
      <c r="E2557">
        <v>0</v>
      </c>
      <c r="F2557">
        <v>30</v>
      </c>
      <c r="J2557" s="29">
        <f>VLOOKUP(Datos[[#This Row],[Mes]],$M$2:$N$13,2,FALSE)</f>
        <v>44896</v>
      </c>
      <c r="K2557" s="29" t="str">
        <f>VLOOKUP(Datos[[#This Row],[Region]],$P$7:$S$61,4,FALSE)</f>
        <v>30 - Murcia</v>
      </c>
    </row>
    <row r="2558" spans="1:11" x14ac:dyDescent="0.25">
      <c r="A2558" t="s">
        <v>95</v>
      </c>
      <c r="B2558" t="s">
        <v>22</v>
      </c>
      <c r="C2558" t="s">
        <v>9</v>
      </c>
      <c r="D2558">
        <v>0</v>
      </c>
      <c r="E2558">
        <v>0</v>
      </c>
      <c r="F2558">
        <v>31</v>
      </c>
      <c r="J2558" s="29">
        <f>VLOOKUP(Datos[[#This Row],[Mes]],$M$2:$N$13,2,FALSE)</f>
        <v>44713</v>
      </c>
      <c r="K2558" s="29" t="str">
        <f>VLOOKUP(Datos[[#This Row],[Region]],$P$7:$S$61,4,FALSE)</f>
        <v>31 - Navarra</v>
      </c>
    </row>
    <row r="2559" spans="1:11" x14ac:dyDescent="0.25">
      <c r="A2559" t="s">
        <v>95</v>
      </c>
      <c r="B2559" t="s">
        <v>22</v>
      </c>
      <c r="C2559" t="s">
        <v>10</v>
      </c>
      <c r="D2559">
        <v>0</v>
      </c>
      <c r="E2559">
        <v>0</v>
      </c>
      <c r="F2559">
        <v>31</v>
      </c>
      <c r="J2559" s="29">
        <f>VLOOKUP(Datos[[#This Row],[Mes]],$M$2:$N$13,2,FALSE)</f>
        <v>44743</v>
      </c>
      <c r="K2559" s="29" t="str">
        <f>VLOOKUP(Datos[[#This Row],[Region]],$P$7:$S$61,4,FALSE)</f>
        <v>31 - Navarra</v>
      </c>
    </row>
    <row r="2560" spans="1:11" x14ac:dyDescent="0.25">
      <c r="A2560" t="s">
        <v>95</v>
      </c>
      <c r="B2560" t="s">
        <v>22</v>
      </c>
      <c r="C2560" t="s">
        <v>11</v>
      </c>
      <c r="D2560">
        <v>0</v>
      </c>
      <c r="E2560">
        <v>0</v>
      </c>
      <c r="F2560">
        <v>31</v>
      </c>
      <c r="J2560" s="29">
        <f>VLOOKUP(Datos[[#This Row],[Mes]],$M$2:$N$13,2,FALSE)</f>
        <v>44774</v>
      </c>
      <c r="K2560" s="29" t="str">
        <f>VLOOKUP(Datos[[#This Row],[Region]],$P$7:$S$61,4,FALSE)</f>
        <v>31 - Navarra</v>
      </c>
    </row>
    <row r="2561" spans="1:11" x14ac:dyDescent="0.25">
      <c r="A2561" t="s">
        <v>95</v>
      </c>
      <c r="B2561" t="s">
        <v>22</v>
      </c>
      <c r="C2561" t="s">
        <v>12</v>
      </c>
      <c r="D2561">
        <v>0</v>
      </c>
      <c r="E2561">
        <v>0</v>
      </c>
      <c r="F2561">
        <v>31</v>
      </c>
      <c r="J2561" s="29">
        <f>VLOOKUP(Datos[[#This Row],[Mes]],$M$2:$N$13,2,FALSE)</f>
        <v>44805</v>
      </c>
      <c r="K2561" s="29" t="str">
        <f>VLOOKUP(Datos[[#This Row],[Region]],$P$7:$S$61,4,FALSE)</f>
        <v>31 - Navarra</v>
      </c>
    </row>
    <row r="2562" spans="1:11" x14ac:dyDescent="0.25">
      <c r="A2562" t="s">
        <v>95</v>
      </c>
      <c r="B2562" t="s">
        <v>22</v>
      </c>
      <c r="C2562" t="s">
        <v>13</v>
      </c>
      <c r="D2562">
        <v>0</v>
      </c>
      <c r="E2562">
        <v>0</v>
      </c>
      <c r="F2562">
        <v>31</v>
      </c>
      <c r="J2562" s="29">
        <f>VLOOKUP(Datos[[#This Row],[Mes]],$M$2:$N$13,2,FALSE)</f>
        <v>44835</v>
      </c>
      <c r="K2562" s="29" t="str">
        <f>VLOOKUP(Datos[[#This Row],[Region]],$P$7:$S$61,4,FALSE)</f>
        <v>31 - Navarra</v>
      </c>
    </row>
    <row r="2563" spans="1:11" x14ac:dyDescent="0.25">
      <c r="A2563" t="s">
        <v>95</v>
      </c>
      <c r="B2563" t="s">
        <v>22</v>
      </c>
      <c r="C2563" t="s">
        <v>14</v>
      </c>
      <c r="D2563">
        <v>0</v>
      </c>
      <c r="E2563">
        <v>0</v>
      </c>
      <c r="F2563">
        <v>31</v>
      </c>
      <c r="J2563" s="29">
        <f>VLOOKUP(Datos[[#This Row],[Mes]],$M$2:$N$13,2,FALSE)</f>
        <v>44866</v>
      </c>
      <c r="K2563" s="29" t="str">
        <f>VLOOKUP(Datos[[#This Row],[Region]],$P$7:$S$61,4,FALSE)</f>
        <v>31 - Navarra</v>
      </c>
    </row>
    <row r="2564" spans="1:11" x14ac:dyDescent="0.25">
      <c r="A2564" t="s">
        <v>95</v>
      </c>
      <c r="B2564" t="s">
        <v>22</v>
      </c>
      <c r="C2564" t="s">
        <v>15</v>
      </c>
      <c r="D2564">
        <v>0</v>
      </c>
      <c r="E2564">
        <v>0</v>
      </c>
      <c r="F2564">
        <v>31</v>
      </c>
      <c r="J2564" s="29">
        <f>VLOOKUP(Datos[[#This Row],[Mes]],$M$2:$N$13,2,FALSE)</f>
        <v>44896</v>
      </c>
      <c r="K2564" s="29" t="str">
        <f>VLOOKUP(Datos[[#This Row],[Region]],$P$7:$S$61,4,FALSE)</f>
        <v>31 - Navarra</v>
      </c>
    </row>
    <row r="2565" spans="1:11" x14ac:dyDescent="0.25">
      <c r="A2565" t="s">
        <v>94</v>
      </c>
      <c r="B2565" t="s">
        <v>22</v>
      </c>
      <c r="C2565" t="s">
        <v>9</v>
      </c>
      <c r="D2565">
        <v>0</v>
      </c>
      <c r="E2565">
        <v>0</v>
      </c>
      <c r="F2565">
        <v>32</v>
      </c>
      <c r="J2565" s="29">
        <f>VLOOKUP(Datos[[#This Row],[Mes]],$M$2:$N$13,2,FALSE)</f>
        <v>44713</v>
      </c>
      <c r="K2565" s="29" t="str">
        <f>VLOOKUP(Datos[[#This Row],[Region]],$P$7:$S$61,4,FALSE)</f>
        <v>32 - Ourense</v>
      </c>
    </row>
    <row r="2566" spans="1:11" x14ac:dyDescent="0.25">
      <c r="A2566" t="s">
        <v>94</v>
      </c>
      <c r="B2566" t="s">
        <v>22</v>
      </c>
      <c r="C2566" t="s">
        <v>10</v>
      </c>
      <c r="D2566">
        <v>0</v>
      </c>
      <c r="E2566">
        <v>0</v>
      </c>
      <c r="F2566">
        <v>32</v>
      </c>
      <c r="J2566" s="29">
        <f>VLOOKUP(Datos[[#This Row],[Mes]],$M$2:$N$13,2,FALSE)</f>
        <v>44743</v>
      </c>
      <c r="K2566" s="29" t="str">
        <f>VLOOKUP(Datos[[#This Row],[Region]],$P$7:$S$61,4,FALSE)</f>
        <v>32 - Ourense</v>
      </c>
    </row>
    <row r="2567" spans="1:11" x14ac:dyDescent="0.25">
      <c r="A2567" t="s">
        <v>94</v>
      </c>
      <c r="B2567" t="s">
        <v>22</v>
      </c>
      <c r="C2567" t="s">
        <v>11</v>
      </c>
      <c r="D2567">
        <v>0</v>
      </c>
      <c r="E2567">
        <v>0</v>
      </c>
      <c r="F2567">
        <v>32</v>
      </c>
      <c r="J2567" s="29">
        <f>VLOOKUP(Datos[[#This Row],[Mes]],$M$2:$N$13,2,FALSE)</f>
        <v>44774</v>
      </c>
      <c r="K2567" s="29" t="str">
        <f>VLOOKUP(Datos[[#This Row],[Region]],$P$7:$S$61,4,FALSE)</f>
        <v>32 - Ourense</v>
      </c>
    </row>
    <row r="2568" spans="1:11" x14ac:dyDescent="0.25">
      <c r="A2568" t="s">
        <v>94</v>
      </c>
      <c r="B2568" t="s">
        <v>22</v>
      </c>
      <c r="C2568" t="s">
        <v>12</v>
      </c>
      <c r="D2568">
        <v>0</v>
      </c>
      <c r="E2568">
        <v>0</v>
      </c>
      <c r="F2568">
        <v>32</v>
      </c>
      <c r="J2568" s="29">
        <f>VLOOKUP(Datos[[#This Row],[Mes]],$M$2:$N$13,2,FALSE)</f>
        <v>44805</v>
      </c>
      <c r="K2568" s="29" t="str">
        <f>VLOOKUP(Datos[[#This Row],[Region]],$P$7:$S$61,4,FALSE)</f>
        <v>32 - Ourense</v>
      </c>
    </row>
    <row r="2569" spans="1:11" x14ac:dyDescent="0.25">
      <c r="A2569" t="s">
        <v>94</v>
      </c>
      <c r="B2569" t="s">
        <v>22</v>
      </c>
      <c r="C2569" t="s">
        <v>13</v>
      </c>
      <c r="D2569">
        <v>0</v>
      </c>
      <c r="E2569">
        <v>0</v>
      </c>
      <c r="F2569">
        <v>32</v>
      </c>
      <c r="J2569" s="29">
        <f>VLOOKUP(Datos[[#This Row],[Mes]],$M$2:$N$13,2,FALSE)</f>
        <v>44835</v>
      </c>
      <c r="K2569" s="29" t="str">
        <f>VLOOKUP(Datos[[#This Row],[Region]],$P$7:$S$61,4,FALSE)</f>
        <v>32 - Ourense</v>
      </c>
    </row>
    <row r="2570" spans="1:11" x14ac:dyDescent="0.25">
      <c r="A2570" t="s">
        <v>94</v>
      </c>
      <c r="B2570" t="s">
        <v>22</v>
      </c>
      <c r="C2570" t="s">
        <v>14</v>
      </c>
      <c r="D2570">
        <v>0</v>
      </c>
      <c r="E2570">
        <v>0</v>
      </c>
      <c r="F2570">
        <v>32</v>
      </c>
      <c r="J2570" s="29">
        <f>VLOOKUP(Datos[[#This Row],[Mes]],$M$2:$N$13,2,FALSE)</f>
        <v>44866</v>
      </c>
      <c r="K2570" s="29" t="str">
        <f>VLOOKUP(Datos[[#This Row],[Region]],$P$7:$S$61,4,FALSE)</f>
        <v>32 - Ourense</v>
      </c>
    </row>
    <row r="2571" spans="1:11" x14ac:dyDescent="0.25">
      <c r="A2571" t="s">
        <v>94</v>
      </c>
      <c r="B2571" t="s">
        <v>22</v>
      </c>
      <c r="C2571" t="s">
        <v>15</v>
      </c>
      <c r="D2571">
        <v>0</v>
      </c>
      <c r="E2571">
        <v>0</v>
      </c>
      <c r="F2571">
        <v>32</v>
      </c>
      <c r="J2571" s="29">
        <f>VLOOKUP(Datos[[#This Row],[Mes]],$M$2:$N$13,2,FALSE)</f>
        <v>44896</v>
      </c>
      <c r="K2571" s="29" t="str">
        <f>VLOOKUP(Datos[[#This Row],[Region]],$P$7:$S$61,4,FALSE)</f>
        <v>32 - Ourense</v>
      </c>
    </row>
    <row r="2572" spans="1:11" x14ac:dyDescent="0.25">
      <c r="A2572" t="s">
        <v>70</v>
      </c>
      <c r="B2572" t="s">
        <v>22</v>
      </c>
      <c r="C2572" t="s">
        <v>9</v>
      </c>
      <c r="D2572">
        <v>0</v>
      </c>
      <c r="E2572">
        <v>0</v>
      </c>
      <c r="F2572">
        <v>33</v>
      </c>
      <c r="J2572" s="29">
        <f>VLOOKUP(Datos[[#This Row],[Mes]],$M$2:$N$13,2,FALSE)</f>
        <v>44713</v>
      </c>
      <c r="K2572" s="29" t="str">
        <f>VLOOKUP(Datos[[#This Row],[Region]],$P$7:$S$61,4,FALSE)</f>
        <v>33 - Asturias</v>
      </c>
    </row>
    <row r="2573" spans="1:11" x14ac:dyDescent="0.25">
      <c r="A2573" t="s">
        <v>70</v>
      </c>
      <c r="B2573" t="s">
        <v>22</v>
      </c>
      <c r="C2573" t="s">
        <v>10</v>
      </c>
      <c r="D2573">
        <v>0</v>
      </c>
      <c r="E2573">
        <v>0</v>
      </c>
      <c r="F2573">
        <v>33</v>
      </c>
      <c r="J2573" s="29">
        <f>VLOOKUP(Datos[[#This Row],[Mes]],$M$2:$N$13,2,FALSE)</f>
        <v>44743</v>
      </c>
      <c r="K2573" s="29" t="str">
        <f>VLOOKUP(Datos[[#This Row],[Region]],$P$7:$S$61,4,FALSE)</f>
        <v>33 - Asturias</v>
      </c>
    </row>
    <row r="2574" spans="1:11" x14ac:dyDescent="0.25">
      <c r="A2574" t="s">
        <v>70</v>
      </c>
      <c r="B2574" t="s">
        <v>22</v>
      </c>
      <c r="C2574" t="s">
        <v>11</v>
      </c>
      <c r="D2574">
        <v>0</v>
      </c>
      <c r="E2574">
        <v>0</v>
      </c>
      <c r="F2574">
        <v>33</v>
      </c>
      <c r="J2574" s="29">
        <f>VLOOKUP(Datos[[#This Row],[Mes]],$M$2:$N$13,2,FALSE)</f>
        <v>44774</v>
      </c>
      <c r="K2574" s="29" t="str">
        <f>VLOOKUP(Datos[[#This Row],[Region]],$P$7:$S$61,4,FALSE)</f>
        <v>33 - Asturias</v>
      </c>
    </row>
    <row r="2575" spans="1:11" x14ac:dyDescent="0.25">
      <c r="A2575" t="s">
        <v>70</v>
      </c>
      <c r="B2575" t="s">
        <v>22</v>
      </c>
      <c r="C2575" t="s">
        <v>12</v>
      </c>
      <c r="D2575">
        <v>0</v>
      </c>
      <c r="E2575">
        <v>0</v>
      </c>
      <c r="F2575">
        <v>33</v>
      </c>
      <c r="J2575" s="29">
        <f>VLOOKUP(Datos[[#This Row],[Mes]],$M$2:$N$13,2,FALSE)</f>
        <v>44805</v>
      </c>
      <c r="K2575" s="29" t="str">
        <f>VLOOKUP(Datos[[#This Row],[Region]],$P$7:$S$61,4,FALSE)</f>
        <v>33 - Asturias</v>
      </c>
    </row>
    <row r="2576" spans="1:11" x14ac:dyDescent="0.25">
      <c r="A2576" t="s">
        <v>70</v>
      </c>
      <c r="B2576" t="s">
        <v>22</v>
      </c>
      <c r="C2576" t="s">
        <v>13</v>
      </c>
      <c r="D2576">
        <v>0</v>
      </c>
      <c r="E2576">
        <v>0</v>
      </c>
      <c r="F2576">
        <v>33</v>
      </c>
      <c r="J2576" s="29">
        <f>VLOOKUP(Datos[[#This Row],[Mes]],$M$2:$N$13,2,FALSE)</f>
        <v>44835</v>
      </c>
      <c r="K2576" s="29" t="str">
        <f>VLOOKUP(Datos[[#This Row],[Region]],$P$7:$S$61,4,FALSE)</f>
        <v>33 - Asturias</v>
      </c>
    </row>
    <row r="2577" spans="1:11" x14ac:dyDescent="0.25">
      <c r="A2577" t="s">
        <v>70</v>
      </c>
      <c r="B2577" t="s">
        <v>22</v>
      </c>
      <c r="C2577" t="s">
        <v>14</v>
      </c>
      <c r="D2577">
        <v>0</v>
      </c>
      <c r="E2577">
        <v>0</v>
      </c>
      <c r="F2577">
        <v>33</v>
      </c>
      <c r="J2577" s="29">
        <f>VLOOKUP(Datos[[#This Row],[Mes]],$M$2:$N$13,2,FALSE)</f>
        <v>44866</v>
      </c>
      <c r="K2577" s="29" t="str">
        <f>VLOOKUP(Datos[[#This Row],[Region]],$P$7:$S$61,4,FALSE)</f>
        <v>33 - Asturias</v>
      </c>
    </row>
    <row r="2578" spans="1:11" x14ac:dyDescent="0.25">
      <c r="A2578" t="s">
        <v>70</v>
      </c>
      <c r="B2578" t="s">
        <v>22</v>
      </c>
      <c r="C2578" t="s">
        <v>15</v>
      </c>
      <c r="D2578">
        <v>0</v>
      </c>
      <c r="E2578">
        <v>0</v>
      </c>
      <c r="F2578">
        <v>33</v>
      </c>
      <c r="J2578" s="29">
        <f>VLOOKUP(Datos[[#This Row],[Mes]],$M$2:$N$13,2,FALSE)</f>
        <v>44896</v>
      </c>
      <c r="K2578" s="29" t="str">
        <f>VLOOKUP(Datos[[#This Row],[Region]],$P$7:$S$61,4,FALSE)</f>
        <v>33 - Asturias</v>
      </c>
    </row>
    <row r="2579" spans="1:11" x14ac:dyDescent="0.25">
      <c r="A2579" t="s">
        <v>93</v>
      </c>
      <c r="B2579" t="s">
        <v>22</v>
      </c>
      <c r="C2579" t="s">
        <v>9</v>
      </c>
      <c r="D2579">
        <v>0</v>
      </c>
      <c r="E2579">
        <v>0</v>
      </c>
      <c r="F2579">
        <v>34</v>
      </c>
      <c r="J2579" s="29">
        <f>VLOOKUP(Datos[[#This Row],[Mes]],$M$2:$N$13,2,FALSE)</f>
        <v>44713</v>
      </c>
      <c r="K2579" s="29" t="str">
        <f>VLOOKUP(Datos[[#This Row],[Region]],$P$7:$S$61,4,FALSE)</f>
        <v>34 - Palencia</v>
      </c>
    </row>
    <row r="2580" spans="1:11" x14ac:dyDescent="0.25">
      <c r="A2580" t="s">
        <v>93</v>
      </c>
      <c r="B2580" t="s">
        <v>22</v>
      </c>
      <c r="C2580" t="s">
        <v>10</v>
      </c>
      <c r="D2580">
        <v>0</v>
      </c>
      <c r="E2580">
        <v>0</v>
      </c>
      <c r="F2580">
        <v>34</v>
      </c>
      <c r="J2580" s="29">
        <f>VLOOKUP(Datos[[#This Row],[Mes]],$M$2:$N$13,2,FALSE)</f>
        <v>44743</v>
      </c>
      <c r="K2580" s="29" t="str">
        <f>VLOOKUP(Datos[[#This Row],[Region]],$P$7:$S$61,4,FALSE)</f>
        <v>34 - Palencia</v>
      </c>
    </row>
    <row r="2581" spans="1:11" x14ac:dyDescent="0.25">
      <c r="A2581" t="s">
        <v>93</v>
      </c>
      <c r="B2581" t="s">
        <v>22</v>
      </c>
      <c r="C2581" t="s">
        <v>11</v>
      </c>
      <c r="D2581">
        <v>0</v>
      </c>
      <c r="E2581">
        <v>0</v>
      </c>
      <c r="F2581">
        <v>34</v>
      </c>
      <c r="J2581" s="29">
        <f>VLOOKUP(Datos[[#This Row],[Mes]],$M$2:$N$13,2,FALSE)</f>
        <v>44774</v>
      </c>
      <c r="K2581" s="29" t="str">
        <f>VLOOKUP(Datos[[#This Row],[Region]],$P$7:$S$61,4,FALSE)</f>
        <v>34 - Palencia</v>
      </c>
    </row>
    <row r="2582" spans="1:11" x14ac:dyDescent="0.25">
      <c r="A2582" t="s">
        <v>93</v>
      </c>
      <c r="B2582" t="s">
        <v>22</v>
      </c>
      <c r="C2582" t="s">
        <v>12</v>
      </c>
      <c r="D2582">
        <v>0</v>
      </c>
      <c r="E2582">
        <v>0</v>
      </c>
      <c r="F2582">
        <v>34</v>
      </c>
      <c r="J2582" s="29">
        <f>VLOOKUP(Datos[[#This Row],[Mes]],$M$2:$N$13,2,FALSE)</f>
        <v>44805</v>
      </c>
      <c r="K2582" s="29" t="str">
        <f>VLOOKUP(Datos[[#This Row],[Region]],$P$7:$S$61,4,FALSE)</f>
        <v>34 - Palencia</v>
      </c>
    </row>
    <row r="2583" spans="1:11" x14ac:dyDescent="0.25">
      <c r="A2583" t="s">
        <v>93</v>
      </c>
      <c r="B2583" t="s">
        <v>22</v>
      </c>
      <c r="C2583" t="s">
        <v>13</v>
      </c>
      <c r="D2583">
        <v>0</v>
      </c>
      <c r="E2583">
        <v>0</v>
      </c>
      <c r="F2583">
        <v>34</v>
      </c>
      <c r="J2583" s="29">
        <f>VLOOKUP(Datos[[#This Row],[Mes]],$M$2:$N$13,2,FALSE)</f>
        <v>44835</v>
      </c>
      <c r="K2583" s="29" t="str">
        <f>VLOOKUP(Datos[[#This Row],[Region]],$P$7:$S$61,4,FALSE)</f>
        <v>34 - Palencia</v>
      </c>
    </row>
    <row r="2584" spans="1:11" x14ac:dyDescent="0.25">
      <c r="A2584" t="s">
        <v>93</v>
      </c>
      <c r="B2584" t="s">
        <v>22</v>
      </c>
      <c r="C2584" t="s">
        <v>14</v>
      </c>
      <c r="D2584">
        <v>0</v>
      </c>
      <c r="E2584">
        <v>0</v>
      </c>
      <c r="F2584">
        <v>34</v>
      </c>
      <c r="J2584" s="29">
        <f>VLOOKUP(Datos[[#This Row],[Mes]],$M$2:$N$13,2,FALSE)</f>
        <v>44866</v>
      </c>
      <c r="K2584" s="29" t="str">
        <f>VLOOKUP(Datos[[#This Row],[Region]],$P$7:$S$61,4,FALSE)</f>
        <v>34 - Palencia</v>
      </c>
    </row>
    <row r="2585" spans="1:11" x14ac:dyDescent="0.25">
      <c r="A2585" t="s">
        <v>93</v>
      </c>
      <c r="B2585" t="s">
        <v>22</v>
      </c>
      <c r="C2585" t="s">
        <v>15</v>
      </c>
      <c r="D2585">
        <v>0</v>
      </c>
      <c r="E2585">
        <v>0</v>
      </c>
      <c r="F2585">
        <v>34</v>
      </c>
      <c r="J2585" s="29">
        <f>VLOOKUP(Datos[[#This Row],[Mes]],$M$2:$N$13,2,FALSE)</f>
        <v>44896</v>
      </c>
      <c r="K2585" s="29" t="str">
        <f>VLOOKUP(Datos[[#This Row],[Region]],$P$7:$S$61,4,FALSE)</f>
        <v>34 - Palencia</v>
      </c>
    </row>
    <row r="2586" spans="1:11" x14ac:dyDescent="0.25">
      <c r="A2586" t="s">
        <v>92</v>
      </c>
      <c r="B2586" t="s">
        <v>22</v>
      </c>
      <c r="C2586" t="s">
        <v>9</v>
      </c>
      <c r="D2586">
        <v>0</v>
      </c>
      <c r="E2586">
        <v>0</v>
      </c>
      <c r="F2586">
        <v>35</v>
      </c>
      <c r="J2586" s="29">
        <f>VLOOKUP(Datos[[#This Row],[Mes]],$M$2:$N$13,2,FALSE)</f>
        <v>44713</v>
      </c>
      <c r="K2586" s="29" t="str">
        <f>VLOOKUP(Datos[[#This Row],[Region]],$P$7:$S$61,4,FALSE)</f>
        <v>35 - Palmas, Las</v>
      </c>
    </row>
    <row r="2587" spans="1:11" x14ac:dyDescent="0.25">
      <c r="A2587" t="s">
        <v>92</v>
      </c>
      <c r="B2587" t="s">
        <v>22</v>
      </c>
      <c r="C2587" t="s">
        <v>10</v>
      </c>
      <c r="D2587">
        <v>0</v>
      </c>
      <c r="E2587">
        <v>0</v>
      </c>
      <c r="F2587">
        <v>35</v>
      </c>
      <c r="J2587" s="29">
        <f>VLOOKUP(Datos[[#This Row],[Mes]],$M$2:$N$13,2,FALSE)</f>
        <v>44743</v>
      </c>
      <c r="K2587" s="29" t="str">
        <f>VLOOKUP(Datos[[#This Row],[Region]],$P$7:$S$61,4,FALSE)</f>
        <v>35 - Palmas, Las</v>
      </c>
    </row>
    <row r="2588" spans="1:11" x14ac:dyDescent="0.25">
      <c r="A2588" t="s">
        <v>92</v>
      </c>
      <c r="B2588" t="s">
        <v>22</v>
      </c>
      <c r="C2588" t="s">
        <v>11</v>
      </c>
      <c r="D2588">
        <v>0</v>
      </c>
      <c r="E2588">
        <v>0</v>
      </c>
      <c r="F2588">
        <v>35</v>
      </c>
      <c r="J2588" s="29">
        <f>VLOOKUP(Datos[[#This Row],[Mes]],$M$2:$N$13,2,FALSE)</f>
        <v>44774</v>
      </c>
      <c r="K2588" s="29" t="str">
        <f>VLOOKUP(Datos[[#This Row],[Region]],$P$7:$S$61,4,FALSE)</f>
        <v>35 - Palmas, Las</v>
      </c>
    </row>
    <row r="2589" spans="1:11" x14ac:dyDescent="0.25">
      <c r="A2589" t="s">
        <v>92</v>
      </c>
      <c r="B2589" t="s">
        <v>22</v>
      </c>
      <c r="C2589" t="s">
        <v>12</v>
      </c>
      <c r="D2589">
        <v>0</v>
      </c>
      <c r="E2589">
        <v>0</v>
      </c>
      <c r="F2589">
        <v>35</v>
      </c>
      <c r="J2589" s="29">
        <f>VLOOKUP(Datos[[#This Row],[Mes]],$M$2:$N$13,2,FALSE)</f>
        <v>44805</v>
      </c>
      <c r="K2589" s="29" t="str">
        <f>VLOOKUP(Datos[[#This Row],[Region]],$P$7:$S$61,4,FALSE)</f>
        <v>35 - Palmas, Las</v>
      </c>
    </row>
    <row r="2590" spans="1:11" x14ac:dyDescent="0.25">
      <c r="A2590" t="s">
        <v>92</v>
      </c>
      <c r="B2590" t="s">
        <v>22</v>
      </c>
      <c r="C2590" t="s">
        <v>13</v>
      </c>
      <c r="D2590">
        <v>0</v>
      </c>
      <c r="E2590">
        <v>0</v>
      </c>
      <c r="F2590">
        <v>35</v>
      </c>
      <c r="J2590" s="29">
        <f>VLOOKUP(Datos[[#This Row],[Mes]],$M$2:$N$13,2,FALSE)</f>
        <v>44835</v>
      </c>
      <c r="K2590" s="29" t="str">
        <f>VLOOKUP(Datos[[#This Row],[Region]],$P$7:$S$61,4,FALSE)</f>
        <v>35 - Palmas, Las</v>
      </c>
    </row>
    <row r="2591" spans="1:11" x14ac:dyDescent="0.25">
      <c r="A2591" t="s">
        <v>92</v>
      </c>
      <c r="B2591" t="s">
        <v>22</v>
      </c>
      <c r="C2591" t="s">
        <v>14</v>
      </c>
      <c r="D2591">
        <v>0</v>
      </c>
      <c r="E2591">
        <v>0</v>
      </c>
      <c r="F2591">
        <v>35</v>
      </c>
      <c r="J2591" s="29">
        <f>VLOOKUP(Datos[[#This Row],[Mes]],$M$2:$N$13,2,FALSE)</f>
        <v>44866</v>
      </c>
      <c r="K2591" s="29" t="str">
        <f>VLOOKUP(Datos[[#This Row],[Region]],$P$7:$S$61,4,FALSE)</f>
        <v>35 - Palmas, Las</v>
      </c>
    </row>
    <row r="2592" spans="1:11" x14ac:dyDescent="0.25">
      <c r="A2592" t="s">
        <v>92</v>
      </c>
      <c r="B2592" t="s">
        <v>22</v>
      </c>
      <c r="C2592" t="s">
        <v>15</v>
      </c>
      <c r="D2592">
        <v>0</v>
      </c>
      <c r="E2592">
        <v>0</v>
      </c>
      <c r="F2592">
        <v>35</v>
      </c>
      <c r="J2592" s="29">
        <f>VLOOKUP(Datos[[#This Row],[Mes]],$M$2:$N$13,2,FALSE)</f>
        <v>44896</v>
      </c>
      <c r="K2592" s="29" t="str">
        <f>VLOOKUP(Datos[[#This Row],[Region]],$P$7:$S$61,4,FALSE)</f>
        <v>35 - Palmas, Las</v>
      </c>
    </row>
    <row r="2593" spans="1:11" x14ac:dyDescent="0.25">
      <c r="A2593" t="s">
        <v>60</v>
      </c>
      <c r="B2593" t="s">
        <v>22</v>
      </c>
      <c r="C2593" t="s">
        <v>9</v>
      </c>
      <c r="D2593">
        <v>0</v>
      </c>
      <c r="E2593">
        <v>0</v>
      </c>
      <c r="F2593">
        <v>36</v>
      </c>
      <c r="J2593" s="29">
        <f>VLOOKUP(Datos[[#This Row],[Mes]],$M$2:$N$13,2,FALSE)</f>
        <v>44713</v>
      </c>
      <c r="K2593" s="29" t="str">
        <f>VLOOKUP(Datos[[#This Row],[Region]],$P$7:$S$61,4,FALSE)</f>
        <v>36 - Pontevedra</v>
      </c>
    </row>
    <row r="2594" spans="1:11" x14ac:dyDescent="0.25">
      <c r="A2594" t="s">
        <v>60</v>
      </c>
      <c r="B2594" t="s">
        <v>22</v>
      </c>
      <c r="C2594" t="s">
        <v>10</v>
      </c>
      <c r="D2594">
        <v>0</v>
      </c>
      <c r="E2594">
        <v>0</v>
      </c>
      <c r="F2594">
        <v>36</v>
      </c>
      <c r="J2594" s="29">
        <f>VLOOKUP(Datos[[#This Row],[Mes]],$M$2:$N$13,2,FALSE)</f>
        <v>44743</v>
      </c>
      <c r="K2594" s="29" t="str">
        <f>VLOOKUP(Datos[[#This Row],[Region]],$P$7:$S$61,4,FALSE)</f>
        <v>36 - Pontevedra</v>
      </c>
    </row>
    <row r="2595" spans="1:11" x14ac:dyDescent="0.25">
      <c r="A2595" t="s">
        <v>60</v>
      </c>
      <c r="B2595" t="s">
        <v>22</v>
      </c>
      <c r="C2595" t="s">
        <v>11</v>
      </c>
      <c r="D2595">
        <v>0</v>
      </c>
      <c r="E2595">
        <v>0</v>
      </c>
      <c r="F2595">
        <v>36</v>
      </c>
      <c r="J2595" s="29">
        <f>VLOOKUP(Datos[[#This Row],[Mes]],$M$2:$N$13,2,FALSE)</f>
        <v>44774</v>
      </c>
      <c r="K2595" s="29" t="str">
        <f>VLOOKUP(Datos[[#This Row],[Region]],$P$7:$S$61,4,FALSE)</f>
        <v>36 - Pontevedra</v>
      </c>
    </row>
    <row r="2596" spans="1:11" x14ac:dyDescent="0.25">
      <c r="A2596" t="s">
        <v>60</v>
      </c>
      <c r="B2596" t="s">
        <v>22</v>
      </c>
      <c r="C2596" t="s">
        <v>12</v>
      </c>
      <c r="D2596">
        <v>0</v>
      </c>
      <c r="E2596">
        <v>0</v>
      </c>
      <c r="F2596">
        <v>36</v>
      </c>
      <c r="J2596" s="29">
        <f>VLOOKUP(Datos[[#This Row],[Mes]],$M$2:$N$13,2,FALSE)</f>
        <v>44805</v>
      </c>
      <c r="K2596" s="29" t="str">
        <f>VLOOKUP(Datos[[#This Row],[Region]],$P$7:$S$61,4,FALSE)</f>
        <v>36 - Pontevedra</v>
      </c>
    </row>
    <row r="2597" spans="1:11" x14ac:dyDescent="0.25">
      <c r="A2597" t="s">
        <v>60</v>
      </c>
      <c r="B2597" t="s">
        <v>22</v>
      </c>
      <c r="C2597" t="s">
        <v>13</v>
      </c>
      <c r="D2597">
        <v>0</v>
      </c>
      <c r="E2597">
        <v>0</v>
      </c>
      <c r="F2597">
        <v>36</v>
      </c>
      <c r="J2597" s="29">
        <f>VLOOKUP(Datos[[#This Row],[Mes]],$M$2:$N$13,2,FALSE)</f>
        <v>44835</v>
      </c>
      <c r="K2597" s="29" t="str">
        <f>VLOOKUP(Datos[[#This Row],[Region]],$P$7:$S$61,4,FALSE)</f>
        <v>36 - Pontevedra</v>
      </c>
    </row>
    <row r="2598" spans="1:11" x14ac:dyDescent="0.25">
      <c r="A2598" t="s">
        <v>60</v>
      </c>
      <c r="B2598" t="s">
        <v>22</v>
      </c>
      <c r="C2598" t="s">
        <v>14</v>
      </c>
      <c r="D2598">
        <v>0</v>
      </c>
      <c r="E2598">
        <v>0</v>
      </c>
      <c r="F2598">
        <v>36</v>
      </c>
      <c r="J2598" s="29">
        <f>VLOOKUP(Datos[[#This Row],[Mes]],$M$2:$N$13,2,FALSE)</f>
        <v>44866</v>
      </c>
      <c r="K2598" s="29" t="str">
        <f>VLOOKUP(Datos[[#This Row],[Region]],$P$7:$S$61,4,FALSE)</f>
        <v>36 - Pontevedra</v>
      </c>
    </row>
    <row r="2599" spans="1:11" x14ac:dyDescent="0.25">
      <c r="A2599" t="s">
        <v>60</v>
      </c>
      <c r="B2599" t="s">
        <v>22</v>
      </c>
      <c r="C2599" t="s">
        <v>15</v>
      </c>
      <c r="D2599">
        <v>0</v>
      </c>
      <c r="E2599">
        <v>0</v>
      </c>
      <c r="F2599">
        <v>36</v>
      </c>
      <c r="J2599" s="29">
        <f>VLOOKUP(Datos[[#This Row],[Mes]],$M$2:$N$13,2,FALSE)</f>
        <v>44896</v>
      </c>
      <c r="K2599" s="29" t="str">
        <f>VLOOKUP(Datos[[#This Row],[Region]],$P$7:$S$61,4,FALSE)</f>
        <v>36 - Pontevedra</v>
      </c>
    </row>
    <row r="2600" spans="1:11" x14ac:dyDescent="0.25">
      <c r="A2600" t="s">
        <v>90</v>
      </c>
      <c r="B2600" t="s">
        <v>22</v>
      </c>
      <c r="C2600" t="s">
        <v>9</v>
      </c>
      <c r="D2600">
        <v>0</v>
      </c>
      <c r="E2600">
        <v>0</v>
      </c>
      <c r="F2600">
        <v>37</v>
      </c>
      <c r="J2600" s="29">
        <f>VLOOKUP(Datos[[#This Row],[Mes]],$M$2:$N$13,2,FALSE)</f>
        <v>44713</v>
      </c>
      <c r="K2600" s="29" t="str">
        <f>VLOOKUP(Datos[[#This Row],[Region]],$P$7:$S$61,4,FALSE)</f>
        <v>37 - Salamanca</v>
      </c>
    </row>
    <row r="2601" spans="1:11" x14ac:dyDescent="0.25">
      <c r="A2601" t="s">
        <v>90</v>
      </c>
      <c r="B2601" t="s">
        <v>22</v>
      </c>
      <c r="C2601" t="s">
        <v>10</v>
      </c>
      <c r="D2601">
        <v>0</v>
      </c>
      <c r="E2601">
        <v>0</v>
      </c>
      <c r="F2601">
        <v>37</v>
      </c>
      <c r="J2601" s="29">
        <f>VLOOKUP(Datos[[#This Row],[Mes]],$M$2:$N$13,2,FALSE)</f>
        <v>44743</v>
      </c>
      <c r="K2601" s="29" t="str">
        <f>VLOOKUP(Datos[[#This Row],[Region]],$P$7:$S$61,4,FALSE)</f>
        <v>37 - Salamanca</v>
      </c>
    </row>
    <row r="2602" spans="1:11" x14ac:dyDescent="0.25">
      <c r="A2602" t="s">
        <v>90</v>
      </c>
      <c r="B2602" t="s">
        <v>22</v>
      </c>
      <c r="C2602" t="s">
        <v>11</v>
      </c>
      <c r="D2602">
        <v>0</v>
      </c>
      <c r="E2602">
        <v>0</v>
      </c>
      <c r="F2602">
        <v>37</v>
      </c>
      <c r="J2602" s="29">
        <f>VLOOKUP(Datos[[#This Row],[Mes]],$M$2:$N$13,2,FALSE)</f>
        <v>44774</v>
      </c>
      <c r="K2602" s="29" t="str">
        <f>VLOOKUP(Datos[[#This Row],[Region]],$P$7:$S$61,4,FALSE)</f>
        <v>37 - Salamanca</v>
      </c>
    </row>
    <row r="2603" spans="1:11" x14ac:dyDescent="0.25">
      <c r="A2603" t="s">
        <v>90</v>
      </c>
      <c r="B2603" t="s">
        <v>22</v>
      </c>
      <c r="C2603" t="s">
        <v>12</v>
      </c>
      <c r="D2603">
        <v>0</v>
      </c>
      <c r="E2603">
        <v>0</v>
      </c>
      <c r="F2603">
        <v>37</v>
      </c>
      <c r="J2603" s="29">
        <f>VLOOKUP(Datos[[#This Row],[Mes]],$M$2:$N$13,2,FALSE)</f>
        <v>44805</v>
      </c>
      <c r="K2603" s="29" t="str">
        <f>VLOOKUP(Datos[[#This Row],[Region]],$P$7:$S$61,4,FALSE)</f>
        <v>37 - Salamanca</v>
      </c>
    </row>
    <row r="2604" spans="1:11" x14ac:dyDescent="0.25">
      <c r="A2604" t="s">
        <v>90</v>
      </c>
      <c r="B2604" t="s">
        <v>22</v>
      </c>
      <c r="C2604" t="s">
        <v>13</v>
      </c>
      <c r="D2604">
        <v>0</v>
      </c>
      <c r="E2604">
        <v>0</v>
      </c>
      <c r="F2604">
        <v>37</v>
      </c>
      <c r="J2604" s="29">
        <f>VLOOKUP(Datos[[#This Row],[Mes]],$M$2:$N$13,2,FALSE)</f>
        <v>44835</v>
      </c>
      <c r="K2604" s="29" t="str">
        <f>VLOOKUP(Datos[[#This Row],[Region]],$P$7:$S$61,4,FALSE)</f>
        <v>37 - Salamanca</v>
      </c>
    </row>
    <row r="2605" spans="1:11" x14ac:dyDescent="0.25">
      <c r="A2605" t="s">
        <v>90</v>
      </c>
      <c r="B2605" t="s">
        <v>22</v>
      </c>
      <c r="C2605" t="s">
        <v>14</v>
      </c>
      <c r="D2605">
        <v>0</v>
      </c>
      <c r="E2605">
        <v>0</v>
      </c>
      <c r="F2605">
        <v>37</v>
      </c>
      <c r="J2605" s="29">
        <f>VLOOKUP(Datos[[#This Row],[Mes]],$M$2:$N$13,2,FALSE)</f>
        <v>44866</v>
      </c>
      <c r="K2605" s="29" t="str">
        <f>VLOOKUP(Datos[[#This Row],[Region]],$P$7:$S$61,4,FALSE)</f>
        <v>37 - Salamanca</v>
      </c>
    </row>
    <row r="2606" spans="1:11" x14ac:dyDescent="0.25">
      <c r="A2606" t="s">
        <v>90</v>
      </c>
      <c r="B2606" t="s">
        <v>22</v>
      </c>
      <c r="C2606" t="s">
        <v>15</v>
      </c>
      <c r="D2606">
        <v>0</v>
      </c>
      <c r="E2606">
        <v>0</v>
      </c>
      <c r="F2606">
        <v>37</v>
      </c>
      <c r="J2606" s="29">
        <f>VLOOKUP(Datos[[#This Row],[Mes]],$M$2:$N$13,2,FALSE)</f>
        <v>44896</v>
      </c>
      <c r="K2606" s="29" t="str">
        <f>VLOOKUP(Datos[[#This Row],[Region]],$P$7:$S$61,4,FALSE)</f>
        <v>37 - Salamanca</v>
      </c>
    </row>
    <row r="2607" spans="1:11" x14ac:dyDescent="0.25">
      <c r="A2607" t="s">
        <v>89</v>
      </c>
      <c r="B2607" t="s">
        <v>22</v>
      </c>
      <c r="C2607" t="s">
        <v>9</v>
      </c>
      <c r="D2607">
        <v>0</v>
      </c>
      <c r="E2607">
        <v>0</v>
      </c>
      <c r="F2607">
        <v>38</v>
      </c>
      <c r="J2607" s="29">
        <f>VLOOKUP(Datos[[#This Row],[Mes]],$M$2:$N$13,2,FALSE)</f>
        <v>44713</v>
      </c>
      <c r="K2607" s="29" t="str">
        <f>VLOOKUP(Datos[[#This Row],[Region]],$P$7:$S$61,4,FALSE)</f>
        <v>38 - Santa Cruz de Tenerife</v>
      </c>
    </row>
    <row r="2608" spans="1:11" x14ac:dyDescent="0.25">
      <c r="A2608" t="s">
        <v>89</v>
      </c>
      <c r="B2608" t="s">
        <v>22</v>
      </c>
      <c r="C2608" t="s">
        <v>10</v>
      </c>
      <c r="D2608">
        <v>0</v>
      </c>
      <c r="E2608">
        <v>0</v>
      </c>
      <c r="F2608">
        <v>38</v>
      </c>
      <c r="J2608" s="29">
        <f>VLOOKUP(Datos[[#This Row],[Mes]],$M$2:$N$13,2,FALSE)</f>
        <v>44743</v>
      </c>
      <c r="K2608" s="29" t="str">
        <f>VLOOKUP(Datos[[#This Row],[Region]],$P$7:$S$61,4,FALSE)</f>
        <v>38 - Santa Cruz de Tenerife</v>
      </c>
    </row>
    <row r="2609" spans="1:11" x14ac:dyDescent="0.25">
      <c r="A2609" t="s">
        <v>89</v>
      </c>
      <c r="B2609" t="s">
        <v>22</v>
      </c>
      <c r="C2609" t="s">
        <v>11</v>
      </c>
      <c r="D2609">
        <v>0</v>
      </c>
      <c r="E2609">
        <v>0</v>
      </c>
      <c r="F2609">
        <v>38</v>
      </c>
      <c r="J2609" s="29">
        <f>VLOOKUP(Datos[[#This Row],[Mes]],$M$2:$N$13,2,FALSE)</f>
        <v>44774</v>
      </c>
      <c r="K2609" s="29" t="str">
        <f>VLOOKUP(Datos[[#This Row],[Region]],$P$7:$S$61,4,FALSE)</f>
        <v>38 - Santa Cruz de Tenerife</v>
      </c>
    </row>
    <row r="2610" spans="1:11" x14ac:dyDescent="0.25">
      <c r="A2610" t="s">
        <v>89</v>
      </c>
      <c r="B2610" t="s">
        <v>22</v>
      </c>
      <c r="C2610" t="s">
        <v>12</v>
      </c>
      <c r="D2610">
        <v>0</v>
      </c>
      <c r="E2610">
        <v>0</v>
      </c>
      <c r="F2610">
        <v>38</v>
      </c>
      <c r="J2610" s="29">
        <f>VLOOKUP(Datos[[#This Row],[Mes]],$M$2:$N$13,2,FALSE)</f>
        <v>44805</v>
      </c>
      <c r="K2610" s="29" t="str">
        <f>VLOOKUP(Datos[[#This Row],[Region]],$P$7:$S$61,4,FALSE)</f>
        <v>38 - Santa Cruz de Tenerife</v>
      </c>
    </row>
    <row r="2611" spans="1:11" x14ac:dyDescent="0.25">
      <c r="A2611" t="s">
        <v>89</v>
      </c>
      <c r="B2611" t="s">
        <v>22</v>
      </c>
      <c r="C2611" t="s">
        <v>13</v>
      </c>
      <c r="D2611">
        <v>0</v>
      </c>
      <c r="E2611">
        <v>0</v>
      </c>
      <c r="F2611">
        <v>38</v>
      </c>
      <c r="J2611" s="29">
        <f>VLOOKUP(Datos[[#This Row],[Mes]],$M$2:$N$13,2,FALSE)</f>
        <v>44835</v>
      </c>
      <c r="K2611" s="29" t="str">
        <f>VLOOKUP(Datos[[#This Row],[Region]],$P$7:$S$61,4,FALSE)</f>
        <v>38 - Santa Cruz de Tenerife</v>
      </c>
    </row>
    <row r="2612" spans="1:11" x14ac:dyDescent="0.25">
      <c r="A2612" t="s">
        <v>89</v>
      </c>
      <c r="B2612" t="s">
        <v>22</v>
      </c>
      <c r="C2612" t="s">
        <v>14</v>
      </c>
      <c r="D2612">
        <v>0</v>
      </c>
      <c r="E2612">
        <v>0</v>
      </c>
      <c r="F2612">
        <v>38</v>
      </c>
      <c r="J2612" s="29">
        <f>VLOOKUP(Datos[[#This Row],[Mes]],$M$2:$N$13,2,FALSE)</f>
        <v>44866</v>
      </c>
      <c r="K2612" s="29" t="str">
        <f>VLOOKUP(Datos[[#This Row],[Region]],$P$7:$S$61,4,FALSE)</f>
        <v>38 - Santa Cruz de Tenerife</v>
      </c>
    </row>
    <row r="2613" spans="1:11" x14ac:dyDescent="0.25">
      <c r="A2613" t="s">
        <v>89</v>
      </c>
      <c r="B2613" t="s">
        <v>22</v>
      </c>
      <c r="C2613" t="s">
        <v>15</v>
      </c>
      <c r="D2613">
        <v>0</v>
      </c>
      <c r="E2613">
        <v>0</v>
      </c>
      <c r="F2613">
        <v>38</v>
      </c>
      <c r="J2613" s="29">
        <f>VLOOKUP(Datos[[#This Row],[Mes]],$M$2:$N$13,2,FALSE)</f>
        <v>44896</v>
      </c>
      <c r="K2613" s="29" t="str">
        <f>VLOOKUP(Datos[[#This Row],[Region]],$P$7:$S$61,4,FALSE)</f>
        <v>38 - Santa Cruz de Tenerife</v>
      </c>
    </row>
    <row r="2614" spans="1:11" x14ac:dyDescent="0.25">
      <c r="A2614" t="s">
        <v>78</v>
      </c>
      <c r="B2614" t="s">
        <v>22</v>
      </c>
      <c r="C2614" t="s">
        <v>9</v>
      </c>
      <c r="D2614">
        <v>0</v>
      </c>
      <c r="E2614">
        <v>0</v>
      </c>
      <c r="F2614">
        <v>39</v>
      </c>
      <c r="J2614" s="29">
        <f>VLOOKUP(Datos[[#This Row],[Mes]],$M$2:$N$13,2,FALSE)</f>
        <v>44713</v>
      </c>
      <c r="K2614" s="29" t="str">
        <f>VLOOKUP(Datos[[#This Row],[Region]],$P$7:$S$61,4,FALSE)</f>
        <v>39 - Cantabria</v>
      </c>
    </row>
    <row r="2615" spans="1:11" x14ac:dyDescent="0.25">
      <c r="A2615" t="s">
        <v>78</v>
      </c>
      <c r="B2615" t="s">
        <v>22</v>
      </c>
      <c r="C2615" t="s">
        <v>10</v>
      </c>
      <c r="D2615">
        <v>0</v>
      </c>
      <c r="E2615">
        <v>0</v>
      </c>
      <c r="F2615">
        <v>39</v>
      </c>
      <c r="J2615" s="29">
        <f>VLOOKUP(Datos[[#This Row],[Mes]],$M$2:$N$13,2,FALSE)</f>
        <v>44743</v>
      </c>
      <c r="K2615" s="29" t="str">
        <f>VLOOKUP(Datos[[#This Row],[Region]],$P$7:$S$61,4,FALSE)</f>
        <v>39 - Cantabria</v>
      </c>
    </row>
    <row r="2616" spans="1:11" x14ac:dyDescent="0.25">
      <c r="A2616" t="s">
        <v>78</v>
      </c>
      <c r="B2616" t="s">
        <v>22</v>
      </c>
      <c r="C2616" t="s">
        <v>11</v>
      </c>
      <c r="D2616">
        <v>0</v>
      </c>
      <c r="E2616">
        <v>0</v>
      </c>
      <c r="F2616">
        <v>39</v>
      </c>
      <c r="J2616" s="29">
        <f>VLOOKUP(Datos[[#This Row],[Mes]],$M$2:$N$13,2,FALSE)</f>
        <v>44774</v>
      </c>
      <c r="K2616" s="29" t="str">
        <f>VLOOKUP(Datos[[#This Row],[Region]],$P$7:$S$61,4,FALSE)</f>
        <v>39 - Cantabria</v>
      </c>
    </row>
    <row r="2617" spans="1:11" x14ac:dyDescent="0.25">
      <c r="A2617" t="s">
        <v>78</v>
      </c>
      <c r="B2617" t="s">
        <v>22</v>
      </c>
      <c r="C2617" t="s">
        <v>12</v>
      </c>
      <c r="D2617">
        <v>0</v>
      </c>
      <c r="E2617">
        <v>0</v>
      </c>
      <c r="F2617">
        <v>39</v>
      </c>
      <c r="J2617" s="29">
        <f>VLOOKUP(Datos[[#This Row],[Mes]],$M$2:$N$13,2,FALSE)</f>
        <v>44805</v>
      </c>
      <c r="K2617" s="29" t="str">
        <f>VLOOKUP(Datos[[#This Row],[Region]],$P$7:$S$61,4,FALSE)</f>
        <v>39 - Cantabria</v>
      </c>
    </row>
    <row r="2618" spans="1:11" x14ac:dyDescent="0.25">
      <c r="A2618" t="s">
        <v>78</v>
      </c>
      <c r="B2618" t="s">
        <v>22</v>
      </c>
      <c r="C2618" t="s">
        <v>13</v>
      </c>
      <c r="D2618">
        <v>0</v>
      </c>
      <c r="E2618">
        <v>0</v>
      </c>
      <c r="F2618">
        <v>39</v>
      </c>
      <c r="J2618" s="29">
        <f>VLOOKUP(Datos[[#This Row],[Mes]],$M$2:$N$13,2,FALSE)</f>
        <v>44835</v>
      </c>
      <c r="K2618" s="29" t="str">
        <f>VLOOKUP(Datos[[#This Row],[Region]],$P$7:$S$61,4,FALSE)</f>
        <v>39 - Cantabria</v>
      </c>
    </row>
    <row r="2619" spans="1:11" x14ac:dyDescent="0.25">
      <c r="A2619" t="s">
        <v>78</v>
      </c>
      <c r="B2619" t="s">
        <v>22</v>
      </c>
      <c r="C2619" t="s">
        <v>14</v>
      </c>
      <c r="D2619">
        <v>0</v>
      </c>
      <c r="E2619">
        <v>0</v>
      </c>
      <c r="F2619">
        <v>39</v>
      </c>
      <c r="J2619" s="29">
        <f>VLOOKUP(Datos[[#This Row],[Mes]],$M$2:$N$13,2,FALSE)</f>
        <v>44866</v>
      </c>
      <c r="K2619" s="29" t="str">
        <f>VLOOKUP(Datos[[#This Row],[Region]],$P$7:$S$61,4,FALSE)</f>
        <v>39 - Cantabria</v>
      </c>
    </row>
    <row r="2620" spans="1:11" x14ac:dyDescent="0.25">
      <c r="A2620" t="s">
        <v>78</v>
      </c>
      <c r="B2620" t="s">
        <v>22</v>
      </c>
      <c r="C2620" t="s">
        <v>15</v>
      </c>
      <c r="D2620">
        <v>0</v>
      </c>
      <c r="E2620">
        <v>0</v>
      </c>
      <c r="F2620">
        <v>39</v>
      </c>
      <c r="J2620" s="29">
        <f>VLOOKUP(Datos[[#This Row],[Mes]],$M$2:$N$13,2,FALSE)</f>
        <v>44896</v>
      </c>
      <c r="K2620" s="29" t="str">
        <f>VLOOKUP(Datos[[#This Row],[Region]],$P$7:$S$61,4,FALSE)</f>
        <v>39 - Cantabria</v>
      </c>
    </row>
    <row r="2621" spans="1:11" x14ac:dyDescent="0.25">
      <c r="A2621" t="s">
        <v>96</v>
      </c>
      <c r="B2621" t="s">
        <v>22</v>
      </c>
      <c r="C2621" t="s">
        <v>9</v>
      </c>
      <c r="D2621">
        <v>0</v>
      </c>
      <c r="E2621">
        <v>0</v>
      </c>
      <c r="F2621">
        <v>40</v>
      </c>
      <c r="J2621" s="29">
        <f>VLOOKUP(Datos[[#This Row],[Mes]],$M$2:$N$13,2,FALSE)</f>
        <v>44713</v>
      </c>
      <c r="K2621" s="29" t="str">
        <f>VLOOKUP(Datos[[#This Row],[Region]],$P$7:$S$61,4,FALSE)</f>
        <v>40 - Segovia</v>
      </c>
    </row>
    <row r="2622" spans="1:11" x14ac:dyDescent="0.25">
      <c r="A2622" t="s">
        <v>96</v>
      </c>
      <c r="B2622" t="s">
        <v>22</v>
      </c>
      <c r="C2622" t="s">
        <v>10</v>
      </c>
      <c r="D2622">
        <v>0</v>
      </c>
      <c r="E2622">
        <v>0</v>
      </c>
      <c r="F2622">
        <v>40</v>
      </c>
      <c r="J2622" s="29">
        <f>VLOOKUP(Datos[[#This Row],[Mes]],$M$2:$N$13,2,FALSE)</f>
        <v>44743</v>
      </c>
      <c r="K2622" s="29" t="str">
        <f>VLOOKUP(Datos[[#This Row],[Region]],$P$7:$S$61,4,FALSE)</f>
        <v>40 - Segovia</v>
      </c>
    </row>
    <row r="2623" spans="1:11" x14ac:dyDescent="0.25">
      <c r="A2623" t="s">
        <v>96</v>
      </c>
      <c r="B2623" t="s">
        <v>22</v>
      </c>
      <c r="C2623" t="s">
        <v>11</v>
      </c>
      <c r="D2623">
        <v>0</v>
      </c>
      <c r="E2623">
        <v>0</v>
      </c>
      <c r="F2623">
        <v>40</v>
      </c>
      <c r="J2623" s="29">
        <f>VLOOKUP(Datos[[#This Row],[Mes]],$M$2:$N$13,2,FALSE)</f>
        <v>44774</v>
      </c>
      <c r="K2623" s="29" t="str">
        <f>VLOOKUP(Datos[[#This Row],[Region]],$P$7:$S$61,4,FALSE)</f>
        <v>40 - Segovia</v>
      </c>
    </row>
    <row r="2624" spans="1:11" x14ac:dyDescent="0.25">
      <c r="A2624" t="s">
        <v>96</v>
      </c>
      <c r="B2624" t="s">
        <v>22</v>
      </c>
      <c r="C2624" t="s">
        <v>12</v>
      </c>
      <c r="D2624">
        <v>0</v>
      </c>
      <c r="E2624">
        <v>0</v>
      </c>
      <c r="F2624">
        <v>40</v>
      </c>
      <c r="J2624" s="29">
        <f>VLOOKUP(Datos[[#This Row],[Mes]],$M$2:$N$13,2,FALSE)</f>
        <v>44805</v>
      </c>
      <c r="K2624" s="29" t="str">
        <f>VLOOKUP(Datos[[#This Row],[Region]],$P$7:$S$61,4,FALSE)</f>
        <v>40 - Segovia</v>
      </c>
    </row>
    <row r="2625" spans="1:11" x14ac:dyDescent="0.25">
      <c r="A2625" t="s">
        <v>96</v>
      </c>
      <c r="B2625" t="s">
        <v>22</v>
      </c>
      <c r="C2625" t="s">
        <v>13</v>
      </c>
      <c r="D2625">
        <v>0</v>
      </c>
      <c r="E2625">
        <v>0</v>
      </c>
      <c r="F2625">
        <v>40</v>
      </c>
      <c r="J2625" s="29">
        <f>VLOOKUP(Datos[[#This Row],[Mes]],$M$2:$N$13,2,FALSE)</f>
        <v>44835</v>
      </c>
      <c r="K2625" s="29" t="str">
        <f>VLOOKUP(Datos[[#This Row],[Region]],$P$7:$S$61,4,FALSE)</f>
        <v>40 - Segovia</v>
      </c>
    </row>
    <row r="2626" spans="1:11" x14ac:dyDescent="0.25">
      <c r="A2626" t="s">
        <v>96</v>
      </c>
      <c r="B2626" t="s">
        <v>22</v>
      </c>
      <c r="C2626" t="s">
        <v>14</v>
      </c>
      <c r="D2626">
        <v>0</v>
      </c>
      <c r="E2626">
        <v>0</v>
      </c>
      <c r="F2626">
        <v>40</v>
      </c>
      <c r="J2626" s="29">
        <f>VLOOKUP(Datos[[#This Row],[Mes]],$M$2:$N$13,2,FALSE)</f>
        <v>44866</v>
      </c>
      <c r="K2626" s="29" t="str">
        <f>VLOOKUP(Datos[[#This Row],[Region]],$P$7:$S$61,4,FALSE)</f>
        <v>40 - Segovia</v>
      </c>
    </row>
    <row r="2627" spans="1:11" x14ac:dyDescent="0.25">
      <c r="A2627" t="s">
        <v>96</v>
      </c>
      <c r="B2627" t="s">
        <v>22</v>
      </c>
      <c r="C2627" t="s">
        <v>15</v>
      </c>
      <c r="D2627">
        <v>0</v>
      </c>
      <c r="E2627">
        <v>0</v>
      </c>
      <c r="F2627">
        <v>40</v>
      </c>
      <c r="J2627" s="29">
        <f>VLOOKUP(Datos[[#This Row],[Mes]],$M$2:$N$13,2,FALSE)</f>
        <v>44896</v>
      </c>
      <c r="K2627" s="29" t="str">
        <f>VLOOKUP(Datos[[#This Row],[Region]],$P$7:$S$61,4,FALSE)</f>
        <v>40 - Segovia</v>
      </c>
    </row>
    <row r="2628" spans="1:11" x14ac:dyDescent="0.25">
      <c r="A2628" t="s">
        <v>61</v>
      </c>
      <c r="B2628" t="s">
        <v>22</v>
      </c>
      <c r="C2628" t="s">
        <v>9</v>
      </c>
      <c r="D2628">
        <v>0</v>
      </c>
      <c r="E2628">
        <v>0</v>
      </c>
      <c r="F2628">
        <v>41</v>
      </c>
      <c r="J2628" s="29">
        <f>VLOOKUP(Datos[[#This Row],[Mes]],$M$2:$N$13,2,FALSE)</f>
        <v>44713</v>
      </c>
      <c r="K2628" s="29" t="str">
        <f>VLOOKUP(Datos[[#This Row],[Region]],$P$7:$S$61,4,FALSE)</f>
        <v>41 - Sevilla</v>
      </c>
    </row>
    <row r="2629" spans="1:11" x14ac:dyDescent="0.25">
      <c r="A2629" t="s">
        <v>61</v>
      </c>
      <c r="B2629" t="s">
        <v>22</v>
      </c>
      <c r="C2629" t="s">
        <v>10</v>
      </c>
      <c r="D2629">
        <v>0</v>
      </c>
      <c r="E2629">
        <v>0</v>
      </c>
      <c r="F2629">
        <v>41</v>
      </c>
      <c r="J2629" s="29">
        <f>VLOOKUP(Datos[[#This Row],[Mes]],$M$2:$N$13,2,FALSE)</f>
        <v>44743</v>
      </c>
      <c r="K2629" s="29" t="str">
        <f>VLOOKUP(Datos[[#This Row],[Region]],$P$7:$S$61,4,FALSE)</f>
        <v>41 - Sevilla</v>
      </c>
    </row>
    <row r="2630" spans="1:11" x14ac:dyDescent="0.25">
      <c r="A2630" t="s">
        <v>61</v>
      </c>
      <c r="B2630" t="s">
        <v>22</v>
      </c>
      <c r="C2630" t="s">
        <v>11</v>
      </c>
      <c r="D2630">
        <v>0</v>
      </c>
      <c r="E2630">
        <v>0</v>
      </c>
      <c r="F2630">
        <v>41</v>
      </c>
      <c r="J2630" s="29">
        <f>VLOOKUP(Datos[[#This Row],[Mes]],$M$2:$N$13,2,FALSE)</f>
        <v>44774</v>
      </c>
      <c r="K2630" s="29" t="str">
        <f>VLOOKUP(Datos[[#This Row],[Region]],$P$7:$S$61,4,FALSE)</f>
        <v>41 - Sevilla</v>
      </c>
    </row>
    <row r="2631" spans="1:11" x14ac:dyDescent="0.25">
      <c r="A2631" t="s">
        <v>61</v>
      </c>
      <c r="B2631" t="s">
        <v>22</v>
      </c>
      <c r="C2631" t="s">
        <v>12</v>
      </c>
      <c r="D2631">
        <v>0</v>
      </c>
      <c r="E2631">
        <v>0</v>
      </c>
      <c r="F2631">
        <v>41</v>
      </c>
      <c r="J2631" s="29">
        <f>VLOOKUP(Datos[[#This Row],[Mes]],$M$2:$N$13,2,FALSE)</f>
        <v>44805</v>
      </c>
      <c r="K2631" s="29" t="str">
        <f>VLOOKUP(Datos[[#This Row],[Region]],$P$7:$S$61,4,FALSE)</f>
        <v>41 - Sevilla</v>
      </c>
    </row>
    <row r="2632" spans="1:11" x14ac:dyDescent="0.25">
      <c r="A2632" t="s">
        <v>61</v>
      </c>
      <c r="B2632" t="s">
        <v>22</v>
      </c>
      <c r="C2632" t="s">
        <v>13</v>
      </c>
      <c r="D2632">
        <v>0</v>
      </c>
      <c r="E2632">
        <v>0</v>
      </c>
      <c r="F2632">
        <v>41</v>
      </c>
      <c r="J2632" s="29">
        <f>VLOOKUP(Datos[[#This Row],[Mes]],$M$2:$N$13,2,FALSE)</f>
        <v>44835</v>
      </c>
      <c r="K2632" s="29" t="str">
        <f>VLOOKUP(Datos[[#This Row],[Region]],$P$7:$S$61,4,FALSE)</f>
        <v>41 - Sevilla</v>
      </c>
    </row>
    <row r="2633" spans="1:11" x14ac:dyDescent="0.25">
      <c r="A2633" t="s">
        <v>61</v>
      </c>
      <c r="B2633" t="s">
        <v>22</v>
      </c>
      <c r="C2633" t="s">
        <v>14</v>
      </c>
      <c r="D2633">
        <v>0</v>
      </c>
      <c r="E2633">
        <v>0</v>
      </c>
      <c r="F2633">
        <v>41</v>
      </c>
      <c r="J2633" s="29">
        <f>VLOOKUP(Datos[[#This Row],[Mes]],$M$2:$N$13,2,FALSE)</f>
        <v>44866</v>
      </c>
      <c r="K2633" s="29" t="str">
        <f>VLOOKUP(Datos[[#This Row],[Region]],$P$7:$S$61,4,FALSE)</f>
        <v>41 - Sevilla</v>
      </c>
    </row>
    <row r="2634" spans="1:11" x14ac:dyDescent="0.25">
      <c r="A2634" t="s">
        <v>61</v>
      </c>
      <c r="B2634" t="s">
        <v>22</v>
      </c>
      <c r="C2634" t="s">
        <v>15</v>
      </c>
      <c r="D2634">
        <v>0</v>
      </c>
      <c r="E2634">
        <v>0</v>
      </c>
      <c r="F2634">
        <v>41</v>
      </c>
      <c r="J2634" s="29">
        <f>VLOOKUP(Datos[[#This Row],[Mes]],$M$2:$N$13,2,FALSE)</f>
        <v>44896</v>
      </c>
      <c r="K2634" s="29" t="str">
        <f>VLOOKUP(Datos[[#This Row],[Region]],$P$7:$S$61,4,FALSE)</f>
        <v>41 - Sevilla</v>
      </c>
    </row>
    <row r="2635" spans="1:11" x14ac:dyDescent="0.25">
      <c r="A2635" t="s">
        <v>88</v>
      </c>
      <c r="B2635" t="s">
        <v>22</v>
      </c>
      <c r="C2635" t="s">
        <v>9</v>
      </c>
      <c r="D2635">
        <v>0</v>
      </c>
      <c r="E2635">
        <v>0</v>
      </c>
      <c r="F2635">
        <v>42</v>
      </c>
      <c r="J2635" s="29">
        <f>VLOOKUP(Datos[[#This Row],[Mes]],$M$2:$N$13,2,FALSE)</f>
        <v>44713</v>
      </c>
      <c r="K2635" s="29" t="str">
        <f>VLOOKUP(Datos[[#This Row],[Region]],$P$7:$S$61,4,FALSE)</f>
        <v>42 - Soria</v>
      </c>
    </row>
    <row r="2636" spans="1:11" x14ac:dyDescent="0.25">
      <c r="A2636" t="s">
        <v>88</v>
      </c>
      <c r="B2636" t="s">
        <v>22</v>
      </c>
      <c r="C2636" t="s">
        <v>10</v>
      </c>
      <c r="D2636">
        <v>0</v>
      </c>
      <c r="E2636">
        <v>0</v>
      </c>
      <c r="F2636">
        <v>42</v>
      </c>
      <c r="J2636" s="29">
        <f>VLOOKUP(Datos[[#This Row],[Mes]],$M$2:$N$13,2,FALSE)</f>
        <v>44743</v>
      </c>
      <c r="K2636" s="29" t="str">
        <f>VLOOKUP(Datos[[#This Row],[Region]],$P$7:$S$61,4,FALSE)</f>
        <v>42 - Soria</v>
      </c>
    </row>
    <row r="2637" spans="1:11" x14ac:dyDescent="0.25">
      <c r="A2637" t="s">
        <v>88</v>
      </c>
      <c r="B2637" t="s">
        <v>22</v>
      </c>
      <c r="C2637" t="s">
        <v>11</v>
      </c>
      <c r="D2637">
        <v>0</v>
      </c>
      <c r="E2637">
        <v>0</v>
      </c>
      <c r="F2637">
        <v>42</v>
      </c>
      <c r="J2637" s="29">
        <f>VLOOKUP(Datos[[#This Row],[Mes]],$M$2:$N$13,2,FALSE)</f>
        <v>44774</v>
      </c>
      <c r="K2637" s="29" t="str">
        <f>VLOOKUP(Datos[[#This Row],[Region]],$P$7:$S$61,4,FALSE)</f>
        <v>42 - Soria</v>
      </c>
    </row>
    <row r="2638" spans="1:11" x14ac:dyDescent="0.25">
      <c r="A2638" t="s">
        <v>88</v>
      </c>
      <c r="B2638" t="s">
        <v>22</v>
      </c>
      <c r="C2638" t="s">
        <v>12</v>
      </c>
      <c r="D2638">
        <v>0</v>
      </c>
      <c r="E2638">
        <v>0</v>
      </c>
      <c r="F2638">
        <v>42</v>
      </c>
      <c r="J2638" s="29">
        <f>VLOOKUP(Datos[[#This Row],[Mes]],$M$2:$N$13,2,FALSE)</f>
        <v>44805</v>
      </c>
      <c r="K2638" s="29" t="str">
        <f>VLOOKUP(Datos[[#This Row],[Region]],$P$7:$S$61,4,FALSE)</f>
        <v>42 - Soria</v>
      </c>
    </row>
    <row r="2639" spans="1:11" x14ac:dyDescent="0.25">
      <c r="A2639" t="s">
        <v>88</v>
      </c>
      <c r="B2639" t="s">
        <v>22</v>
      </c>
      <c r="C2639" t="s">
        <v>13</v>
      </c>
      <c r="D2639">
        <v>0</v>
      </c>
      <c r="E2639">
        <v>0</v>
      </c>
      <c r="F2639">
        <v>42</v>
      </c>
      <c r="J2639" s="29">
        <f>VLOOKUP(Datos[[#This Row],[Mes]],$M$2:$N$13,2,FALSE)</f>
        <v>44835</v>
      </c>
      <c r="K2639" s="29" t="str">
        <f>VLOOKUP(Datos[[#This Row],[Region]],$P$7:$S$61,4,FALSE)</f>
        <v>42 - Soria</v>
      </c>
    </row>
    <row r="2640" spans="1:11" x14ac:dyDescent="0.25">
      <c r="A2640" t="s">
        <v>88</v>
      </c>
      <c r="B2640" t="s">
        <v>22</v>
      </c>
      <c r="C2640" t="s">
        <v>14</v>
      </c>
      <c r="D2640">
        <v>0</v>
      </c>
      <c r="E2640">
        <v>0</v>
      </c>
      <c r="F2640">
        <v>42</v>
      </c>
      <c r="J2640" s="29">
        <f>VLOOKUP(Datos[[#This Row],[Mes]],$M$2:$N$13,2,FALSE)</f>
        <v>44866</v>
      </c>
      <c r="K2640" s="29" t="str">
        <f>VLOOKUP(Datos[[#This Row],[Region]],$P$7:$S$61,4,FALSE)</f>
        <v>42 - Soria</v>
      </c>
    </row>
    <row r="2641" spans="1:11" x14ac:dyDescent="0.25">
      <c r="A2641" t="s">
        <v>88</v>
      </c>
      <c r="B2641" t="s">
        <v>22</v>
      </c>
      <c r="C2641" t="s">
        <v>15</v>
      </c>
      <c r="D2641">
        <v>0</v>
      </c>
      <c r="E2641">
        <v>0</v>
      </c>
      <c r="F2641">
        <v>42</v>
      </c>
      <c r="J2641" s="29">
        <f>VLOOKUP(Datos[[#This Row],[Mes]],$M$2:$N$13,2,FALSE)</f>
        <v>44896</v>
      </c>
      <c r="K2641" s="29" t="str">
        <f>VLOOKUP(Datos[[#This Row],[Region]],$P$7:$S$61,4,FALSE)</f>
        <v>42 - Soria</v>
      </c>
    </row>
    <row r="2642" spans="1:11" x14ac:dyDescent="0.25">
      <c r="A2642" t="s">
        <v>106</v>
      </c>
      <c r="B2642" t="s">
        <v>22</v>
      </c>
      <c r="C2642" t="s">
        <v>9</v>
      </c>
      <c r="D2642">
        <v>0</v>
      </c>
      <c r="E2642">
        <v>0</v>
      </c>
      <c r="F2642">
        <v>43</v>
      </c>
      <c r="J2642" s="29">
        <f>VLOOKUP(Datos[[#This Row],[Mes]],$M$2:$N$13,2,FALSE)</f>
        <v>44713</v>
      </c>
      <c r="K2642" s="29" t="str">
        <f>VLOOKUP(Datos[[#This Row],[Region]],$P$7:$S$61,4,FALSE)</f>
        <v>43 - Tarragona</v>
      </c>
    </row>
    <row r="2643" spans="1:11" x14ac:dyDescent="0.25">
      <c r="A2643" t="s">
        <v>106</v>
      </c>
      <c r="B2643" t="s">
        <v>22</v>
      </c>
      <c r="C2643" t="s">
        <v>10</v>
      </c>
      <c r="D2643">
        <v>0</v>
      </c>
      <c r="E2643">
        <v>0</v>
      </c>
      <c r="F2643">
        <v>43</v>
      </c>
      <c r="J2643" s="29">
        <f>VLOOKUP(Datos[[#This Row],[Mes]],$M$2:$N$13,2,FALSE)</f>
        <v>44743</v>
      </c>
      <c r="K2643" s="29" t="str">
        <f>VLOOKUP(Datos[[#This Row],[Region]],$P$7:$S$61,4,FALSE)</f>
        <v>43 - Tarragona</v>
      </c>
    </row>
    <row r="2644" spans="1:11" x14ac:dyDescent="0.25">
      <c r="A2644" t="s">
        <v>106</v>
      </c>
      <c r="B2644" t="s">
        <v>22</v>
      </c>
      <c r="C2644" t="s">
        <v>11</v>
      </c>
      <c r="D2644">
        <v>0</v>
      </c>
      <c r="E2644">
        <v>0</v>
      </c>
      <c r="F2644">
        <v>43</v>
      </c>
      <c r="J2644" s="29">
        <f>VLOOKUP(Datos[[#This Row],[Mes]],$M$2:$N$13,2,FALSE)</f>
        <v>44774</v>
      </c>
      <c r="K2644" s="29" t="str">
        <f>VLOOKUP(Datos[[#This Row],[Region]],$P$7:$S$61,4,FALSE)</f>
        <v>43 - Tarragona</v>
      </c>
    </row>
    <row r="2645" spans="1:11" x14ac:dyDescent="0.25">
      <c r="A2645" t="s">
        <v>106</v>
      </c>
      <c r="B2645" t="s">
        <v>22</v>
      </c>
      <c r="C2645" t="s">
        <v>12</v>
      </c>
      <c r="D2645">
        <v>0</v>
      </c>
      <c r="E2645">
        <v>0</v>
      </c>
      <c r="F2645">
        <v>43</v>
      </c>
      <c r="J2645" s="29">
        <f>VLOOKUP(Datos[[#This Row],[Mes]],$M$2:$N$13,2,FALSE)</f>
        <v>44805</v>
      </c>
      <c r="K2645" s="29" t="str">
        <f>VLOOKUP(Datos[[#This Row],[Region]],$P$7:$S$61,4,FALSE)</f>
        <v>43 - Tarragona</v>
      </c>
    </row>
    <row r="2646" spans="1:11" x14ac:dyDescent="0.25">
      <c r="A2646" t="s">
        <v>106</v>
      </c>
      <c r="B2646" t="s">
        <v>22</v>
      </c>
      <c r="C2646" t="s">
        <v>13</v>
      </c>
      <c r="D2646">
        <v>0</v>
      </c>
      <c r="E2646">
        <v>0</v>
      </c>
      <c r="F2646">
        <v>43</v>
      </c>
      <c r="J2646" s="29">
        <f>VLOOKUP(Datos[[#This Row],[Mes]],$M$2:$N$13,2,FALSE)</f>
        <v>44835</v>
      </c>
      <c r="K2646" s="29" t="str">
        <f>VLOOKUP(Datos[[#This Row],[Region]],$P$7:$S$61,4,FALSE)</f>
        <v>43 - Tarragona</v>
      </c>
    </row>
    <row r="2647" spans="1:11" x14ac:dyDescent="0.25">
      <c r="A2647" t="s">
        <v>106</v>
      </c>
      <c r="B2647" t="s">
        <v>22</v>
      </c>
      <c r="C2647" t="s">
        <v>14</v>
      </c>
      <c r="D2647">
        <v>0</v>
      </c>
      <c r="E2647">
        <v>0</v>
      </c>
      <c r="F2647">
        <v>43</v>
      </c>
      <c r="J2647" s="29">
        <f>VLOOKUP(Datos[[#This Row],[Mes]],$M$2:$N$13,2,FALSE)</f>
        <v>44866</v>
      </c>
      <c r="K2647" s="29" t="str">
        <f>VLOOKUP(Datos[[#This Row],[Region]],$P$7:$S$61,4,FALSE)</f>
        <v>43 - Tarragona</v>
      </c>
    </row>
    <row r="2648" spans="1:11" x14ac:dyDescent="0.25">
      <c r="A2648" t="s">
        <v>106</v>
      </c>
      <c r="B2648" t="s">
        <v>22</v>
      </c>
      <c r="C2648" t="s">
        <v>15</v>
      </c>
      <c r="D2648">
        <v>0</v>
      </c>
      <c r="E2648">
        <v>0</v>
      </c>
      <c r="F2648">
        <v>43</v>
      </c>
      <c r="J2648" s="29">
        <f>VLOOKUP(Datos[[#This Row],[Mes]],$M$2:$N$13,2,FALSE)</f>
        <v>44896</v>
      </c>
      <c r="K2648" s="29" t="str">
        <f>VLOOKUP(Datos[[#This Row],[Region]],$P$7:$S$61,4,FALSE)</f>
        <v>43 - Tarragona</v>
      </c>
    </row>
    <row r="2649" spans="1:11" x14ac:dyDescent="0.25">
      <c r="A2649" t="s">
        <v>87</v>
      </c>
      <c r="B2649" t="s">
        <v>22</v>
      </c>
      <c r="C2649" t="s">
        <v>9</v>
      </c>
      <c r="D2649">
        <v>0</v>
      </c>
      <c r="E2649">
        <v>0</v>
      </c>
      <c r="F2649">
        <v>44</v>
      </c>
      <c r="J2649" s="29">
        <f>VLOOKUP(Datos[[#This Row],[Mes]],$M$2:$N$13,2,FALSE)</f>
        <v>44713</v>
      </c>
      <c r="K2649" s="29" t="str">
        <f>VLOOKUP(Datos[[#This Row],[Region]],$P$7:$S$61,4,FALSE)</f>
        <v>44 - Teruel</v>
      </c>
    </row>
    <row r="2650" spans="1:11" x14ac:dyDescent="0.25">
      <c r="A2650" t="s">
        <v>87</v>
      </c>
      <c r="B2650" t="s">
        <v>22</v>
      </c>
      <c r="C2650" t="s">
        <v>10</v>
      </c>
      <c r="D2650">
        <v>0</v>
      </c>
      <c r="E2650">
        <v>0</v>
      </c>
      <c r="F2650">
        <v>44</v>
      </c>
      <c r="J2650" s="29">
        <f>VLOOKUP(Datos[[#This Row],[Mes]],$M$2:$N$13,2,FALSE)</f>
        <v>44743</v>
      </c>
      <c r="K2650" s="29" t="str">
        <f>VLOOKUP(Datos[[#This Row],[Region]],$P$7:$S$61,4,FALSE)</f>
        <v>44 - Teruel</v>
      </c>
    </row>
    <row r="2651" spans="1:11" x14ac:dyDescent="0.25">
      <c r="A2651" t="s">
        <v>87</v>
      </c>
      <c r="B2651" t="s">
        <v>22</v>
      </c>
      <c r="C2651" t="s">
        <v>11</v>
      </c>
      <c r="D2651">
        <v>0</v>
      </c>
      <c r="E2651">
        <v>0</v>
      </c>
      <c r="F2651">
        <v>44</v>
      </c>
      <c r="J2651" s="29">
        <f>VLOOKUP(Datos[[#This Row],[Mes]],$M$2:$N$13,2,FALSE)</f>
        <v>44774</v>
      </c>
      <c r="K2651" s="29" t="str">
        <f>VLOOKUP(Datos[[#This Row],[Region]],$P$7:$S$61,4,FALSE)</f>
        <v>44 - Teruel</v>
      </c>
    </row>
    <row r="2652" spans="1:11" x14ac:dyDescent="0.25">
      <c r="A2652" t="s">
        <v>87</v>
      </c>
      <c r="B2652" t="s">
        <v>22</v>
      </c>
      <c r="C2652" t="s">
        <v>12</v>
      </c>
      <c r="D2652">
        <v>0</v>
      </c>
      <c r="E2652">
        <v>0</v>
      </c>
      <c r="F2652">
        <v>44</v>
      </c>
      <c r="J2652" s="29">
        <f>VLOOKUP(Datos[[#This Row],[Mes]],$M$2:$N$13,2,FALSE)</f>
        <v>44805</v>
      </c>
      <c r="K2652" s="29" t="str">
        <f>VLOOKUP(Datos[[#This Row],[Region]],$P$7:$S$61,4,FALSE)</f>
        <v>44 - Teruel</v>
      </c>
    </row>
    <row r="2653" spans="1:11" x14ac:dyDescent="0.25">
      <c r="A2653" t="s">
        <v>87</v>
      </c>
      <c r="B2653" t="s">
        <v>22</v>
      </c>
      <c r="C2653" t="s">
        <v>13</v>
      </c>
      <c r="D2653">
        <v>0</v>
      </c>
      <c r="E2653">
        <v>0</v>
      </c>
      <c r="F2653">
        <v>44</v>
      </c>
      <c r="J2653" s="29">
        <f>VLOOKUP(Datos[[#This Row],[Mes]],$M$2:$N$13,2,FALSE)</f>
        <v>44835</v>
      </c>
      <c r="K2653" s="29" t="str">
        <f>VLOOKUP(Datos[[#This Row],[Region]],$P$7:$S$61,4,FALSE)</f>
        <v>44 - Teruel</v>
      </c>
    </row>
    <row r="2654" spans="1:11" x14ac:dyDescent="0.25">
      <c r="A2654" t="s">
        <v>87</v>
      </c>
      <c r="B2654" t="s">
        <v>22</v>
      </c>
      <c r="C2654" t="s">
        <v>14</v>
      </c>
      <c r="D2654">
        <v>0</v>
      </c>
      <c r="E2654">
        <v>0</v>
      </c>
      <c r="F2654">
        <v>44</v>
      </c>
      <c r="J2654" s="29">
        <f>VLOOKUP(Datos[[#This Row],[Mes]],$M$2:$N$13,2,FALSE)</f>
        <v>44866</v>
      </c>
      <c r="K2654" s="29" t="str">
        <f>VLOOKUP(Datos[[#This Row],[Region]],$P$7:$S$61,4,FALSE)</f>
        <v>44 - Teruel</v>
      </c>
    </row>
    <row r="2655" spans="1:11" x14ac:dyDescent="0.25">
      <c r="A2655" t="s">
        <v>87</v>
      </c>
      <c r="B2655" t="s">
        <v>22</v>
      </c>
      <c r="C2655" t="s">
        <v>15</v>
      </c>
      <c r="D2655">
        <v>0</v>
      </c>
      <c r="E2655">
        <v>0</v>
      </c>
      <c r="F2655">
        <v>44</v>
      </c>
      <c r="J2655" s="29">
        <f>VLOOKUP(Datos[[#This Row],[Mes]],$M$2:$N$13,2,FALSE)</f>
        <v>44896</v>
      </c>
      <c r="K2655" s="29" t="str">
        <f>VLOOKUP(Datos[[#This Row],[Region]],$P$7:$S$61,4,FALSE)</f>
        <v>44 - Teruel</v>
      </c>
    </row>
    <row r="2656" spans="1:11" x14ac:dyDescent="0.25">
      <c r="A2656" t="s">
        <v>86</v>
      </c>
      <c r="B2656" t="s">
        <v>22</v>
      </c>
      <c r="C2656" t="s">
        <v>9</v>
      </c>
      <c r="D2656">
        <v>0</v>
      </c>
      <c r="E2656">
        <v>0</v>
      </c>
      <c r="F2656">
        <v>45</v>
      </c>
      <c r="J2656" s="29">
        <f>VLOOKUP(Datos[[#This Row],[Mes]],$M$2:$N$13,2,FALSE)</f>
        <v>44713</v>
      </c>
      <c r="K2656" s="29" t="str">
        <f>VLOOKUP(Datos[[#This Row],[Region]],$P$7:$S$61,4,FALSE)</f>
        <v>45 - Toledo</v>
      </c>
    </row>
    <row r="2657" spans="1:11" x14ac:dyDescent="0.25">
      <c r="A2657" t="s">
        <v>86</v>
      </c>
      <c r="B2657" t="s">
        <v>22</v>
      </c>
      <c r="C2657" t="s">
        <v>10</v>
      </c>
      <c r="D2657">
        <v>0</v>
      </c>
      <c r="E2657">
        <v>0</v>
      </c>
      <c r="F2657">
        <v>45</v>
      </c>
      <c r="J2657" s="29">
        <f>VLOOKUP(Datos[[#This Row],[Mes]],$M$2:$N$13,2,FALSE)</f>
        <v>44743</v>
      </c>
      <c r="K2657" s="29" t="str">
        <f>VLOOKUP(Datos[[#This Row],[Region]],$P$7:$S$61,4,FALSE)</f>
        <v>45 - Toledo</v>
      </c>
    </row>
    <row r="2658" spans="1:11" x14ac:dyDescent="0.25">
      <c r="A2658" t="s">
        <v>86</v>
      </c>
      <c r="B2658" t="s">
        <v>22</v>
      </c>
      <c r="C2658" t="s">
        <v>11</v>
      </c>
      <c r="D2658">
        <v>0</v>
      </c>
      <c r="E2658">
        <v>0</v>
      </c>
      <c r="F2658">
        <v>45</v>
      </c>
      <c r="J2658" s="29">
        <f>VLOOKUP(Datos[[#This Row],[Mes]],$M$2:$N$13,2,FALSE)</f>
        <v>44774</v>
      </c>
      <c r="K2658" s="29" t="str">
        <f>VLOOKUP(Datos[[#This Row],[Region]],$P$7:$S$61,4,FALSE)</f>
        <v>45 - Toledo</v>
      </c>
    </row>
    <row r="2659" spans="1:11" x14ac:dyDescent="0.25">
      <c r="A2659" t="s">
        <v>86</v>
      </c>
      <c r="B2659" t="s">
        <v>22</v>
      </c>
      <c r="C2659" t="s">
        <v>12</v>
      </c>
      <c r="D2659">
        <v>0</v>
      </c>
      <c r="E2659">
        <v>0</v>
      </c>
      <c r="F2659">
        <v>45</v>
      </c>
      <c r="J2659" s="29">
        <f>VLOOKUP(Datos[[#This Row],[Mes]],$M$2:$N$13,2,FALSE)</f>
        <v>44805</v>
      </c>
      <c r="K2659" s="29" t="str">
        <f>VLOOKUP(Datos[[#This Row],[Region]],$P$7:$S$61,4,FALSE)</f>
        <v>45 - Toledo</v>
      </c>
    </row>
    <row r="2660" spans="1:11" x14ac:dyDescent="0.25">
      <c r="A2660" t="s">
        <v>86</v>
      </c>
      <c r="B2660" t="s">
        <v>22</v>
      </c>
      <c r="C2660" t="s">
        <v>13</v>
      </c>
      <c r="D2660">
        <v>0</v>
      </c>
      <c r="E2660">
        <v>0</v>
      </c>
      <c r="F2660">
        <v>45</v>
      </c>
      <c r="J2660" s="29">
        <f>VLOOKUP(Datos[[#This Row],[Mes]],$M$2:$N$13,2,FALSE)</f>
        <v>44835</v>
      </c>
      <c r="K2660" s="29" t="str">
        <f>VLOOKUP(Datos[[#This Row],[Region]],$P$7:$S$61,4,FALSE)</f>
        <v>45 - Toledo</v>
      </c>
    </row>
    <row r="2661" spans="1:11" x14ac:dyDescent="0.25">
      <c r="A2661" t="s">
        <v>86</v>
      </c>
      <c r="B2661" t="s">
        <v>22</v>
      </c>
      <c r="C2661" t="s">
        <v>14</v>
      </c>
      <c r="D2661">
        <v>0</v>
      </c>
      <c r="E2661">
        <v>0</v>
      </c>
      <c r="F2661">
        <v>45</v>
      </c>
      <c r="J2661" s="29">
        <f>VLOOKUP(Datos[[#This Row],[Mes]],$M$2:$N$13,2,FALSE)</f>
        <v>44866</v>
      </c>
      <c r="K2661" s="29" t="str">
        <f>VLOOKUP(Datos[[#This Row],[Region]],$P$7:$S$61,4,FALSE)</f>
        <v>45 - Toledo</v>
      </c>
    </row>
    <row r="2662" spans="1:11" x14ac:dyDescent="0.25">
      <c r="A2662" t="s">
        <v>86</v>
      </c>
      <c r="B2662" t="s">
        <v>22</v>
      </c>
      <c r="C2662" t="s">
        <v>15</v>
      </c>
      <c r="D2662">
        <v>0</v>
      </c>
      <c r="E2662">
        <v>0</v>
      </c>
      <c r="F2662">
        <v>45</v>
      </c>
      <c r="J2662" s="29">
        <f>VLOOKUP(Datos[[#This Row],[Mes]],$M$2:$N$13,2,FALSE)</f>
        <v>44896</v>
      </c>
      <c r="K2662" s="29" t="str">
        <f>VLOOKUP(Datos[[#This Row],[Region]],$P$7:$S$61,4,FALSE)</f>
        <v>45 - Toledo</v>
      </c>
    </row>
    <row r="2663" spans="1:11" x14ac:dyDescent="0.25">
      <c r="A2663" t="s">
        <v>110</v>
      </c>
      <c r="B2663" t="s">
        <v>22</v>
      </c>
      <c r="C2663" t="s">
        <v>9</v>
      </c>
      <c r="D2663">
        <v>0</v>
      </c>
      <c r="E2663">
        <v>0</v>
      </c>
      <c r="F2663">
        <v>46</v>
      </c>
      <c r="J2663" s="29">
        <f>VLOOKUP(Datos[[#This Row],[Mes]],$M$2:$N$13,2,FALSE)</f>
        <v>44713</v>
      </c>
      <c r="K2663" s="29" t="str">
        <f>VLOOKUP(Datos[[#This Row],[Region]],$P$7:$S$61,4,FALSE)</f>
        <v>46 - Valencia/València</v>
      </c>
    </row>
    <row r="2664" spans="1:11" x14ac:dyDescent="0.25">
      <c r="A2664" t="s">
        <v>110</v>
      </c>
      <c r="B2664" t="s">
        <v>22</v>
      </c>
      <c r="C2664" t="s">
        <v>10</v>
      </c>
      <c r="D2664">
        <v>0</v>
      </c>
      <c r="E2664">
        <v>0</v>
      </c>
      <c r="F2664">
        <v>46</v>
      </c>
      <c r="J2664" s="29">
        <f>VLOOKUP(Datos[[#This Row],[Mes]],$M$2:$N$13,2,FALSE)</f>
        <v>44743</v>
      </c>
      <c r="K2664" s="29" t="str">
        <f>VLOOKUP(Datos[[#This Row],[Region]],$P$7:$S$61,4,FALSE)</f>
        <v>46 - Valencia/València</v>
      </c>
    </row>
    <row r="2665" spans="1:11" x14ac:dyDescent="0.25">
      <c r="A2665" t="s">
        <v>110</v>
      </c>
      <c r="B2665" t="s">
        <v>22</v>
      </c>
      <c r="C2665" t="s">
        <v>11</v>
      </c>
      <c r="D2665">
        <v>0</v>
      </c>
      <c r="E2665">
        <v>0</v>
      </c>
      <c r="F2665">
        <v>46</v>
      </c>
      <c r="J2665" s="29">
        <f>VLOOKUP(Datos[[#This Row],[Mes]],$M$2:$N$13,2,FALSE)</f>
        <v>44774</v>
      </c>
      <c r="K2665" s="29" t="str">
        <f>VLOOKUP(Datos[[#This Row],[Region]],$P$7:$S$61,4,FALSE)</f>
        <v>46 - Valencia/València</v>
      </c>
    </row>
    <row r="2666" spans="1:11" x14ac:dyDescent="0.25">
      <c r="A2666" t="s">
        <v>110</v>
      </c>
      <c r="B2666" t="s">
        <v>22</v>
      </c>
      <c r="C2666" t="s">
        <v>12</v>
      </c>
      <c r="D2666">
        <v>0</v>
      </c>
      <c r="E2666">
        <v>0</v>
      </c>
      <c r="F2666">
        <v>46</v>
      </c>
      <c r="J2666" s="29">
        <f>VLOOKUP(Datos[[#This Row],[Mes]],$M$2:$N$13,2,FALSE)</f>
        <v>44805</v>
      </c>
      <c r="K2666" s="29" t="str">
        <f>VLOOKUP(Datos[[#This Row],[Region]],$P$7:$S$61,4,FALSE)</f>
        <v>46 - Valencia/València</v>
      </c>
    </row>
    <row r="2667" spans="1:11" x14ac:dyDescent="0.25">
      <c r="A2667" t="s">
        <v>110</v>
      </c>
      <c r="B2667" t="s">
        <v>22</v>
      </c>
      <c r="C2667" t="s">
        <v>13</v>
      </c>
      <c r="D2667">
        <v>0</v>
      </c>
      <c r="E2667">
        <v>0</v>
      </c>
      <c r="F2667">
        <v>46</v>
      </c>
      <c r="J2667" s="29">
        <f>VLOOKUP(Datos[[#This Row],[Mes]],$M$2:$N$13,2,FALSE)</f>
        <v>44835</v>
      </c>
      <c r="K2667" s="29" t="str">
        <f>VLOOKUP(Datos[[#This Row],[Region]],$P$7:$S$61,4,FALSE)</f>
        <v>46 - Valencia/València</v>
      </c>
    </row>
    <row r="2668" spans="1:11" x14ac:dyDescent="0.25">
      <c r="A2668" t="s">
        <v>110</v>
      </c>
      <c r="B2668" t="s">
        <v>22</v>
      </c>
      <c r="C2668" t="s">
        <v>14</v>
      </c>
      <c r="D2668">
        <v>0</v>
      </c>
      <c r="E2668">
        <v>0</v>
      </c>
      <c r="F2668">
        <v>46</v>
      </c>
      <c r="J2668" s="29">
        <f>VLOOKUP(Datos[[#This Row],[Mes]],$M$2:$N$13,2,FALSE)</f>
        <v>44866</v>
      </c>
      <c r="K2668" s="29" t="str">
        <f>VLOOKUP(Datos[[#This Row],[Region]],$P$7:$S$61,4,FALSE)</f>
        <v>46 - Valencia/València</v>
      </c>
    </row>
    <row r="2669" spans="1:11" x14ac:dyDescent="0.25">
      <c r="A2669" t="s">
        <v>110</v>
      </c>
      <c r="B2669" t="s">
        <v>22</v>
      </c>
      <c r="C2669" t="s">
        <v>15</v>
      </c>
      <c r="D2669">
        <v>0</v>
      </c>
      <c r="E2669">
        <v>0</v>
      </c>
      <c r="F2669">
        <v>46</v>
      </c>
      <c r="J2669" s="29">
        <f>VLOOKUP(Datos[[#This Row],[Mes]],$M$2:$N$13,2,FALSE)</f>
        <v>44896</v>
      </c>
      <c r="K2669" s="29" t="str">
        <f>VLOOKUP(Datos[[#This Row],[Region]],$P$7:$S$61,4,FALSE)</f>
        <v>46 - Valencia/València</v>
      </c>
    </row>
    <row r="2670" spans="1:11" x14ac:dyDescent="0.25">
      <c r="A2670" t="s">
        <v>85</v>
      </c>
      <c r="B2670" t="s">
        <v>22</v>
      </c>
      <c r="C2670" t="s">
        <v>9</v>
      </c>
      <c r="D2670">
        <v>0</v>
      </c>
      <c r="E2670">
        <v>0</v>
      </c>
      <c r="F2670">
        <v>47</v>
      </c>
      <c r="J2670" s="29">
        <f>VLOOKUP(Datos[[#This Row],[Mes]],$M$2:$N$13,2,FALSE)</f>
        <v>44713</v>
      </c>
      <c r="K2670" s="29" t="str">
        <f>VLOOKUP(Datos[[#This Row],[Region]],$P$7:$S$61,4,FALSE)</f>
        <v>47 - Valladolid</v>
      </c>
    </row>
    <row r="2671" spans="1:11" x14ac:dyDescent="0.25">
      <c r="A2671" t="s">
        <v>85</v>
      </c>
      <c r="B2671" t="s">
        <v>22</v>
      </c>
      <c r="C2671" t="s">
        <v>10</v>
      </c>
      <c r="D2671">
        <v>0</v>
      </c>
      <c r="E2671">
        <v>0</v>
      </c>
      <c r="F2671">
        <v>47</v>
      </c>
      <c r="J2671" s="29">
        <f>VLOOKUP(Datos[[#This Row],[Mes]],$M$2:$N$13,2,FALSE)</f>
        <v>44743</v>
      </c>
      <c r="K2671" s="29" t="str">
        <f>VLOOKUP(Datos[[#This Row],[Region]],$P$7:$S$61,4,FALSE)</f>
        <v>47 - Valladolid</v>
      </c>
    </row>
    <row r="2672" spans="1:11" x14ac:dyDescent="0.25">
      <c r="A2672" t="s">
        <v>85</v>
      </c>
      <c r="B2672" t="s">
        <v>22</v>
      </c>
      <c r="C2672" t="s">
        <v>11</v>
      </c>
      <c r="D2672">
        <v>0</v>
      </c>
      <c r="E2672">
        <v>0</v>
      </c>
      <c r="F2672">
        <v>47</v>
      </c>
      <c r="J2672" s="29">
        <f>VLOOKUP(Datos[[#This Row],[Mes]],$M$2:$N$13,2,FALSE)</f>
        <v>44774</v>
      </c>
      <c r="K2672" s="29" t="str">
        <f>VLOOKUP(Datos[[#This Row],[Region]],$P$7:$S$61,4,FALSE)</f>
        <v>47 - Valladolid</v>
      </c>
    </row>
    <row r="2673" spans="1:11" x14ac:dyDescent="0.25">
      <c r="A2673" t="s">
        <v>85</v>
      </c>
      <c r="B2673" t="s">
        <v>22</v>
      </c>
      <c r="C2673" t="s">
        <v>12</v>
      </c>
      <c r="D2673">
        <v>0</v>
      </c>
      <c r="E2673">
        <v>0</v>
      </c>
      <c r="F2673">
        <v>47</v>
      </c>
      <c r="J2673" s="29">
        <f>VLOOKUP(Datos[[#This Row],[Mes]],$M$2:$N$13,2,FALSE)</f>
        <v>44805</v>
      </c>
      <c r="K2673" s="29" t="str">
        <f>VLOOKUP(Datos[[#This Row],[Region]],$P$7:$S$61,4,FALSE)</f>
        <v>47 - Valladolid</v>
      </c>
    </row>
    <row r="2674" spans="1:11" x14ac:dyDescent="0.25">
      <c r="A2674" t="s">
        <v>85</v>
      </c>
      <c r="B2674" t="s">
        <v>22</v>
      </c>
      <c r="C2674" t="s">
        <v>13</v>
      </c>
      <c r="D2674">
        <v>0</v>
      </c>
      <c r="E2674">
        <v>0</v>
      </c>
      <c r="F2674">
        <v>47</v>
      </c>
      <c r="J2674" s="29">
        <f>VLOOKUP(Datos[[#This Row],[Mes]],$M$2:$N$13,2,FALSE)</f>
        <v>44835</v>
      </c>
      <c r="K2674" s="29" t="str">
        <f>VLOOKUP(Datos[[#This Row],[Region]],$P$7:$S$61,4,FALSE)</f>
        <v>47 - Valladolid</v>
      </c>
    </row>
    <row r="2675" spans="1:11" x14ac:dyDescent="0.25">
      <c r="A2675" t="s">
        <v>85</v>
      </c>
      <c r="B2675" t="s">
        <v>22</v>
      </c>
      <c r="C2675" t="s">
        <v>14</v>
      </c>
      <c r="D2675">
        <v>0</v>
      </c>
      <c r="E2675">
        <v>0</v>
      </c>
      <c r="F2675">
        <v>47</v>
      </c>
      <c r="J2675" s="29">
        <f>VLOOKUP(Datos[[#This Row],[Mes]],$M$2:$N$13,2,FALSE)</f>
        <v>44866</v>
      </c>
      <c r="K2675" s="29" t="str">
        <f>VLOOKUP(Datos[[#This Row],[Region]],$P$7:$S$61,4,FALSE)</f>
        <v>47 - Valladolid</v>
      </c>
    </row>
    <row r="2676" spans="1:11" x14ac:dyDescent="0.25">
      <c r="A2676" t="s">
        <v>85</v>
      </c>
      <c r="B2676" t="s">
        <v>22</v>
      </c>
      <c r="C2676" t="s">
        <v>15</v>
      </c>
      <c r="D2676">
        <v>0</v>
      </c>
      <c r="E2676">
        <v>0</v>
      </c>
      <c r="F2676">
        <v>47</v>
      </c>
      <c r="J2676" s="29">
        <f>VLOOKUP(Datos[[#This Row],[Mes]],$M$2:$N$13,2,FALSE)</f>
        <v>44896</v>
      </c>
      <c r="K2676" s="29" t="str">
        <f>VLOOKUP(Datos[[#This Row],[Region]],$P$7:$S$61,4,FALSE)</f>
        <v>47 - Valladolid</v>
      </c>
    </row>
    <row r="2677" spans="1:11" x14ac:dyDescent="0.25">
      <c r="A2677" t="s">
        <v>73</v>
      </c>
      <c r="B2677" t="s">
        <v>22</v>
      </c>
      <c r="C2677" t="s">
        <v>9</v>
      </c>
      <c r="D2677">
        <v>0</v>
      </c>
      <c r="E2677">
        <v>0</v>
      </c>
      <c r="F2677">
        <v>48</v>
      </c>
      <c r="J2677" s="29">
        <f>VLOOKUP(Datos[[#This Row],[Mes]],$M$2:$N$13,2,FALSE)</f>
        <v>44713</v>
      </c>
      <c r="K2677" s="29" t="str">
        <f>VLOOKUP(Datos[[#This Row],[Region]],$P$7:$S$61,4,FALSE)</f>
        <v>48 - Bizkaia</v>
      </c>
    </row>
    <row r="2678" spans="1:11" x14ac:dyDescent="0.25">
      <c r="A2678" t="s">
        <v>73</v>
      </c>
      <c r="B2678" t="s">
        <v>22</v>
      </c>
      <c r="C2678" t="s">
        <v>10</v>
      </c>
      <c r="D2678">
        <v>0</v>
      </c>
      <c r="E2678">
        <v>0</v>
      </c>
      <c r="F2678">
        <v>48</v>
      </c>
      <c r="J2678" s="29">
        <f>VLOOKUP(Datos[[#This Row],[Mes]],$M$2:$N$13,2,FALSE)</f>
        <v>44743</v>
      </c>
      <c r="K2678" s="29" t="str">
        <f>VLOOKUP(Datos[[#This Row],[Region]],$P$7:$S$61,4,FALSE)</f>
        <v>48 - Bizkaia</v>
      </c>
    </row>
    <row r="2679" spans="1:11" x14ac:dyDescent="0.25">
      <c r="A2679" t="s">
        <v>73</v>
      </c>
      <c r="B2679" t="s">
        <v>22</v>
      </c>
      <c r="C2679" t="s">
        <v>11</v>
      </c>
      <c r="D2679">
        <v>0</v>
      </c>
      <c r="E2679">
        <v>0</v>
      </c>
      <c r="F2679">
        <v>48</v>
      </c>
      <c r="J2679" s="29">
        <f>VLOOKUP(Datos[[#This Row],[Mes]],$M$2:$N$13,2,FALSE)</f>
        <v>44774</v>
      </c>
      <c r="K2679" s="29" t="str">
        <f>VLOOKUP(Datos[[#This Row],[Region]],$P$7:$S$61,4,FALSE)</f>
        <v>48 - Bizkaia</v>
      </c>
    </row>
    <row r="2680" spans="1:11" x14ac:dyDescent="0.25">
      <c r="A2680" t="s">
        <v>73</v>
      </c>
      <c r="B2680" t="s">
        <v>22</v>
      </c>
      <c r="C2680" t="s">
        <v>12</v>
      </c>
      <c r="D2680">
        <v>0</v>
      </c>
      <c r="E2680">
        <v>0</v>
      </c>
      <c r="F2680">
        <v>48</v>
      </c>
      <c r="J2680" s="29">
        <f>VLOOKUP(Datos[[#This Row],[Mes]],$M$2:$N$13,2,FALSE)</f>
        <v>44805</v>
      </c>
      <c r="K2680" s="29" t="str">
        <f>VLOOKUP(Datos[[#This Row],[Region]],$P$7:$S$61,4,FALSE)</f>
        <v>48 - Bizkaia</v>
      </c>
    </row>
    <row r="2681" spans="1:11" x14ac:dyDescent="0.25">
      <c r="A2681" t="s">
        <v>73</v>
      </c>
      <c r="B2681" t="s">
        <v>22</v>
      </c>
      <c r="C2681" t="s">
        <v>13</v>
      </c>
      <c r="D2681">
        <v>0</v>
      </c>
      <c r="E2681">
        <v>0</v>
      </c>
      <c r="F2681">
        <v>48</v>
      </c>
      <c r="J2681" s="29">
        <f>VLOOKUP(Datos[[#This Row],[Mes]],$M$2:$N$13,2,FALSE)</f>
        <v>44835</v>
      </c>
      <c r="K2681" s="29" t="str">
        <f>VLOOKUP(Datos[[#This Row],[Region]],$P$7:$S$61,4,FALSE)</f>
        <v>48 - Bizkaia</v>
      </c>
    </row>
    <row r="2682" spans="1:11" x14ac:dyDescent="0.25">
      <c r="A2682" t="s">
        <v>73</v>
      </c>
      <c r="B2682" t="s">
        <v>22</v>
      </c>
      <c r="C2682" t="s">
        <v>14</v>
      </c>
      <c r="D2682">
        <v>0</v>
      </c>
      <c r="E2682">
        <v>0</v>
      </c>
      <c r="F2682">
        <v>48</v>
      </c>
      <c r="J2682" s="29">
        <f>VLOOKUP(Datos[[#This Row],[Mes]],$M$2:$N$13,2,FALSE)</f>
        <v>44866</v>
      </c>
      <c r="K2682" s="29" t="str">
        <f>VLOOKUP(Datos[[#This Row],[Region]],$P$7:$S$61,4,FALSE)</f>
        <v>48 - Bizkaia</v>
      </c>
    </row>
    <row r="2683" spans="1:11" x14ac:dyDescent="0.25">
      <c r="A2683" t="s">
        <v>73</v>
      </c>
      <c r="B2683" t="s">
        <v>22</v>
      </c>
      <c r="C2683" t="s">
        <v>15</v>
      </c>
      <c r="D2683">
        <v>0</v>
      </c>
      <c r="E2683">
        <v>0</v>
      </c>
      <c r="F2683">
        <v>48</v>
      </c>
      <c r="J2683" s="29">
        <f>VLOOKUP(Datos[[#This Row],[Mes]],$M$2:$N$13,2,FALSE)</f>
        <v>44896</v>
      </c>
      <c r="K2683" s="29" t="str">
        <f>VLOOKUP(Datos[[#This Row],[Region]],$P$7:$S$61,4,FALSE)</f>
        <v>48 - Bizkaia</v>
      </c>
    </row>
    <row r="2684" spans="1:11" x14ac:dyDescent="0.25">
      <c r="A2684" t="s">
        <v>84</v>
      </c>
      <c r="B2684" t="s">
        <v>22</v>
      </c>
      <c r="C2684" t="s">
        <v>9</v>
      </c>
      <c r="D2684">
        <v>0</v>
      </c>
      <c r="E2684">
        <v>0</v>
      </c>
      <c r="F2684">
        <v>49</v>
      </c>
      <c r="J2684" s="29">
        <f>VLOOKUP(Datos[[#This Row],[Mes]],$M$2:$N$13,2,FALSE)</f>
        <v>44713</v>
      </c>
      <c r="K2684" s="29" t="str">
        <f>VLOOKUP(Datos[[#This Row],[Region]],$P$7:$S$61,4,FALSE)</f>
        <v>49 - Zamora</v>
      </c>
    </row>
    <row r="2685" spans="1:11" x14ac:dyDescent="0.25">
      <c r="A2685" t="s">
        <v>84</v>
      </c>
      <c r="B2685" t="s">
        <v>22</v>
      </c>
      <c r="C2685" t="s">
        <v>10</v>
      </c>
      <c r="D2685">
        <v>0</v>
      </c>
      <c r="E2685">
        <v>0</v>
      </c>
      <c r="F2685">
        <v>49</v>
      </c>
      <c r="J2685" s="29">
        <f>VLOOKUP(Datos[[#This Row],[Mes]],$M$2:$N$13,2,FALSE)</f>
        <v>44743</v>
      </c>
      <c r="K2685" s="29" t="str">
        <f>VLOOKUP(Datos[[#This Row],[Region]],$P$7:$S$61,4,FALSE)</f>
        <v>49 - Zamora</v>
      </c>
    </row>
    <row r="2686" spans="1:11" x14ac:dyDescent="0.25">
      <c r="A2686" t="s">
        <v>84</v>
      </c>
      <c r="B2686" t="s">
        <v>22</v>
      </c>
      <c r="C2686" t="s">
        <v>11</v>
      </c>
      <c r="D2686">
        <v>0</v>
      </c>
      <c r="E2686">
        <v>0</v>
      </c>
      <c r="F2686">
        <v>49</v>
      </c>
      <c r="J2686" s="29">
        <f>VLOOKUP(Datos[[#This Row],[Mes]],$M$2:$N$13,2,FALSE)</f>
        <v>44774</v>
      </c>
      <c r="K2686" s="29" t="str">
        <f>VLOOKUP(Datos[[#This Row],[Region]],$P$7:$S$61,4,FALSE)</f>
        <v>49 - Zamora</v>
      </c>
    </row>
    <row r="2687" spans="1:11" x14ac:dyDescent="0.25">
      <c r="A2687" t="s">
        <v>84</v>
      </c>
      <c r="B2687" t="s">
        <v>22</v>
      </c>
      <c r="C2687" t="s">
        <v>12</v>
      </c>
      <c r="D2687">
        <v>0</v>
      </c>
      <c r="E2687">
        <v>0</v>
      </c>
      <c r="F2687">
        <v>49</v>
      </c>
      <c r="J2687" s="29">
        <f>VLOOKUP(Datos[[#This Row],[Mes]],$M$2:$N$13,2,FALSE)</f>
        <v>44805</v>
      </c>
      <c r="K2687" s="29" t="str">
        <f>VLOOKUP(Datos[[#This Row],[Region]],$P$7:$S$61,4,FALSE)</f>
        <v>49 - Zamora</v>
      </c>
    </row>
    <row r="2688" spans="1:11" x14ac:dyDescent="0.25">
      <c r="A2688" t="s">
        <v>84</v>
      </c>
      <c r="B2688" t="s">
        <v>22</v>
      </c>
      <c r="C2688" t="s">
        <v>13</v>
      </c>
      <c r="D2688">
        <v>0</v>
      </c>
      <c r="E2688">
        <v>0</v>
      </c>
      <c r="F2688">
        <v>49</v>
      </c>
      <c r="J2688" s="29">
        <f>VLOOKUP(Datos[[#This Row],[Mes]],$M$2:$N$13,2,FALSE)</f>
        <v>44835</v>
      </c>
      <c r="K2688" s="29" t="str">
        <f>VLOOKUP(Datos[[#This Row],[Region]],$P$7:$S$61,4,FALSE)</f>
        <v>49 - Zamora</v>
      </c>
    </row>
    <row r="2689" spans="1:11" x14ac:dyDescent="0.25">
      <c r="A2689" t="s">
        <v>84</v>
      </c>
      <c r="B2689" t="s">
        <v>22</v>
      </c>
      <c r="C2689" t="s">
        <v>14</v>
      </c>
      <c r="D2689">
        <v>0</v>
      </c>
      <c r="E2689">
        <v>0</v>
      </c>
      <c r="F2689">
        <v>49</v>
      </c>
      <c r="J2689" s="29">
        <f>VLOOKUP(Datos[[#This Row],[Mes]],$M$2:$N$13,2,FALSE)</f>
        <v>44866</v>
      </c>
      <c r="K2689" s="29" t="str">
        <f>VLOOKUP(Datos[[#This Row],[Region]],$P$7:$S$61,4,FALSE)</f>
        <v>49 - Zamora</v>
      </c>
    </row>
    <row r="2690" spans="1:11" x14ac:dyDescent="0.25">
      <c r="A2690" t="s">
        <v>84</v>
      </c>
      <c r="B2690" t="s">
        <v>22</v>
      </c>
      <c r="C2690" t="s">
        <v>15</v>
      </c>
      <c r="D2690">
        <v>0</v>
      </c>
      <c r="E2690">
        <v>0</v>
      </c>
      <c r="F2690">
        <v>49</v>
      </c>
      <c r="J2690" s="29">
        <f>VLOOKUP(Datos[[#This Row],[Mes]],$M$2:$N$13,2,FALSE)</f>
        <v>44896</v>
      </c>
      <c r="K2690" s="29" t="str">
        <f>VLOOKUP(Datos[[#This Row],[Region]],$P$7:$S$61,4,FALSE)</f>
        <v>49 - Zamora</v>
      </c>
    </row>
    <row r="2691" spans="1:11" x14ac:dyDescent="0.25">
      <c r="A2691" t="s">
        <v>62</v>
      </c>
      <c r="B2691" t="s">
        <v>22</v>
      </c>
      <c r="C2691" t="s">
        <v>9</v>
      </c>
      <c r="D2691">
        <v>0</v>
      </c>
      <c r="E2691">
        <v>0</v>
      </c>
      <c r="F2691">
        <v>50</v>
      </c>
      <c r="J2691" s="29">
        <f>VLOOKUP(Datos[[#This Row],[Mes]],$M$2:$N$13,2,FALSE)</f>
        <v>44713</v>
      </c>
      <c r="K2691" s="29" t="str">
        <f>VLOOKUP(Datos[[#This Row],[Region]],$P$7:$S$61,4,FALSE)</f>
        <v>50 - Zaragoza</v>
      </c>
    </row>
    <row r="2692" spans="1:11" x14ac:dyDescent="0.25">
      <c r="A2692" t="s">
        <v>62</v>
      </c>
      <c r="B2692" t="s">
        <v>22</v>
      </c>
      <c r="C2692" t="s">
        <v>10</v>
      </c>
      <c r="D2692">
        <v>0</v>
      </c>
      <c r="E2692">
        <v>0</v>
      </c>
      <c r="F2692">
        <v>50</v>
      </c>
      <c r="J2692" s="29">
        <f>VLOOKUP(Datos[[#This Row],[Mes]],$M$2:$N$13,2,FALSE)</f>
        <v>44743</v>
      </c>
      <c r="K2692" s="29" t="str">
        <f>VLOOKUP(Datos[[#This Row],[Region]],$P$7:$S$61,4,FALSE)</f>
        <v>50 - Zaragoza</v>
      </c>
    </row>
    <row r="2693" spans="1:11" x14ac:dyDescent="0.25">
      <c r="A2693" t="s">
        <v>62</v>
      </c>
      <c r="B2693" t="s">
        <v>22</v>
      </c>
      <c r="C2693" t="s">
        <v>11</v>
      </c>
      <c r="D2693">
        <v>0</v>
      </c>
      <c r="E2693">
        <v>0</v>
      </c>
      <c r="F2693">
        <v>50</v>
      </c>
      <c r="J2693" s="29">
        <f>VLOOKUP(Datos[[#This Row],[Mes]],$M$2:$N$13,2,FALSE)</f>
        <v>44774</v>
      </c>
      <c r="K2693" s="29" t="str">
        <f>VLOOKUP(Datos[[#This Row],[Region]],$P$7:$S$61,4,FALSE)</f>
        <v>50 - Zaragoza</v>
      </c>
    </row>
    <row r="2694" spans="1:11" x14ac:dyDescent="0.25">
      <c r="A2694" t="s">
        <v>62</v>
      </c>
      <c r="B2694" t="s">
        <v>22</v>
      </c>
      <c r="C2694" t="s">
        <v>12</v>
      </c>
      <c r="D2694">
        <v>0</v>
      </c>
      <c r="E2694">
        <v>0</v>
      </c>
      <c r="F2694">
        <v>50</v>
      </c>
      <c r="J2694" s="29">
        <f>VLOOKUP(Datos[[#This Row],[Mes]],$M$2:$N$13,2,FALSE)</f>
        <v>44805</v>
      </c>
      <c r="K2694" s="29" t="str">
        <f>VLOOKUP(Datos[[#This Row],[Region]],$P$7:$S$61,4,FALSE)</f>
        <v>50 - Zaragoza</v>
      </c>
    </row>
    <row r="2695" spans="1:11" x14ac:dyDescent="0.25">
      <c r="A2695" t="s">
        <v>62</v>
      </c>
      <c r="B2695" t="s">
        <v>22</v>
      </c>
      <c r="C2695" t="s">
        <v>13</v>
      </c>
      <c r="D2695">
        <v>0</v>
      </c>
      <c r="E2695">
        <v>0</v>
      </c>
      <c r="F2695">
        <v>50</v>
      </c>
      <c r="J2695" s="29">
        <f>VLOOKUP(Datos[[#This Row],[Mes]],$M$2:$N$13,2,FALSE)</f>
        <v>44835</v>
      </c>
      <c r="K2695" s="29" t="str">
        <f>VLOOKUP(Datos[[#This Row],[Region]],$P$7:$S$61,4,FALSE)</f>
        <v>50 - Zaragoza</v>
      </c>
    </row>
    <row r="2696" spans="1:11" x14ac:dyDescent="0.25">
      <c r="A2696" t="s">
        <v>62</v>
      </c>
      <c r="B2696" t="s">
        <v>22</v>
      </c>
      <c r="C2696" t="s">
        <v>14</v>
      </c>
      <c r="D2696">
        <v>0</v>
      </c>
      <c r="E2696">
        <v>0</v>
      </c>
      <c r="F2696">
        <v>50</v>
      </c>
      <c r="J2696" s="29">
        <f>VLOOKUP(Datos[[#This Row],[Mes]],$M$2:$N$13,2,FALSE)</f>
        <v>44866</v>
      </c>
      <c r="K2696" s="29" t="str">
        <f>VLOOKUP(Datos[[#This Row],[Region]],$P$7:$S$61,4,FALSE)</f>
        <v>50 - Zaragoza</v>
      </c>
    </row>
    <row r="2697" spans="1:11" x14ac:dyDescent="0.25">
      <c r="A2697" t="s">
        <v>62</v>
      </c>
      <c r="B2697" t="s">
        <v>22</v>
      </c>
      <c r="C2697" t="s">
        <v>15</v>
      </c>
      <c r="D2697">
        <v>0</v>
      </c>
      <c r="E2697">
        <v>0</v>
      </c>
      <c r="F2697">
        <v>50</v>
      </c>
      <c r="J2697" s="29">
        <f>VLOOKUP(Datos[[#This Row],[Mes]],$M$2:$N$13,2,FALSE)</f>
        <v>44896</v>
      </c>
      <c r="K2697" s="29" t="str">
        <f>VLOOKUP(Datos[[#This Row],[Region]],$P$7:$S$61,4,FALSE)</f>
        <v>50 - Zaragoza</v>
      </c>
    </row>
    <row r="2698" spans="1:11" x14ac:dyDescent="0.25">
      <c r="A2698" t="s">
        <v>66</v>
      </c>
      <c r="B2698" t="s">
        <v>22</v>
      </c>
      <c r="C2698" t="s">
        <v>4</v>
      </c>
      <c r="D2698">
        <v>0</v>
      </c>
      <c r="E2698">
        <v>0</v>
      </c>
      <c r="F2698">
        <v>51</v>
      </c>
      <c r="J2698" s="29">
        <f>VLOOKUP(Datos[[#This Row],[Mes]],$M$2:$N$13,2,FALSE)</f>
        <v>44562</v>
      </c>
      <c r="K2698" s="29" t="str">
        <f>VLOOKUP(Datos[[#This Row],[Region]],$P$7:$S$61,4,FALSE)</f>
        <v>51 - Ceuta</v>
      </c>
    </row>
    <row r="2699" spans="1:11" x14ac:dyDescent="0.25">
      <c r="A2699" t="s">
        <v>66</v>
      </c>
      <c r="B2699" t="s">
        <v>22</v>
      </c>
      <c r="C2699" t="s">
        <v>5</v>
      </c>
      <c r="D2699">
        <v>0</v>
      </c>
      <c r="E2699">
        <v>0</v>
      </c>
      <c r="F2699">
        <v>51</v>
      </c>
      <c r="J2699" s="29">
        <f>VLOOKUP(Datos[[#This Row],[Mes]],$M$2:$N$13,2,FALSE)</f>
        <v>44593</v>
      </c>
      <c r="K2699" s="29" t="str">
        <f>VLOOKUP(Datos[[#This Row],[Region]],$P$7:$S$61,4,FALSE)</f>
        <v>51 - Ceuta</v>
      </c>
    </row>
    <row r="2700" spans="1:11" x14ac:dyDescent="0.25">
      <c r="A2700" t="s">
        <v>66</v>
      </c>
      <c r="B2700" t="s">
        <v>22</v>
      </c>
      <c r="C2700" t="s">
        <v>9</v>
      </c>
      <c r="D2700">
        <v>0</v>
      </c>
      <c r="E2700">
        <v>0</v>
      </c>
      <c r="F2700">
        <v>51</v>
      </c>
      <c r="J2700" s="29">
        <f>VLOOKUP(Datos[[#This Row],[Mes]],$M$2:$N$13,2,FALSE)</f>
        <v>44713</v>
      </c>
      <c r="K2700" s="29" t="str">
        <f>VLOOKUP(Datos[[#This Row],[Region]],$P$7:$S$61,4,FALSE)</f>
        <v>51 - Ceuta</v>
      </c>
    </row>
    <row r="2701" spans="1:11" x14ac:dyDescent="0.25">
      <c r="A2701" t="s">
        <v>66</v>
      </c>
      <c r="B2701" t="s">
        <v>22</v>
      </c>
      <c r="C2701" t="s">
        <v>10</v>
      </c>
      <c r="D2701">
        <v>0</v>
      </c>
      <c r="E2701">
        <v>0</v>
      </c>
      <c r="F2701">
        <v>51</v>
      </c>
      <c r="J2701" s="29">
        <f>VLOOKUP(Datos[[#This Row],[Mes]],$M$2:$N$13,2,FALSE)</f>
        <v>44743</v>
      </c>
      <c r="K2701" s="29" t="str">
        <f>VLOOKUP(Datos[[#This Row],[Region]],$P$7:$S$61,4,FALSE)</f>
        <v>51 - Ceuta</v>
      </c>
    </row>
    <row r="2702" spans="1:11" x14ac:dyDescent="0.25">
      <c r="A2702" t="s">
        <v>66</v>
      </c>
      <c r="B2702" t="s">
        <v>22</v>
      </c>
      <c r="C2702" t="s">
        <v>11</v>
      </c>
      <c r="D2702">
        <v>0</v>
      </c>
      <c r="E2702">
        <v>0</v>
      </c>
      <c r="F2702">
        <v>51</v>
      </c>
      <c r="J2702" s="29">
        <f>VLOOKUP(Datos[[#This Row],[Mes]],$M$2:$N$13,2,FALSE)</f>
        <v>44774</v>
      </c>
      <c r="K2702" s="29" t="str">
        <f>VLOOKUP(Datos[[#This Row],[Region]],$P$7:$S$61,4,FALSE)</f>
        <v>51 - Ceuta</v>
      </c>
    </row>
    <row r="2703" spans="1:11" x14ac:dyDescent="0.25">
      <c r="A2703" t="s">
        <v>66</v>
      </c>
      <c r="B2703" t="s">
        <v>22</v>
      </c>
      <c r="C2703" t="s">
        <v>12</v>
      </c>
      <c r="D2703">
        <v>0</v>
      </c>
      <c r="E2703">
        <v>0</v>
      </c>
      <c r="F2703">
        <v>51</v>
      </c>
      <c r="J2703" s="29">
        <f>VLOOKUP(Datos[[#This Row],[Mes]],$M$2:$N$13,2,FALSE)</f>
        <v>44805</v>
      </c>
      <c r="K2703" s="29" t="str">
        <f>VLOOKUP(Datos[[#This Row],[Region]],$P$7:$S$61,4,FALSE)</f>
        <v>51 - Ceuta</v>
      </c>
    </row>
    <row r="2704" spans="1:11" x14ac:dyDescent="0.25">
      <c r="A2704" t="s">
        <v>66</v>
      </c>
      <c r="B2704" t="s">
        <v>22</v>
      </c>
      <c r="C2704" t="s">
        <v>13</v>
      </c>
      <c r="D2704">
        <v>0</v>
      </c>
      <c r="E2704">
        <v>0</v>
      </c>
      <c r="F2704">
        <v>51</v>
      </c>
      <c r="J2704" s="29">
        <f>VLOOKUP(Datos[[#This Row],[Mes]],$M$2:$N$13,2,FALSE)</f>
        <v>44835</v>
      </c>
      <c r="K2704" s="29" t="str">
        <f>VLOOKUP(Datos[[#This Row],[Region]],$P$7:$S$61,4,FALSE)</f>
        <v>51 - Ceuta</v>
      </c>
    </row>
    <row r="2705" spans="1:11" x14ac:dyDescent="0.25">
      <c r="A2705" t="s">
        <v>66</v>
      </c>
      <c r="B2705" t="s">
        <v>22</v>
      </c>
      <c r="C2705" t="s">
        <v>14</v>
      </c>
      <c r="D2705">
        <v>0</v>
      </c>
      <c r="E2705">
        <v>0</v>
      </c>
      <c r="F2705">
        <v>51</v>
      </c>
      <c r="J2705" s="29">
        <f>VLOOKUP(Datos[[#This Row],[Mes]],$M$2:$N$13,2,FALSE)</f>
        <v>44866</v>
      </c>
      <c r="K2705" s="29" t="str">
        <f>VLOOKUP(Datos[[#This Row],[Region]],$P$7:$S$61,4,FALSE)</f>
        <v>51 - Ceuta</v>
      </c>
    </row>
    <row r="2706" spans="1:11" x14ac:dyDescent="0.25">
      <c r="A2706" t="s">
        <v>66</v>
      </c>
      <c r="B2706" t="s">
        <v>22</v>
      </c>
      <c r="C2706" t="s">
        <v>15</v>
      </c>
      <c r="D2706">
        <v>0</v>
      </c>
      <c r="E2706">
        <v>0</v>
      </c>
      <c r="F2706">
        <v>51</v>
      </c>
      <c r="J2706" s="29">
        <f>VLOOKUP(Datos[[#This Row],[Mes]],$M$2:$N$13,2,FALSE)</f>
        <v>44896</v>
      </c>
      <c r="K2706" s="29" t="str">
        <f>VLOOKUP(Datos[[#This Row],[Region]],$P$7:$S$61,4,FALSE)</f>
        <v>51 - Ceuta</v>
      </c>
    </row>
    <row r="2707" spans="1:11" x14ac:dyDescent="0.25">
      <c r="A2707" t="s">
        <v>58</v>
      </c>
      <c r="B2707" t="s">
        <v>22</v>
      </c>
      <c r="C2707" t="s">
        <v>9</v>
      </c>
      <c r="D2707">
        <v>0</v>
      </c>
      <c r="E2707">
        <v>0</v>
      </c>
      <c r="F2707">
        <v>52</v>
      </c>
      <c r="J2707" s="29">
        <f>VLOOKUP(Datos[[#This Row],[Mes]],$M$2:$N$13,2,FALSE)</f>
        <v>44713</v>
      </c>
      <c r="K2707" s="29" t="str">
        <f>VLOOKUP(Datos[[#This Row],[Region]],$P$7:$S$61,4,FALSE)</f>
        <v>52 - Melilla</v>
      </c>
    </row>
    <row r="2708" spans="1:11" x14ac:dyDescent="0.25">
      <c r="A2708" t="s">
        <v>58</v>
      </c>
      <c r="B2708" t="s">
        <v>22</v>
      </c>
      <c r="C2708" t="s">
        <v>10</v>
      </c>
      <c r="D2708">
        <v>0</v>
      </c>
      <c r="E2708">
        <v>0</v>
      </c>
      <c r="F2708">
        <v>52</v>
      </c>
      <c r="J2708" s="29">
        <f>VLOOKUP(Datos[[#This Row],[Mes]],$M$2:$N$13,2,FALSE)</f>
        <v>44743</v>
      </c>
      <c r="K2708" s="29" t="str">
        <f>VLOOKUP(Datos[[#This Row],[Region]],$P$7:$S$61,4,FALSE)</f>
        <v>52 - Melilla</v>
      </c>
    </row>
    <row r="2709" spans="1:11" x14ac:dyDescent="0.25">
      <c r="A2709" t="s">
        <v>58</v>
      </c>
      <c r="B2709" t="s">
        <v>22</v>
      </c>
      <c r="C2709" t="s">
        <v>11</v>
      </c>
      <c r="D2709">
        <v>0</v>
      </c>
      <c r="E2709">
        <v>0</v>
      </c>
      <c r="F2709">
        <v>52</v>
      </c>
      <c r="J2709" s="29">
        <f>VLOOKUP(Datos[[#This Row],[Mes]],$M$2:$N$13,2,FALSE)</f>
        <v>44774</v>
      </c>
      <c r="K2709" s="29" t="str">
        <f>VLOOKUP(Datos[[#This Row],[Region]],$P$7:$S$61,4,FALSE)</f>
        <v>52 - Melilla</v>
      </c>
    </row>
    <row r="2710" spans="1:11" x14ac:dyDescent="0.25">
      <c r="A2710" t="s">
        <v>58</v>
      </c>
      <c r="B2710" t="s">
        <v>22</v>
      </c>
      <c r="C2710" t="s">
        <v>12</v>
      </c>
      <c r="D2710">
        <v>0</v>
      </c>
      <c r="E2710">
        <v>0</v>
      </c>
      <c r="F2710">
        <v>52</v>
      </c>
      <c r="J2710" s="29">
        <f>VLOOKUP(Datos[[#This Row],[Mes]],$M$2:$N$13,2,FALSE)</f>
        <v>44805</v>
      </c>
      <c r="K2710" s="29" t="str">
        <f>VLOOKUP(Datos[[#This Row],[Region]],$P$7:$S$61,4,FALSE)</f>
        <v>52 - Melilla</v>
      </c>
    </row>
    <row r="2711" spans="1:11" x14ac:dyDescent="0.25">
      <c r="A2711" t="s">
        <v>58</v>
      </c>
      <c r="B2711" t="s">
        <v>22</v>
      </c>
      <c r="C2711" t="s">
        <v>13</v>
      </c>
      <c r="D2711">
        <v>0</v>
      </c>
      <c r="E2711">
        <v>0</v>
      </c>
      <c r="F2711">
        <v>52</v>
      </c>
      <c r="J2711" s="29">
        <f>VLOOKUP(Datos[[#This Row],[Mes]],$M$2:$N$13,2,FALSE)</f>
        <v>44835</v>
      </c>
      <c r="K2711" s="29" t="str">
        <f>VLOOKUP(Datos[[#This Row],[Region]],$P$7:$S$61,4,FALSE)</f>
        <v>52 - Melilla</v>
      </c>
    </row>
    <row r="2712" spans="1:11" x14ac:dyDescent="0.25">
      <c r="A2712" t="s">
        <v>58</v>
      </c>
      <c r="B2712" t="s">
        <v>22</v>
      </c>
      <c r="C2712" t="s">
        <v>14</v>
      </c>
      <c r="D2712">
        <v>0</v>
      </c>
      <c r="E2712">
        <v>0</v>
      </c>
      <c r="F2712">
        <v>52</v>
      </c>
      <c r="J2712" s="29">
        <f>VLOOKUP(Datos[[#This Row],[Mes]],$M$2:$N$13,2,FALSE)</f>
        <v>44866</v>
      </c>
      <c r="K2712" s="29" t="str">
        <f>VLOOKUP(Datos[[#This Row],[Region]],$P$7:$S$61,4,FALSE)</f>
        <v>52 - Melilla</v>
      </c>
    </row>
    <row r="2713" spans="1:11" x14ac:dyDescent="0.25">
      <c r="A2713" t="s">
        <v>58</v>
      </c>
      <c r="B2713" t="s">
        <v>22</v>
      </c>
      <c r="C2713" t="s">
        <v>15</v>
      </c>
      <c r="D2713">
        <v>0</v>
      </c>
      <c r="E2713">
        <v>0</v>
      </c>
      <c r="F2713">
        <v>52</v>
      </c>
      <c r="J2713" s="29">
        <f>VLOOKUP(Datos[[#This Row],[Mes]],$M$2:$N$13,2,FALSE)</f>
        <v>44896</v>
      </c>
      <c r="K2713" s="29" t="str">
        <f>VLOOKUP(Datos[[#This Row],[Region]],$P$7:$S$61,4,FALSE)</f>
        <v>52 - Melilla</v>
      </c>
    </row>
    <row r="2714" spans="1:11" x14ac:dyDescent="0.25">
      <c r="A2714" t="s">
        <v>107</v>
      </c>
      <c r="B2714" t="s">
        <v>20</v>
      </c>
      <c r="C2714" t="s">
        <v>4</v>
      </c>
      <c r="D2714">
        <v>19.93</v>
      </c>
      <c r="E2714">
        <v>0</v>
      </c>
      <c r="F2714">
        <v>19</v>
      </c>
      <c r="G2714">
        <v>19.93</v>
      </c>
      <c r="J2714" s="29">
        <f>VLOOKUP(Datos[[#This Row],[Mes]],$M$2:$N$13,2,FALSE)</f>
        <v>44562</v>
      </c>
      <c r="K2714" s="29" t="str">
        <f>VLOOKUP(Datos[[#This Row],[Region]],$P$7:$S$61,4,FALSE)</f>
        <v>19 - Guadalajara</v>
      </c>
    </row>
    <row r="2715" spans="1:11" x14ac:dyDescent="0.25">
      <c r="A2715" t="s">
        <v>107</v>
      </c>
      <c r="B2715" t="s">
        <v>20</v>
      </c>
      <c r="C2715" t="s">
        <v>5</v>
      </c>
      <c r="D2715">
        <v>18.7</v>
      </c>
      <c r="E2715">
        <v>0</v>
      </c>
      <c r="F2715">
        <v>19</v>
      </c>
      <c r="G2715">
        <v>18.7</v>
      </c>
      <c r="J2715" s="29">
        <f>VLOOKUP(Datos[[#This Row],[Mes]],$M$2:$N$13,2,FALSE)</f>
        <v>44593</v>
      </c>
      <c r="K2715" s="29" t="str">
        <f>VLOOKUP(Datos[[#This Row],[Region]],$P$7:$S$61,4,FALSE)</f>
        <v>19 - Guadalajara</v>
      </c>
    </row>
    <row r="2716" spans="1:11" x14ac:dyDescent="0.25">
      <c r="A2716" t="s">
        <v>107</v>
      </c>
      <c r="B2716" t="s">
        <v>20</v>
      </c>
      <c r="C2716" t="s">
        <v>6</v>
      </c>
      <c r="D2716">
        <v>39.130000000000003</v>
      </c>
      <c r="E2716">
        <v>0</v>
      </c>
      <c r="F2716">
        <v>19</v>
      </c>
      <c r="G2716">
        <v>39.130000000000003</v>
      </c>
      <c r="J2716" s="29">
        <f>VLOOKUP(Datos[[#This Row],[Mes]],$M$2:$N$13,2,FALSE)</f>
        <v>44621</v>
      </c>
      <c r="K2716" s="29" t="str">
        <f>VLOOKUP(Datos[[#This Row],[Region]],$P$7:$S$61,4,FALSE)</f>
        <v>19 - Guadalajara</v>
      </c>
    </row>
    <row r="2717" spans="1:11" x14ac:dyDescent="0.25">
      <c r="A2717" t="s">
        <v>107</v>
      </c>
      <c r="B2717" t="s">
        <v>20</v>
      </c>
      <c r="C2717" t="s">
        <v>7</v>
      </c>
      <c r="D2717">
        <v>34.49</v>
      </c>
      <c r="E2717">
        <v>0</v>
      </c>
      <c r="F2717">
        <v>19</v>
      </c>
      <c r="G2717">
        <v>34.49</v>
      </c>
      <c r="J2717" s="29">
        <f>VLOOKUP(Datos[[#This Row],[Mes]],$M$2:$N$13,2,FALSE)</f>
        <v>44652</v>
      </c>
      <c r="K2717" s="29" t="str">
        <f>VLOOKUP(Datos[[#This Row],[Region]],$P$7:$S$61,4,FALSE)</f>
        <v>19 - Guadalajara</v>
      </c>
    </row>
    <row r="2718" spans="1:11" x14ac:dyDescent="0.25">
      <c r="A2718" t="s">
        <v>107</v>
      </c>
      <c r="B2718" t="s">
        <v>20</v>
      </c>
      <c r="C2718" t="s">
        <v>8</v>
      </c>
      <c r="D2718">
        <v>31.16</v>
      </c>
      <c r="E2718">
        <v>0</v>
      </c>
      <c r="F2718">
        <v>19</v>
      </c>
      <c r="G2718">
        <v>31.16</v>
      </c>
      <c r="J2718" s="29">
        <f>VLOOKUP(Datos[[#This Row],[Mes]],$M$2:$N$13,2,FALSE)</f>
        <v>44682</v>
      </c>
      <c r="K2718" s="29" t="str">
        <f>VLOOKUP(Datos[[#This Row],[Region]],$P$7:$S$61,4,FALSE)</f>
        <v>19 - Guadalajara</v>
      </c>
    </row>
    <row r="2719" spans="1:11" x14ac:dyDescent="0.25">
      <c r="A2719" t="s">
        <v>69</v>
      </c>
      <c r="B2719" t="s">
        <v>18</v>
      </c>
      <c r="C2719" t="s">
        <v>7</v>
      </c>
      <c r="D2719">
        <v>9739.5300000000007</v>
      </c>
      <c r="E2719">
        <v>9643.1</v>
      </c>
      <c r="F2719">
        <v>1</v>
      </c>
      <c r="G2719">
        <v>9739.5300000000007</v>
      </c>
      <c r="H2719">
        <v>9643.1</v>
      </c>
      <c r="J2719" s="29">
        <f>VLOOKUP(Datos[[#This Row],[Mes]],$M$2:$N$13,2,FALSE)</f>
        <v>44652</v>
      </c>
      <c r="K2719" s="29" t="str">
        <f>VLOOKUP(Datos[[#This Row],[Region]],$P$7:$S$61,4,FALSE)</f>
        <v>01 - Araba/Álava</v>
      </c>
    </row>
    <row r="2720" spans="1:11" x14ac:dyDescent="0.25">
      <c r="A2720" t="s">
        <v>69</v>
      </c>
      <c r="B2720" t="s">
        <v>20</v>
      </c>
      <c r="C2720" t="s">
        <v>7</v>
      </c>
      <c r="D2720">
        <v>17862.05</v>
      </c>
      <c r="E2720">
        <v>16998.559999999998</v>
      </c>
      <c r="F2720">
        <v>1</v>
      </c>
      <c r="G2720">
        <v>17862.05</v>
      </c>
      <c r="H2720">
        <v>16998.559999999998</v>
      </c>
      <c r="J2720" s="29">
        <f>VLOOKUP(Datos[[#This Row],[Mes]],$M$2:$N$13,2,FALSE)</f>
        <v>44652</v>
      </c>
      <c r="K2720" s="29" t="str">
        <f>VLOOKUP(Datos[[#This Row],[Region]],$P$7:$S$61,4,FALSE)</f>
        <v>01 - Araba/Álava</v>
      </c>
    </row>
    <row r="2721" spans="1:11" x14ac:dyDescent="0.25">
      <c r="A2721" t="s">
        <v>69</v>
      </c>
      <c r="B2721" t="s">
        <v>21</v>
      </c>
      <c r="C2721" t="s">
        <v>7</v>
      </c>
      <c r="D2721">
        <v>11535.97</v>
      </c>
      <c r="E2721">
        <v>11331.99</v>
      </c>
      <c r="F2721">
        <v>1</v>
      </c>
      <c r="G2721">
        <v>11535.97</v>
      </c>
      <c r="H2721">
        <v>11331.99</v>
      </c>
      <c r="J2721" s="29">
        <f>VLOOKUP(Datos[[#This Row],[Mes]],$M$2:$N$13,2,FALSE)</f>
        <v>44652</v>
      </c>
      <c r="K2721" s="29" t="str">
        <f>VLOOKUP(Datos[[#This Row],[Region]],$P$7:$S$61,4,FALSE)</f>
        <v>01 - Araba/Álava</v>
      </c>
    </row>
    <row r="2722" spans="1:11" x14ac:dyDescent="0.25">
      <c r="A2722" t="s">
        <v>69</v>
      </c>
      <c r="B2722" t="s">
        <v>22</v>
      </c>
      <c r="C2722" t="s">
        <v>7</v>
      </c>
      <c r="D2722">
        <v>5344.03</v>
      </c>
      <c r="E2722">
        <v>5291.12</v>
      </c>
      <c r="F2722">
        <v>1</v>
      </c>
      <c r="G2722">
        <v>5344.03</v>
      </c>
      <c r="H2722">
        <v>5291.12</v>
      </c>
      <c r="J2722" s="29">
        <f>VLOOKUP(Datos[[#This Row],[Mes]],$M$2:$N$13,2,FALSE)</f>
        <v>44652</v>
      </c>
      <c r="K2722" s="29" t="str">
        <f>VLOOKUP(Datos[[#This Row],[Region]],$P$7:$S$61,4,FALSE)</f>
        <v>01 - Araba/Álava</v>
      </c>
    </row>
    <row r="2723" spans="1:11" x14ac:dyDescent="0.25">
      <c r="A2723" t="s">
        <v>63</v>
      </c>
      <c r="B2723" t="s">
        <v>18</v>
      </c>
      <c r="C2723" t="s">
        <v>7</v>
      </c>
      <c r="D2723">
        <v>28792.1</v>
      </c>
      <c r="E2723">
        <v>28507.03</v>
      </c>
      <c r="F2723">
        <v>2</v>
      </c>
      <c r="G2723">
        <v>28792.1</v>
      </c>
      <c r="H2723">
        <v>28507.03</v>
      </c>
      <c r="J2723" s="29">
        <f>VLOOKUP(Datos[[#This Row],[Mes]],$M$2:$N$13,2,FALSE)</f>
        <v>44652</v>
      </c>
      <c r="K2723" s="29" t="str">
        <f>VLOOKUP(Datos[[#This Row],[Region]],$P$7:$S$61,4,FALSE)</f>
        <v>02 - Albacete</v>
      </c>
    </row>
    <row r="2724" spans="1:11" x14ac:dyDescent="0.25">
      <c r="A2724" t="s">
        <v>63</v>
      </c>
      <c r="B2724" t="s">
        <v>20</v>
      </c>
      <c r="C2724" t="s">
        <v>7</v>
      </c>
      <c r="D2724">
        <v>2822.61</v>
      </c>
      <c r="E2724">
        <v>2758.61</v>
      </c>
      <c r="F2724">
        <v>2</v>
      </c>
      <c r="G2724">
        <v>2822.61</v>
      </c>
      <c r="H2724">
        <v>2758.61</v>
      </c>
      <c r="J2724" s="29">
        <f>VLOOKUP(Datos[[#This Row],[Mes]],$M$2:$N$13,2,FALSE)</f>
        <v>44652</v>
      </c>
      <c r="K2724" s="29" t="str">
        <f>VLOOKUP(Datos[[#This Row],[Region]],$P$7:$S$61,4,FALSE)</f>
        <v>02 - Albacete</v>
      </c>
    </row>
    <row r="2725" spans="1:11" x14ac:dyDescent="0.25">
      <c r="A2725" t="s">
        <v>63</v>
      </c>
      <c r="B2725" t="s">
        <v>21</v>
      </c>
      <c r="C2725" t="s">
        <v>7</v>
      </c>
      <c r="D2725">
        <v>268402.74</v>
      </c>
      <c r="E2725">
        <v>263656.92</v>
      </c>
      <c r="F2725">
        <v>2</v>
      </c>
      <c r="G2725">
        <v>268402.74</v>
      </c>
      <c r="H2725">
        <v>263656.92</v>
      </c>
      <c r="J2725" s="29">
        <f>VLOOKUP(Datos[[#This Row],[Mes]],$M$2:$N$13,2,FALSE)</f>
        <v>44652</v>
      </c>
      <c r="K2725" s="29" t="str">
        <f>VLOOKUP(Datos[[#This Row],[Region]],$P$7:$S$61,4,FALSE)</f>
        <v>02 - Albacete</v>
      </c>
    </row>
    <row r="2726" spans="1:11" x14ac:dyDescent="0.25">
      <c r="A2726" t="s">
        <v>63</v>
      </c>
      <c r="B2726" t="s">
        <v>22</v>
      </c>
      <c r="C2726" t="s">
        <v>7</v>
      </c>
      <c r="D2726">
        <v>170056.97</v>
      </c>
      <c r="E2726">
        <v>168373.24</v>
      </c>
      <c r="F2726">
        <v>2</v>
      </c>
      <c r="G2726">
        <v>170056.97</v>
      </c>
      <c r="H2726">
        <v>168373.24</v>
      </c>
      <c r="J2726" s="29">
        <f>VLOOKUP(Datos[[#This Row],[Mes]],$M$2:$N$13,2,FALSE)</f>
        <v>44652</v>
      </c>
      <c r="K2726" s="29" t="str">
        <f>VLOOKUP(Datos[[#This Row],[Region]],$P$7:$S$61,4,FALSE)</f>
        <v>02 - Albacete</v>
      </c>
    </row>
    <row r="2727" spans="1:11" x14ac:dyDescent="0.25">
      <c r="A2727" t="s">
        <v>68</v>
      </c>
      <c r="B2727" t="s">
        <v>18</v>
      </c>
      <c r="C2727" t="s">
        <v>7</v>
      </c>
      <c r="D2727">
        <v>30.43</v>
      </c>
      <c r="E2727">
        <v>30.13</v>
      </c>
      <c r="F2727">
        <v>3</v>
      </c>
      <c r="G2727">
        <v>30.43</v>
      </c>
      <c r="H2727">
        <v>30.13</v>
      </c>
      <c r="J2727" s="29">
        <f>VLOOKUP(Datos[[#This Row],[Mes]],$M$2:$N$13,2,FALSE)</f>
        <v>44652</v>
      </c>
      <c r="K2727" s="29" t="str">
        <f>VLOOKUP(Datos[[#This Row],[Region]],$P$7:$S$61,4,FALSE)</f>
        <v>03 - Alicante/Alacant</v>
      </c>
    </row>
    <row r="2728" spans="1:11" x14ac:dyDescent="0.25">
      <c r="A2728" t="s">
        <v>68</v>
      </c>
      <c r="B2728" t="s">
        <v>20</v>
      </c>
      <c r="C2728" t="s">
        <v>7</v>
      </c>
      <c r="D2728">
        <v>3049.72</v>
      </c>
      <c r="E2728">
        <v>2896.19</v>
      </c>
      <c r="F2728">
        <v>3</v>
      </c>
      <c r="G2728">
        <v>3049.72</v>
      </c>
      <c r="H2728">
        <v>2896.19</v>
      </c>
      <c r="J2728" s="29">
        <f>VLOOKUP(Datos[[#This Row],[Mes]],$M$2:$N$13,2,FALSE)</f>
        <v>44652</v>
      </c>
      <c r="K2728" s="29" t="str">
        <f>VLOOKUP(Datos[[#This Row],[Region]],$P$7:$S$61,4,FALSE)</f>
        <v>03 - Alicante/Alacant</v>
      </c>
    </row>
    <row r="2729" spans="1:11" x14ac:dyDescent="0.25">
      <c r="A2729" t="s">
        <v>68</v>
      </c>
      <c r="B2729" t="s">
        <v>22</v>
      </c>
      <c r="C2729" t="s">
        <v>7</v>
      </c>
      <c r="D2729">
        <v>32458.2</v>
      </c>
      <c r="E2729">
        <v>32136.83</v>
      </c>
      <c r="F2729">
        <v>3</v>
      </c>
      <c r="G2729">
        <v>32458.2</v>
      </c>
      <c r="H2729">
        <v>32136.83</v>
      </c>
      <c r="J2729" s="29">
        <f>VLOOKUP(Datos[[#This Row],[Mes]],$M$2:$N$13,2,FALSE)</f>
        <v>44652</v>
      </c>
      <c r="K2729" s="29" t="str">
        <f>VLOOKUP(Datos[[#This Row],[Region]],$P$7:$S$61,4,FALSE)</f>
        <v>03 - Alicante/Alacant</v>
      </c>
    </row>
    <row r="2730" spans="1:11" x14ac:dyDescent="0.25">
      <c r="A2730" t="s">
        <v>68</v>
      </c>
      <c r="B2730" t="s">
        <v>23</v>
      </c>
      <c r="C2730" t="s">
        <v>7</v>
      </c>
      <c r="D2730">
        <v>10378.92</v>
      </c>
      <c r="E2730">
        <v>9435.3799999999992</v>
      </c>
      <c r="F2730">
        <v>3</v>
      </c>
      <c r="G2730">
        <v>10378.92</v>
      </c>
      <c r="H2730">
        <v>9435.3799999999992</v>
      </c>
      <c r="J2730" s="29">
        <f>VLOOKUP(Datos[[#This Row],[Mes]],$M$2:$N$13,2,FALSE)</f>
        <v>44652</v>
      </c>
      <c r="K2730" s="29" t="str">
        <f>VLOOKUP(Datos[[#This Row],[Region]],$P$7:$S$61,4,FALSE)</f>
        <v>03 - Alicante/Alacant</v>
      </c>
    </row>
    <row r="2731" spans="1:11" x14ac:dyDescent="0.25">
      <c r="A2731" t="s">
        <v>65</v>
      </c>
      <c r="B2731" t="s">
        <v>18</v>
      </c>
      <c r="C2731" t="s">
        <v>7</v>
      </c>
      <c r="D2731">
        <v>4110.9399999999996</v>
      </c>
      <c r="E2731">
        <v>4070.24</v>
      </c>
      <c r="F2731">
        <v>4</v>
      </c>
      <c r="G2731">
        <v>4110.9399999999996</v>
      </c>
      <c r="H2731">
        <v>4070.24</v>
      </c>
      <c r="J2731" s="29">
        <f>VLOOKUP(Datos[[#This Row],[Mes]],$M$2:$N$13,2,FALSE)</f>
        <v>44652</v>
      </c>
      <c r="K2731" s="29" t="str">
        <f>VLOOKUP(Datos[[#This Row],[Region]],$P$7:$S$61,4,FALSE)</f>
        <v>04 - Almería</v>
      </c>
    </row>
    <row r="2732" spans="1:11" x14ac:dyDescent="0.25">
      <c r="A2732" t="s">
        <v>65</v>
      </c>
      <c r="B2732" t="s">
        <v>20</v>
      </c>
      <c r="C2732" t="s">
        <v>7</v>
      </c>
      <c r="D2732">
        <v>2029.94</v>
      </c>
      <c r="E2732">
        <v>1951.73</v>
      </c>
      <c r="F2732">
        <v>4</v>
      </c>
      <c r="G2732">
        <v>2029.94</v>
      </c>
      <c r="H2732">
        <v>1951.73</v>
      </c>
      <c r="J2732" s="29">
        <f>VLOOKUP(Datos[[#This Row],[Mes]],$M$2:$N$13,2,FALSE)</f>
        <v>44652</v>
      </c>
      <c r="K2732" s="29" t="str">
        <f>VLOOKUP(Datos[[#This Row],[Region]],$P$7:$S$61,4,FALSE)</f>
        <v>04 - Almería</v>
      </c>
    </row>
    <row r="2733" spans="1:11" x14ac:dyDescent="0.25">
      <c r="A2733" t="s">
        <v>65</v>
      </c>
      <c r="B2733" t="s">
        <v>21</v>
      </c>
      <c r="C2733" t="s">
        <v>7</v>
      </c>
      <c r="D2733">
        <v>52370.26</v>
      </c>
      <c r="E2733">
        <v>51444.26</v>
      </c>
      <c r="F2733">
        <v>4</v>
      </c>
      <c r="G2733">
        <v>52370.26</v>
      </c>
      <c r="H2733">
        <v>51444.26</v>
      </c>
      <c r="J2733" s="29">
        <f>VLOOKUP(Datos[[#This Row],[Mes]],$M$2:$N$13,2,FALSE)</f>
        <v>44652</v>
      </c>
      <c r="K2733" s="29" t="str">
        <f>VLOOKUP(Datos[[#This Row],[Region]],$P$7:$S$61,4,FALSE)</f>
        <v>04 - Almería</v>
      </c>
    </row>
    <row r="2734" spans="1:11" x14ac:dyDescent="0.25">
      <c r="A2734" t="s">
        <v>65</v>
      </c>
      <c r="B2734" t="s">
        <v>22</v>
      </c>
      <c r="C2734" t="s">
        <v>7</v>
      </c>
      <c r="D2734">
        <v>84363.56</v>
      </c>
      <c r="E2734">
        <v>83528.28</v>
      </c>
      <c r="F2734">
        <v>4</v>
      </c>
      <c r="G2734">
        <v>84363.56</v>
      </c>
      <c r="H2734">
        <v>83528.28</v>
      </c>
      <c r="J2734" s="29">
        <f>VLOOKUP(Datos[[#This Row],[Mes]],$M$2:$N$13,2,FALSE)</f>
        <v>44652</v>
      </c>
      <c r="K2734" s="29" t="str">
        <f>VLOOKUP(Datos[[#This Row],[Region]],$P$7:$S$61,4,FALSE)</f>
        <v>04 - Almería</v>
      </c>
    </row>
    <row r="2735" spans="1:11" x14ac:dyDescent="0.25">
      <c r="A2735" t="s">
        <v>74</v>
      </c>
      <c r="B2735" t="s">
        <v>18</v>
      </c>
      <c r="C2735" t="s">
        <v>7</v>
      </c>
      <c r="D2735">
        <v>11061.56</v>
      </c>
      <c r="E2735">
        <v>10952.04</v>
      </c>
      <c r="F2735">
        <v>5</v>
      </c>
      <c r="G2735">
        <v>11061.56</v>
      </c>
      <c r="H2735">
        <v>10952.04</v>
      </c>
      <c r="J2735" s="29">
        <f>VLOOKUP(Datos[[#This Row],[Mes]],$M$2:$N$13,2,FALSE)</f>
        <v>44652</v>
      </c>
      <c r="K2735" s="29" t="str">
        <f>VLOOKUP(Datos[[#This Row],[Region]],$P$7:$S$61,4,FALSE)</f>
        <v>05 - Ávila</v>
      </c>
    </row>
    <row r="2736" spans="1:11" x14ac:dyDescent="0.25">
      <c r="A2736" t="s">
        <v>74</v>
      </c>
      <c r="B2736" t="s">
        <v>21</v>
      </c>
      <c r="C2736" t="s">
        <v>7</v>
      </c>
      <c r="D2736">
        <v>35534.5</v>
      </c>
      <c r="E2736">
        <v>34906.19</v>
      </c>
      <c r="F2736">
        <v>5</v>
      </c>
      <c r="G2736">
        <v>35534.5</v>
      </c>
      <c r="H2736">
        <v>34906.19</v>
      </c>
      <c r="J2736" s="29">
        <f>VLOOKUP(Datos[[#This Row],[Mes]],$M$2:$N$13,2,FALSE)</f>
        <v>44652</v>
      </c>
      <c r="K2736" s="29" t="str">
        <f>VLOOKUP(Datos[[#This Row],[Region]],$P$7:$S$61,4,FALSE)</f>
        <v>05 - Ávila</v>
      </c>
    </row>
    <row r="2737" spans="1:11" x14ac:dyDescent="0.25">
      <c r="A2737" t="s">
        <v>74</v>
      </c>
      <c r="B2737" t="s">
        <v>22</v>
      </c>
      <c r="C2737" t="s">
        <v>7</v>
      </c>
      <c r="D2737">
        <v>11015.12</v>
      </c>
      <c r="E2737">
        <v>10906.06</v>
      </c>
      <c r="F2737">
        <v>5</v>
      </c>
      <c r="G2737">
        <v>11015.12</v>
      </c>
      <c r="H2737">
        <v>10906.06</v>
      </c>
      <c r="J2737" s="29">
        <f>VLOOKUP(Datos[[#This Row],[Mes]],$M$2:$N$13,2,FALSE)</f>
        <v>44652</v>
      </c>
      <c r="K2737" s="29" t="str">
        <f>VLOOKUP(Datos[[#This Row],[Region]],$P$7:$S$61,4,FALSE)</f>
        <v>05 - Ávila</v>
      </c>
    </row>
    <row r="2738" spans="1:11" x14ac:dyDescent="0.25">
      <c r="A2738" t="s">
        <v>178</v>
      </c>
      <c r="B2738" t="s">
        <v>18</v>
      </c>
      <c r="C2738" t="s">
        <v>7</v>
      </c>
      <c r="D2738">
        <v>951.3</v>
      </c>
      <c r="E2738">
        <v>941.88</v>
      </c>
      <c r="F2738">
        <v>6</v>
      </c>
      <c r="G2738">
        <v>951.3</v>
      </c>
      <c r="H2738">
        <v>941.88</v>
      </c>
      <c r="J2738" s="29">
        <f>VLOOKUP(Datos[[#This Row],[Mes]],$M$2:$N$13,2,FALSE)</f>
        <v>44652</v>
      </c>
      <c r="K2738" s="29" t="str">
        <f>VLOOKUP(Datos[[#This Row],[Region]],$P$7:$S$61,4,FALSE)</f>
        <v>06 - Badajoz</v>
      </c>
    </row>
    <row r="2739" spans="1:11" x14ac:dyDescent="0.25">
      <c r="A2739" t="s">
        <v>178</v>
      </c>
      <c r="B2739" t="s">
        <v>20</v>
      </c>
      <c r="C2739" t="s">
        <v>7</v>
      </c>
      <c r="D2739">
        <v>7051.04</v>
      </c>
      <c r="E2739">
        <v>6391.1</v>
      </c>
      <c r="F2739">
        <v>6</v>
      </c>
      <c r="G2739">
        <v>7051.04</v>
      </c>
      <c r="H2739">
        <v>6391.1</v>
      </c>
      <c r="J2739" s="29">
        <f>VLOOKUP(Datos[[#This Row],[Mes]],$M$2:$N$13,2,FALSE)</f>
        <v>44652</v>
      </c>
      <c r="K2739" s="29" t="str">
        <f>VLOOKUP(Datos[[#This Row],[Region]],$P$7:$S$61,4,FALSE)</f>
        <v>06 - Badajoz</v>
      </c>
    </row>
    <row r="2740" spans="1:11" x14ac:dyDescent="0.25">
      <c r="A2740" t="s">
        <v>178</v>
      </c>
      <c r="B2740" t="s">
        <v>22</v>
      </c>
      <c r="C2740" t="s">
        <v>7</v>
      </c>
      <c r="D2740">
        <v>529373.84</v>
      </c>
      <c r="E2740">
        <v>524132.51</v>
      </c>
      <c r="F2740">
        <v>6</v>
      </c>
      <c r="G2740">
        <v>529373.84</v>
      </c>
      <c r="H2740">
        <v>524132.51</v>
      </c>
      <c r="J2740" s="29">
        <f>VLOOKUP(Datos[[#This Row],[Mes]],$M$2:$N$13,2,FALSE)</f>
        <v>44652</v>
      </c>
      <c r="K2740" s="29" t="str">
        <f>VLOOKUP(Datos[[#This Row],[Region]],$P$7:$S$61,4,FALSE)</f>
        <v>06 - Badajoz</v>
      </c>
    </row>
    <row r="2741" spans="1:11" x14ac:dyDescent="0.25">
      <c r="A2741" t="s">
        <v>178</v>
      </c>
      <c r="B2741" t="s">
        <v>23</v>
      </c>
      <c r="C2741" t="s">
        <v>7</v>
      </c>
      <c r="D2741">
        <v>107450.72</v>
      </c>
      <c r="E2741">
        <v>97682.47</v>
      </c>
      <c r="F2741">
        <v>6</v>
      </c>
      <c r="G2741">
        <v>107450.72</v>
      </c>
      <c r="H2741">
        <v>97682.47</v>
      </c>
      <c r="J2741" s="29">
        <f>VLOOKUP(Datos[[#This Row],[Mes]],$M$2:$N$13,2,FALSE)</f>
        <v>44652</v>
      </c>
      <c r="K2741" s="29" t="str">
        <f>VLOOKUP(Datos[[#This Row],[Region]],$P$7:$S$61,4,FALSE)</f>
        <v>06 - Badajoz</v>
      </c>
    </row>
    <row r="2742" spans="1:11" x14ac:dyDescent="0.25">
      <c r="A2742" t="s">
        <v>71</v>
      </c>
      <c r="B2742" t="s">
        <v>20</v>
      </c>
      <c r="C2742" t="s">
        <v>7</v>
      </c>
      <c r="D2742">
        <v>299008.84999999998</v>
      </c>
      <c r="E2742">
        <v>283689.42000000004</v>
      </c>
      <c r="F2742">
        <v>7</v>
      </c>
      <c r="G2742">
        <v>299008.84999999998</v>
      </c>
      <c r="H2742">
        <v>283689.42000000004</v>
      </c>
      <c r="J2742" s="29">
        <f>VLOOKUP(Datos[[#This Row],[Mes]],$M$2:$N$13,2,FALSE)</f>
        <v>44652</v>
      </c>
      <c r="K2742" s="29" t="str">
        <f>VLOOKUP(Datos[[#This Row],[Region]],$P$7:$S$61,4,FALSE)</f>
        <v>07 - Balears, Illes</v>
      </c>
    </row>
    <row r="2743" spans="1:11" x14ac:dyDescent="0.25">
      <c r="A2743" t="s">
        <v>71</v>
      </c>
      <c r="B2743" t="s">
        <v>22</v>
      </c>
      <c r="C2743" t="s">
        <v>7</v>
      </c>
      <c r="D2743">
        <v>59320.02</v>
      </c>
      <c r="E2743">
        <v>58732.69</v>
      </c>
      <c r="F2743">
        <v>7</v>
      </c>
      <c r="G2743">
        <v>59320.02</v>
      </c>
      <c r="H2743">
        <v>58732.69</v>
      </c>
      <c r="J2743" s="29">
        <f>VLOOKUP(Datos[[#This Row],[Mes]],$M$2:$N$13,2,FALSE)</f>
        <v>44652</v>
      </c>
      <c r="K2743" s="29" t="str">
        <f>VLOOKUP(Datos[[#This Row],[Region]],$P$7:$S$61,4,FALSE)</f>
        <v>07 - Balears, Illes</v>
      </c>
    </row>
    <row r="2744" spans="1:11" x14ac:dyDescent="0.25">
      <c r="A2744" t="s">
        <v>72</v>
      </c>
      <c r="B2744" t="s">
        <v>18</v>
      </c>
      <c r="C2744" t="s">
        <v>7</v>
      </c>
      <c r="D2744">
        <v>30717.37</v>
      </c>
      <c r="E2744">
        <v>30413.24</v>
      </c>
      <c r="F2744">
        <v>8</v>
      </c>
      <c r="G2744">
        <v>30717.37</v>
      </c>
      <c r="H2744">
        <v>30413.24</v>
      </c>
      <c r="J2744" s="29">
        <f>VLOOKUP(Datos[[#This Row],[Mes]],$M$2:$N$13,2,FALSE)</f>
        <v>44652</v>
      </c>
      <c r="K2744" s="29" t="str">
        <f>VLOOKUP(Datos[[#This Row],[Region]],$P$7:$S$61,4,FALSE)</f>
        <v>08 - Barcelona</v>
      </c>
    </row>
    <row r="2745" spans="1:11" x14ac:dyDescent="0.25">
      <c r="A2745" t="s">
        <v>72</v>
      </c>
      <c r="B2745" t="s">
        <v>20</v>
      </c>
      <c r="C2745" t="s">
        <v>7</v>
      </c>
      <c r="D2745">
        <v>277250.87</v>
      </c>
      <c r="E2745">
        <v>264290.34999999998</v>
      </c>
      <c r="F2745">
        <v>8</v>
      </c>
      <c r="G2745">
        <v>277250.87</v>
      </c>
      <c r="H2745">
        <v>264290.34999999998</v>
      </c>
      <c r="J2745" s="29">
        <f>VLOOKUP(Datos[[#This Row],[Mes]],$M$2:$N$13,2,FALSE)</f>
        <v>44652</v>
      </c>
      <c r="K2745" s="29" t="str">
        <f>VLOOKUP(Datos[[#This Row],[Region]],$P$7:$S$61,4,FALSE)</f>
        <v>08 - Barcelona</v>
      </c>
    </row>
    <row r="2746" spans="1:11" x14ac:dyDescent="0.25">
      <c r="A2746" t="s">
        <v>72</v>
      </c>
      <c r="B2746" t="s">
        <v>21</v>
      </c>
      <c r="C2746" t="s">
        <v>7</v>
      </c>
      <c r="D2746">
        <v>19146.849999999999</v>
      </c>
      <c r="E2746">
        <v>18808.3</v>
      </c>
      <c r="F2746">
        <v>8</v>
      </c>
      <c r="G2746">
        <v>19146.849999999999</v>
      </c>
      <c r="H2746">
        <v>18808.3</v>
      </c>
      <c r="J2746" s="29">
        <f>VLOOKUP(Datos[[#This Row],[Mes]],$M$2:$N$13,2,FALSE)</f>
        <v>44652</v>
      </c>
      <c r="K2746" s="29" t="str">
        <f>VLOOKUP(Datos[[#This Row],[Region]],$P$7:$S$61,4,FALSE)</f>
        <v>08 - Barcelona</v>
      </c>
    </row>
    <row r="2747" spans="1:11" x14ac:dyDescent="0.25">
      <c r="A2747" t="s">
        <v>72</v>
      </c>
      <c r="B2747" t="s">
        <v>22</v>
      </c>
      <c r="C2747" t="s">
        <v>7</v>
      </c>
      <c r="D2747">
        <v>17942.36</v>
      </c>
      <c r="E2747">
        <v>17764.71</v>
      </c>
      <c r="F2747">
        <v>8</v>
      </c>
      <c r="G2747">
        <v>17942.36</v>
      </c>
      <c r="H2747">
        <v>17764.71</v>
      </c>
      <c r="J2747" s="29">
        <f>VLOOKUP(Datos[[#This Row],[Mes]],$M$2:$N$13,2,FALSE)</f>
        <v>44652</v>
      </c>
      <c r="K2747" s="29" t="str">
        <f>VLOOKUP(Datos[[#This Row],[Region]],$P$7:$S$61,4,FALSE)</f>
        <v>08 - Barcelona</v>
      </c>
    </row>
    <row r="2748" spans="1:11" x14ac:dyDescent="0.25">
      <c r="A2748" t="s">
        <v>76</v>
      </c>
      <c r="B2748" t="s">
        <v>18</v>
      </c>
      <c r="C2748" t="s">
        <v>7</v>
      </c>
      <c r="D2748">
        <v>9051.41</v>
      </c>
      <c r="E2748">
        <v>8961.7900000000009</v>
      </c>
      <c r="F2748">
        <v>9</v>
      </c>
      <c r="G2748">
        <v>9051.41</v>
      </c>
      <c r="H2748">
        <v>8961.7900000000009</v>
      </c>
      <c r="J2748" s="29">
        <f>VLOOKUP(Datos[[#This Row],[Mes]],$M$2:$N$13,2,FALSE)</f>
        <v>44652</v>
      </c>
      <c r="K2748" s="29" t="str">
        <f>VLOOKUP(Datos[[#This Row],[Region]],$P$7:$S$61,4,FALSE)</f>
        <v>09 - Burgos</v>
      </c>
    </row>
    <row r="2749" spans="1:11" x14ac:dyDescent="0.25">
      <c r="A2749" t="s">
        <v>76</v>
      </c>
      <c r="B2749" t="s">
        <v>20</v>
      </c>
      <c r="C2749" t="s">
        <v>7</v>
      </c>
      <c r="D2749">
        <v>45739.409999999996</v>
      </c>
      <c r="E2749">
        <v>43333.74</v>
      </c>
      <c r="F2749">
        <v>9</v>
      </c>
      <c r="G2749">
        <v>45739.409999999996</v>
      </c>
      <c r="H2749">
        <v>43333.74</v>
      </c>
      <c r="J2749" s="29">
        <f>VLOOKUP(Datos[[#This Row],[Mes]],$M$2:$N$13,2,FALSE)</f>
        <v>44652</v>
      </c>
      <c r="K2749" s="29" t="str">
        <f>VLOOKUP(Datos[[#This Row],[Region]],$P$7:$S$61,4,FALSE)</f>
        <v>09 - Burgos</v>
      </c>
    </row>
    <row r="2750" spans="1:11" x14ac:dyDescent="0.25">
      <c r="A2750" t="s">
        <v>76</v>
      </c>
      <c r="B2750" t="s">
        <v>21</v>
      </c>
      <c r="C2750" t="s">
        <v>7</v>
      </c>
      <c r="D2750">
        <v>213298.15</v>
      </c>
      <c r="E2750">
        <v>209526.67</v>
      </c>
      <c r="F2750">
        <v>9</v>
      </c>
      <c r="G2750">
        <v>213298.15</v>
      </c>
      <c r="H2750">
        <v>209526.67</v>
      </c>
      <c r="J2750" s="29">
        <f>VLOOKUP(Datos[[#This Row],[Mes]],$M$2:$N$13,2,FALSE)</f>
        <v>44652</v>
      </c>
      <c r="K2750" s="29" t="str">
        <f>VLOOKUP(Datos[[#This Row],[Region]],$P$7:$S$61,4,FALSE)</f>
        <v>09 - Burgos</v>
      </c>
    </row>
    <row r="2751" spans="1:11" x14ac:dyDescent="0.25">
      <c r="A2751" t="s">
        <v>76</v>
      </c>
      <c r="B2751" t="s">
        <v>22</v>
      </c>
      <c r="C2751" t="s">
        <v>7</v>
      </c>
      <c r="D2751">
        <v>12466.25</v>
      </c>
      <c r="E2751">
        <v>12342.82</v>
      </c>
      <c r="F2751">
        <v>9</v>
      </c>
      <c r="G2751">
        <v>12466.25</v>
      </c>
      <c r="H2751">
        <v>12342.82</v>
      </c>
      <c r="J2751" s="29">
        <f>VLOOKUP(Datos[[#This Row],[Mes]],$M$2:$N$13,2,FALSE)</f>
        <v>44652</v>
      </c>
      <c r="K2751" s="29" t="str">
        <f>VLOOKUP(Datos[[#This Row],[Region]],$P$7:$S$61,4,FALSE)</f>
        <v>09 - Burgos</v>
      </c>
    </row>
    <row r="2752" spans="1:11" x14ac:dyDescent="0.25">
      <c r="A2752" t="s">
        <v>109</v>
      </c>
      <c r="B2752" t="s">
        <v>18</v>
      </c>
      <c r="C2752" t="s">
        <v>7</v>
      </c>
      <c r="D2752">
        <v>234447.67</v>
      </c>
      <c r="E2752">
        <v>232126.41</v>
      </c>
      <c r="F2752">
        <v>10</v>
      </c>
      <c r="G2752">
        <v>234447.67</v>
      </c>
      <c r="H2752">
        <v>232126.41</v>
      </c>
      <c r="J2752" s="29">
        <f>VLOOKUP(Datos[[#This Row],[Mes]],$M$2:$N$13,2,FALSE)</f>
        <v>44652</v>
      </c>
      <c r="K2752" s="29" t="str">
        <f>VLOOKUP(Datos[[#This Row],[Region]],$P$7:$S$61,4,FALSE)</f>
        <v>10 - Cáceres</v>
      </c>
    </row>
    <row r="2753" spans="1:11" x14ac:dyDescent="0.25">
      <c r="A2753" t="s">
        <v>109</v>
      </c>
      <c r="B2753" t="s">
        <v>19</v>
      </c>
      <c r="C2753" t="s">
        <v>7</v>
      </c>
      <c r="D2753">
        <v>747396</v>
      </c>
      <c r="E2753">
        <v>719266</v>
      </c>
      <c r="F2753">
        <v>10</v>
      </c>
      <c r="G2753">
        <v>747396</v>
      </c>
      <c r="H2753">
        <v>719266</v>
      </c>
      <c r="J2753" s="29">
        <f>VLOOKUP(Datos[[#This Row],[Mes]],$M$2:$N$13,2,FALSE)</f>
        <v>44652</v>
      </c>
      <c r="K2753" s="29" t="str">
        <f>VLOOKUP(Datos[[#This Row],[Region]],$P$7:$S$61,4,FALSE)</f>
        <v>10 - Cáceres</v>
      </c>
    </row>
    <row r="2754" spans="1:11" x14ac:dyDescent="0.25">
      <c r="A2754" t="s">
        <v>109</v>
      </c>
      <c r="B2754" t="s">
        <v>20</v>
      </c>
      <c r="C2754" t="s">
        <v>7</v>
      </c>
      <c r="D2754">
        <v>19897.34</v>
      </c>
      <c r="E2754">
        <v>15779.75</v>
      </c>
      <c r="F2754">
        <v>10</v>
      </c>
      <c r="G2754">
        <v>19897.34</v>
      </c>
      <c r="H2754">
        <v>15779.75</v>
      </c>
      <c r="J2754" s="29">
        <f>VLOOKUP(Datos[[#This Row],[Mes]],$M$2:$N$13,2,FALSE)</f>
        <v>44652</v>
      </c>
      <c r="K2754" s="29" t="str">
        <f>VLOOKUP(Datos[[#This Row],[Region]],$P$7:$S$61,4,FALSE)</f>
        <v>10 - Cáceres</v>
      </c>
    </row>
    <row r="2755" spans="1:11" x14ac:dyDescent="0.25">
      <c r="A2755" t="s">
        <v>109</v>
      </c>
      <c r="B2755" t="s">
        <v>21</v>
      </c>
      <c r="C2755" t="s">
        <v>7</v>
      </c>
      <c r="D2755">
        <v>20729.21</v>
      </c>
      <c r="E2755">
        <v>20362.68</v>
      </c>
      <c r="F2755">
        <v>10</v>
      </c>
      <c r="G2755">
        <v>20729.21</v>
      </c>
      <c r="H2755">
        <v>20362.68</v>
      </c>
      <c r="J2755" s="29">
        <f>VLOOKUP(Datos[[#This Row],[Mes]],$M$2:$N$13,2,FALSE)</f>
        <v>44652</v>
      </c>
      <c r="K2755" s="29" t="str">
        <f>VLOOKUP(Datos[[#This Row],[Region]],$P$7:$S$61,4,FALSE)</f>
        <v>10 - Cáceres</v>
      </c>
    </row>
    <row r="2756" spans="1:11" x14ac:dyDescent="0.25">
      <c r="A2756" t="s">
        <v>109</v>
      </c>
      <c r="B2756" t="s">
        <v>22</v>
      </c>
      <c r="C2756" t="s">
        <v>7</v>
      </c>
      <c r="D2756">
        <v>406927.48</v>
      </c>
      <c r="E2756">
        <v>402898.5</v>
      </c>
      <c r="F2756">
        <v>10</v>
      </c>
      <c r="G2756">
        <v>406927.48</v>
      </c>
      <c r="H2756">
        <v>402898.5</v>
      </c>
      <c r="J2756" s="29">
        <f>VLOOKUP(Datos[[#This Row],[Mes]],$M$2:$N$13,2,FALSE)</f>
        <v>44652</v>
      </c>
      <c r="K2756" s="29" t="str">
        <f>VLOOKUP(Datos[[#This Row],[Region]],$P$7:$S$61,4,FALSE)</f>
        <v>10 - Cáceres</v>
      </c>
    </row>
    <row r="2757" spans="1:11" x14ac:dyDescent="0.25">
      <c r="A2757" t="s">
        <v>109</v>
      </c>
      <c r="B2757" t="s">
        <v>23</v>
      </c>
      <c r="C2757" t="s">
        <v>7</v>
      </c>
      <c r="D2757">
        <v>36480</v>
      </c>
      <c r="E2757">
        <v>33163.64</v>
      </c>
      <c r="F2757">
        <v>10</v>
      </c>
      <c r="G2757">
        <v>36480</v>
      </c>
      <c r="H2757">
        <v>33163.64</v>
      </c>
      <c r="J2757" s="29">
        <f>VLOOKUP(Datos[[#This Row],[Mes]],$M$2:$N$13,2,FALSE)</f>
        <v>44652</v>
      </c>
      <c r="K2757" s="29" t="str">
        <f>VLOOKUP(Datos[[#This Row],[Region]],$P$7:$S$61,4,FALSE)</f>
        <v>10 - Cáceres</v>
      </c>
    </row>
    <row r="2758" spans="1:11" x14ac:dyDescent="0.25">
      <c r="A2758" t="s">
        <v>77</v>
      </c>
      <c r="B2758" t="s">
        <v>18</v>
      </c>
      <c r="C2758" t="s">
        <v>7</v>
      </c>
      <c r="D2758">
        <v>5780.4</v>
      </c>
      <c r="E2758">
        <v>5723.17</v>
      </c>
      <c r="F2758">
        <v>11</v>
      </c>
      <c r="G2758">
        <v>5780.4</v>
      </c>
      <c r="H2758">
        <v>5723.17</v>
      </c>
      <c r="J2758" s="29">
        <f>VLOOKUP(Datos[[#This Row],[Mes]],$M$2:$N$13,2,FALSE)</f>
        <v>44652</v>
      </c>
      <c r="K2758" s="29" t="str">
        <f>VLOOKUP(Datos[[#This Row],[Region]],$P$7:$S$61,4,FALSE)</f>
        <v>11 - Cádiz</v>
      </c>
    </row>
    <row r="2759" spans="1:11" x14ac:dyDescent="0.25">
      <c r="A2759" t="s">
        <v>77</v>
      </c>
      <c r="B2759" t="s">
        <v>20</v>
      </c>
      <c r="C2759" t="s">
        <v>7</v>
      </c>
      <c r="D2759">
        <v>615794.59</v>
      </c>
      <c r="E2759">
        <v>600155.37</v>
      </c>
      <c r="F2759">
        <v>11</v>
      </c>
      <c r="G2759">
        <v>615794.59</v>
      </c>
      <c r="H2759">
        <v>600155.37</v>
      </c>
      <c r="J2759" s="29">
        <f>VLOOKUP(Datos[[#This Row],[Mes]],$M$2:$N$13,2,FALSE)</f>
        <v>44652</v>
      </c>
      <c r="K2759" s="29" t="str">
        <f>VLOOKUP(Datos[[#This Row],[Region]],$P$7:$S$61,4,FALSE)</f>
        <v>11 - Cádiz</v>
      </c>
    </row>
    <row r="2760" spans="1:11" x14ac:dyDescent="0.25">
      <c r="A2760" t="s">
        <v>77</v>
      </c>
      <c r="B2760" t="s">
        <v>21</v>
      </c>
      <c r="C2760" t="s">
        <v>7</v>
      </c>
      <c r="D2760">
        <v>231880.3</v>
      </c>
      <c r="E2760">
        <v>227780.26</v>
      </c>
      <c r="F2760">
        <v>11</v>
      </c>
      <c r="G2760">
        <v>231880.3</v>
      </c>
      <c r="H2760">
        <v>227780.26</v>
      </c>
      <c r="J2760" s="29">
        <f>VLOOKUP(Datos[[#This Row],[Mes]],$M$2:$N$13,2,FALSE)</f>
        <v>44652</v>
      </c>
      <c r="K2760" s="29" t="str">
        <f>VLOOKUP(Datos[[#This Row],[Region]],$P$7:$S$61,4,FALSE)</f>
        <v>11 - Cádiz</v>
      </c>
    </row>
    <row r="2761" spans="1:11" x14ac:dyDescent="0.25">
      <c r="A2761" t="s">
        <v>77</v>
      </c>
      <c r="B2761" t="s">
        <v>22</v>
      </c>
      <c r="C2761" t="s">
        <v>7</v>
      </c>
      <c r="D2761">
        <v>201023.68</v>
      </c>
      <c r="E2761">
        <v>199033.35</v>
      </c>
      <c r="F2761">
        <v>11</v>
      </c>
      <c r="G2761">
        <v>201023.68</v>
      </c>
      <c r="H2761">
        <v>199033.35</v>
      </c>
      <c r="J2761" s="29">
        <f>VLOOKUP(Datos[[#This Row],[Mes]],$M$2:$N$13,2,FALSE)</f>
        <v>44652</v>
      </c>
      <c r="K2761" s="29" t="str">
        <f>VLOOKUP(Datos[[#This Row],[Region]],$P$7:$S$61,4,FALSE)</f>
        <v>11 - Cádiz</v>
      </c>
    </row>
    <row r="2762" spans="1:11" x14ac:dyDescent="0.25">
      <c r="A2762" t="s">
        <v>77</v>
      </c>
      <c r="B2762" t="s">
        <v>23</v>
      </c>
      <c r="C2762" t="s">
        <v>7</v>
      </c>
      <c r="D2762">
        <v>25826.2</v>
      </c>
      <c r="E2762">
        <v>23478.36</v>
      </c>
      <c r="F2762">
        <v>11</v>
      </c>
      <c r="G2762">
        <v>25826.2</v>
      </c>
      <c r="H2762">
        <v>23478.36</v>
      </c>
      <c r="J2762" s="29">
        <f>VLOOKUP(Datos[[#This Row],[Mes]],$M$2:$N$13,2,FALSE)</f>
        <v>44652</v>
      </c>
      <c r="K2762" s="29" t="str">
        <f>VLOOKUP(Datos[[#This Row],[Region]],$P$7:$S$61,4,FALSE)</f>
        <v>11 - Cádiz</v>
      </c>
    </row>
    <row r="2763" spans="1:11" x14ac:dyDescent="0.25">
      <c r="A2763" t="s">
        <v>79</v>
      </c>
      <c r="B2763" t="s">
        <v>18</v>
      </c>
      <c r="C2763" t="s">
        <v>7</v>
      </c>
      <c r="D2763">
        <v>2010.91</v>
      </c>
      <c r="E2763">
        <v>1991</v>
      </c>
      <c r="F2763">
        <v>12</v>
      </c>
      <c r="G2763">
        <v>2010.91</v>
      </c>
      <c r="H2763">
        <v>1991</v>
      </c>
      <c r="J2763" s="29">
        <f>VLOOKUP(Datos[[#This Row],[Mes]],$M$2:$N$13,2,FALSE)</f>
        <v>44652</v>
      </c>
      <c r="K2763" s="29" t="str">
        <f>VLOOKUP(Datos[[#This Row],[Region]],$P$7:$S$61,4,FALSE)</f>
        <v>12 - Castellón/Castelló</v>
      </c>
    </row>
    <row r="2764" spans="1:11" x14ac:dyDescent="0.25">
      <c r="A2764" t="s">
        <v>79</v>
      </c>
      <c r="B2764" t="s">
        <v>20</v>
      </c>
      <c r="C2764" t="s">
        <v>7</v>
      </c>
      <c r="D2764">
        <v>139635.39000000001</v>
      </c>
      <c r="E2764">
        <v>136476.64000000001</v>
      </c>
      <c r="F2764">
        <v>12</v>
      </c>
      <c r="G2764">
        <v>139635.39000000001</v>
      </c>
      <c r="H2764">
        <v>136476.64000000001</v>
      </c>
      <c r="J2764" s="29">
        <f>VLOOKUP(Datos[[#This Row],[Mes]],$M$2:$N$13,2,FALSE)</f>
        <v>44652</v>
      </c>
      <c r="K2764" s="29" t="str">
        <f>VLOOKUP(Datos[[#This Row],[Region]],$P$7:$S$61,4,FALSE)</f>
        <v>12 - Castellón/Castelló</v>
      </c>
    </row>
    <row r="2765" spans="1:11" x14ac:dyDescent="0.25">
      <c r="A2765" t="s">
        <v>79</v>
      </c>
      <c r="B2765" t="s">
        <v>21</v>
      </c>
      <c r="C2765" t="s">
        <v>7</v>
      </c>
      <c r="D2765">
        <v>72123</v>
      </c>
      <c r="E2765">
        <v>70847.740000000005</v>
      </c>
      <c r="F2765">
        <v>12</v>
      </c>
      <c r="G2765">
        <v>72123</v>
      </c>
      <c r="H2765">
        <v>70847.740000000005</v>
      </c>
      <c r="J2765" s="29">
        <f>VLOOKUP(Datos[[#This Row],[Mes]],$M$2:$N$13,2,FALSE)</f>
        <v>44652</v>
      </c>
      <c r="K2765" s="29" t="str">
        <f>VLOOKUP(Datos[[#This Row],[Region]],$P$7:$S$61,4,FALSE)</f>
        <v>12 - Castellón/Castelló</v>
      </c>
    </row>
    <row r="2766" spans="1:11" x14ac:dyDescent="0.25">
      <c r="A2766" t="s">
        <v>79</v>
      </c>
      <c r="B2766" t="s">
        <v>22</v>
      </c>
      <c r="C2766" t="s">
        <v>7</v>
      </c>
      <c r="D2766">
        <v>15131.97</v>
      </c>
      <c r="E2766">
        <v>14982.15</v>
      </c>
      <c r="F2766">
        <v>12</v>
      </c>
      <c r="G2766">
        <v>15131.97</v>
      </c>
      <c r="H2766">
        <v>14982.15</v>
      </c>
      <c r="J2766" s="29">
        <f>VLOOKUP(Datos[[#This Row],[Mes]],$M$2:$N$13,2,FALSE)</f>
        <v>44652</v>
      </c>
      <c r="K2766" s="29" t="str">
        <f>VLOOKUP(Datos[[#This Row],[Region]],$P$7:$S$61,4,FALSE)</f>
        <v>12 - Castellón/Castelló</v>
      </c>
    </row>
    <row r="2767" spans="1:11" x14ac:dyDescent="0.25">
      <c r="A2767" t="s">
        <v>67</v>
      </c>
      <c r="B2767" t="s">
        <v>20</v>
      </c>
      <c r="C2767" t="s">
        <v>7</v>
      </c>
      <c r="D2767">
        <v>68706.13</v>
      </c>
      <c r="E2767">
        <v>64418.63</v>
      </c>
      <c r="F2767">
        <v>13</v>
      </c>
      <c r="G2767">
        <v>68706.13</v>
      </c>
      <c r="H2767">
        <v>64418.63</v>
      </c>
      <c r="J2767" s="29">
        <f>VLOOKUP(Datos[[#This Row],[Mes]],$M$2:$N$13,2,FALSE)</f>
        <v>44652</v>
      </c>
      <c r="K2767" s="29" t="str">
        <f>VLOOKUP(Datos[[#This Row],[Region]],$P$7:$S$61,4,FALSE)</f>
        <v>13 - Ciudad Real</v>
      </c>
    </row>
    <row r="2768" spans="1:11" x14ac:dyDescent="0.25">
      <c r="A2768" t="s">
        <v>67</v>
      </c>
      <c r="B2768" t="s">
        <v>21</v>
      </c>
      <c r="C2768" t="s">
        <v>7</v>
      </c>
      <c r="D2768">
        <v>23091.73</v>
      </c>
      <c r="E2768">
        <v>22683.43</v>
      </c>
      <c r="F2768">
        <v>13</v>
      </c>
      <c r="G2768">
        <v>23091.73</v>
      </c>
      <c r="H2768">
        <v>22683.43</v>
      </c>
      <c r="J2768" s="29">
        <f>VLOOKUP(Datos[[#This Row],[Mes]],$M$2:$N$13,2,FALSE)</f>
        <v>44652</v>
      </c>
      <c r="K2768" s="29" t="str">
        <f>VLOOKUP(Datos[[#This Row],[Region]],$P$7:$S$61,4,FALSE)</f>
        <v>13 - Ciudad Real</v>
      </c>
    </row>
    <row r="2769" spans="1:11" x14ac:dyDescent="0.25">
      <c r="A2769" t="s">
        <v>67</v>
      </c>
      <c r="B2769" t="s">
        <v>22</v>
      </c>
      <c r="C2769" t="s">
        <v>7</v>
      </c>
      <c r="D2769">
        <v>288257.44</v>
      </c>
      <c r="E2769">
        <v>285403.40999999997</v>
      </c>
      <c r="F2769">
        <v>13</v>
      </c>
      <c r="G2769">
        <v>288257.44</v>
      </c>
      <c r="H2769">
        <v>285403.40999999997</v>
      </c>
      <c r="J2769" s="29">
        <f>VLOOKUP(Datos[[#This Row],[Mes]],$M$2:$N$13,2,FALSE)</f>
        <v>44652</v>
      </c>
      <c r="K2769" s="29" t="str">
        <f>VLOOKUP(Datos[[#This Row],[Region]],$P$7:$S$61,4,FALSE)</f>
        <v>13 - Ciudad Real</v>
      </c>
    </row>
    <row r="2770" spans="1:11" x14ac:dyDescent="0.25">
      <c r="A2770" t="s">
        <v>67</v>
      </c>
      <c r="B2770" t="s">
        <v>23</v>
      </c>
      <c r="C2770" t="s">
        <v>7</v>
      </c>
      <c r="D2770">
        <v>50276.28</v>
      </c>
      <c r="E2770">
        <v>45705.71</v>
      </c>
      <c r="F2770">
        <v>13</v>
      </c>
      <c r="G2770">
        <v>50276.28</v>
      </c>
      <c r="H2770">
        <v>45705.71</v>
      </c>
      <c r="J2770" s="29">
        <f>VLOOKUP(Datos[[#This Row],[Mes]],$M$2:$N$13,2,FALSE)</f>
        <v>44652</v>
      </c>
      <c r="K2770" s="29" t="str">
        <f>VLOOKUP(Datos[[#This Row],[Region]],$P$7:$S$61,4,FALSE)</f>
        <v>13 - Ciudad Real</v>
      </c>
    </row>
    <row r="2771" spans="1:11" x14ac:dyDescent="0.25">
      <c r="A2771" t="s">
        <v>80</v>
      </c>
      <c r="B2771" t="s">
        <v>18</v>
      </c>
      <c r="C2771" t="s">
        <v>7</v>
      </c>
      <c r="D2771">
        <v>7124</v>
      </c>
      <c r="E2771">
        <v>7053.47</v>
      </c>
      <c r="F2771">
        <v>14</v>
      </c>
      <c r="G2771">
        <v>7124</v>
      </c>
      <c r="H2771">
        <v>7053.47</v>
      </c>
      <c r="J2771" s="29">
        <f>VLOOKUP(Datos[[#This Row],[Mes]],$M$2:$N$13,2,FALSE)</f>
        <v>44652</v>
      </c>
      <c r="K2771" s="29" t="str">
        <f>VLOOKUP(Datos[[#This Row],[Region]],$P$7:$S$61,4,FALSE)</f>
        <v>14 - Córdoba</v>
      </c>
    </row>
    <row r="2772" spans="1:11" x14ac:dyDescent="0.25">
      <c r="A2772" t="s">
        <v>80</v>
      </c>
      <c r="B2772" t="s">
        <v>20</v>
      </c>
      <c r="C2772" t="s">
        <v>7</v>
      </c>
      <c r="D2772">
        <v>61941.91</v>
      </c>
      <c r="E2772">
        <v>55982.25</v>
      </c>
      <c r="F2772">
        <v>14</v>
      </c>
      <c r="G2772">
        <v>61941.91</v>
      </c>
      <c r="H2772">
        <v>55982.25</v>
      </c>
      <c r="J2772" s="29">
        <f>VLOOKUP(Datos[[#This Row],[Mes]],$M$2:$N$13,2,FALSE)</f>
        <v>44652</v>
      </c>
      <c r="K2772" s="29" t="str">
        <f>VLOOKUP(Datos[[#This Row],[Region]],$P$7:$S$61,4,FALSE)</f>
        <v>14 - Córdoba</v>
      </c>
    </row>
    <row r="2773" spans="1:11" x14ac:dyDescent="0.25">
      <c r="A2773" t="s">
        <v>80</v>
      </c>
      <c r="B2773" t="s">
        <v>22</v>
      </c>
      <c r="C2773" t="s">
        <v>7</v>
      </c>
      <c r="D2773">
        <v>68240.22</v>
      </c>
      <c r="E2773">
        <v>67564.570000000007</v>
      </c>
      <c r="F2773">
        <v>14</v>
      </c>
      <c r="G2773">
        <v>68240.22</v>
      </c>
      <c r="H2773">
        <v>67564.570000000007</v>
      </c>
      <c r="J2773" s="29">
        <f>VLOOKUP(Datos[[#This Row],[Mes]],$M$2:$N$13,2,FALSE)</f>
        <v>44652</v>
      </c>
      <c r="K2773" s="29" t="str">
        <f>VLOOKUP(Datos[[#This Row],[Region]],$P$7:$S$61,4,FALSE)</f>
        <v>14 - Córdoba</v>
      </c>
    </row>
    <row r="2774" spans="1:11" x14ac:dyDescent="0.25">
      <c r="A2774" t="s">
        <v>80</v>
      </c>
      <c r="B2774" t="s">
        <v>23</v>
      </c>
      <c r="C2774" t="s">
        <v>7</v>
      </c>
      <c r="D2774">
        <v>51044.53</v>
      </c>
      <c r="E2774">
        <v>46404.12</v>
      </c>
      <c r="F2774">
        <v>14</v>
      </c>
      <c r="G2774">
        <v>51044.53</v>
      </c>
      <c r="H2774">
        <v>46404.12</v>
      </c>
      <c r="J2774" s="29">
        <f>VLOOKUP(Datos[[#This Row],[Mes]],$M$2:$N$13,2,FALSE)</f>
        <v>44652</v>
      </c>
      <c r="K2774" s="29" t="str">
        <f>VLOOKUP(Datos[[#This Row],[Region]],$P$7:$S$61,4,FALSE)</f>
        <v>14 - Córdoba</v>
      </c>
    </row>
    <row r="2775" spans="1:11" x14ac:dyDescent="0.25">
      <c r="A2775" t="s">
        <v>81</v>
      </c>
      <c r="B2775" t="s">
        <v>18</v>
      </c>
      <c r="C2775" t="s">
        <v>7</v>
      </c>
      <c r="D2775">
        <v>49365.63</v>
      </c>
      <c r="E2775">
        <v>48876.86</v>
      </c>
      <c r="F2775">
        <v>15</v>
      </c>
      <c r="G2775">
        <v>49365.63</v>
      </c>
      <c r="H2775">
        <v>48876.86</v>
      </c>
      <c r="J2775" s="29">
        <f>VLOOKUP(Datos[[#This Row],[Mes]],$M$2:$N$13,2,FALSE)</f>
        <v>44652</v>
      </c>
      <c r="K2775" s="29" t="str">
        <f>VLOOKUP(Datos[[#This Row],[Region]],$P$7:$S$61,4,FALSE)</f>
        <v>15 - Coruña, A</v>
      </c>
    </row>
    <row r="2776" spans="1:11" x14ac:dyDescent="0.25">
      <c r="A2776" t="s">
        <v>81</v>
      </c>
      <c r="B2776" t="s">
        <v>20</v>
      </c>
      <c r="C2776" t="s">
        <v>7</v>
      </c>
      <c r="D2776">
        <v>314566.06</v>
      </c>
      <c r="E2776">
        <v>305070.96999999997</v>
      </c>
      <c r="F2776">
        <v>15</v>
      </c>
      <c r="G2776">
        <v>314566.06</v>
      </c>
      <c r="H2776">
        <v>305070.96999999997</v>
      </c>
      <c r="J2776" s="29">
        <f>VLOOKUP(Datos[[#This Row],[Mes]],$M$2:$N$13,2,FALSE)</f>
        <v>44652</v>
      </c>
      <c r="K2776" s="29" t="str">
        <f>VLOOKUP(Datos[[#This Row],[Region]],$P$7:$S$61,4,FALSE)</f>
        <v>15 - Coruña, A</v>
      </c>
    </row>
    <row r="2777" spans="1:11" x14ac:dyDescent="0.25">
      <c r="A2777" t="s">
        <v>81</v>
      </c>
      <c r="B2777" t="s">
        <v>21</v>
      </c>
      <c r="C2777" t="s">
        <v>7</v>
      </c>
      <c r="D2777">
        <v>179643.95</v>
      </c>
      <c r="E2777">
        <v>176467.53</v>
      </c>
      <c r="F2777">
        <v>15</v>
      </c>
      <c r="G2777">
        <v>179643.95</v>
      </c>
      <c r="H2777">
        <v>176467.53</v>
      </c>
      <c r="J2777" s="29">
        <f>VLOOKUP(Datos[[#This Row],[Mes]],$M$2:$N$13,2,FALSE)</f>
        <v>44652</v>
      </c>
      <c r="K2777" s="29" t="str">
        <f>VLOOKUP(Datos[[#This Row],[Region]],$P$7:$S$61,4,FALSE)</f>
        <v>15 - Coruña, A</v>
      </c>
    </row>
    <row r="2778" spans="1:11" x14ac:dyDescent="0.25">
      <c r="A2778" t="s">
        <v>81</v>
      </c>
      <c r="B2778" t="s">
        <v>22</v>
      </c>
      <c r="C2778" t="s">
        <v>7</v>
      </c>
      <c r="D2778">
        <v>228.12</v>
      </c>
      <c r="E2778">
        <v>225.86</v>
      </c>
      <c r="F2778">
        <v>15</v>
      </c>
      <c r="G2778">
        <v>228.12</v>
      </c>
      <c r="H2778">
        <v>225.86</v>
      </c>
      <c r="J2778" s="29">
        <f>VLOOKUP(Datos[[#This Row],[Mes]],$M$2:$N$13,2,FALSE)</f>
        <v>44652</v>
      </c>
      <c r="K2778" s="29" t="str">
        <f>VLOOKUP(Datos[[#This Row],[Region]],$P$7:$S$61,4,FALSE)</f>
        <v>15 - Coruña, A</v>
      </c>
    </row>
    <row r="2779" spans="1:11" x14ac:dyDescent="0.25">
      <c r="A2779" t="s">
        <v>82</v>
      </c>
      <c r="B2779" t="s">
        <v>18</v>
      </c>
      <c r="C2779" t="s">
        <v>7</v>
      </c>
      <c r="D2779">
        <v>22303.439999999999</v>
      </c>
      <c r="E2779">
        <v>22082.61</v>
      </c>
      <c r="F2779">
        <v>16</v>
      </c>
      <c r="G2779">
        <v>22303.439999999999</v>
      </c>
      <c r="H2779">
        <v>22082.61</v>
      </c>
      <c r="J2779" s="29">
        <f>VLOOKUP(Datos[[#This Row],[Mes]],$M$2:$N$13,2,FALSE)</f>
        <v>44652</v>
      </c>
      <c r="K2779" s="29" t="str">
        <f>VLOOKUP(Datos[[#This Row],[Region]],$P$7:$S$61,4,FALSE)</f>
        <v>16 - Cuenca</v>
      </c>
    </row>
    <row r="2780" spans="1:11" x14ac:dyDescent="0.25">
      <c r="A2780" t="s">
        <v>82</v>
      </c>
      <c r="B2780" t="s">
        <v>21</v>
      </c>
      <c r="C2780" t="s">
        <v>7</v>
      </c>
      <c r="D2780">
        <v>195126.98</v>
      </c>
      <c r="E2780">
        <v>191676.79999999999</v>
      </c>
      <c r="F2780">
        <v>16</v>
      </c>
      <c r="G2780">
        <v>195126.98</v>
      </c>
      <c r="H2780">
        <v>191676.79999999999</v>
      </c>
      <c r="J2780" s="29">
        <f>VLOOKUP(Datos[[#This Row],[Mes]],$M$2:$N$13,2,FALSE)</f>
        <v>44652</v>
      </c>
      <c r="K2780" s="29" t="str">
        <f>VLOOKUP(Datos[[#This Row],[Region]],$P$7:$S$61,4,FALSE)</f>
        <v>16 - Cuenca</v>
      </c>
    </row>
    <row r="2781" spans="1:11" x14ac:dyDescent="0.25">
      <c r="A2781" t="s">
        <v>82</v>
      </c>
      <c r="B2781" t="s">
        <v>22</v>
      </c>
      <c r="C2781" t="s">
        <v>7</v>
      </c>
      <c r="D2781">
        <v>419859.83</v>
      </c>
      <c r="E2781">
        <v>415702.8</v>
      </c>
      <c r="F2781">
        <v>16</v>
      </c>
      <c r="G2781">
        <v>419859.83</v>
      </c>
      <c r="H2781">
        <v>415702.8</v>
      </c>
      <c r="J2781" s="29">
        <f>VLOOKUP(Datos[[#This Row],[Mes]],$M$2:$N$13,2,FALSE)</f>
        <v>44652</v>
      </c>
      <c r="K2781" s="29" t="str">
        <f>VLOOKUP(Datos[[#This Row],[Region]],$P$7:$S$61,4,FALSE)</f>
        <v>16 - Cuenca</v>
      </c>
    </row>
    <row r="2782" spans="1:11" x14ac:dyDescent="0.25">
      <c r="A2782" t="s">
        <v>105</v>
      </c>
      <c r="B2782" t="s">
        <v>18</v>
      </c>
      <c r="C2782" t="s">
        <v>7</v>
      </c>
      <c r="D2782">
        <v>30852.87</v>
      </c>
      <c r="E2782">
        <v>30547.4</v>
      </c>
      <c r="F2782">
        <v>17</v>
      </c>
      <c r="G2782">
        <v>30852.87</v>
      </c>
      <c r="H2782">
        <v>30547.4</v>
      </c>
      <c r="J2782" s="29">
        <f>VLOOKUP(Datos[[#This Row],[Mes]],$M$2:$N$13,2,FALSE)</f>
        <v>44652</v>
      </c>
      <c r="K2782" s="29" t="str">
        <f>VLOOKUP(Datos[[#This Row],[Region]],$P$7:$S$61,4,FALSE)</f>
        <v>17 - Girona</v>
      </c>
    </row>
    <row r="2783" spans="1:11" x14ac:dyDescent="0.25">
      <c r="A2783" t="s">
        <v>105</v>
      </c>
      <c r="B2783" t="s">
        <v>20</v>
      </c>
      <c r="C2783" t="s">
        <v>7</v>
      </c>
      <c r="D2783">
        <v>14098.43</v>
      </c>
      <c r="E2783">
        <v>13626.4</v>
      </c>
      <c r="F2783">
        <v>17</v>
      </c>
      <c r="G2783">
        <v>14098.43</v>
      </c>
      <c r="H2783">
        <v>13626.4</v>
      </c>
      <c r="J2783" s="29">
        <f>VLOOKUP(Datos[[#This Row],[Mes]],$M$2:$N$13,2,FALSE)</f>
        <v>44652</v>
      </c>
      <c r="K2783" s="29" t="str">
        <f>VLOOKUP(Datos[[#This Row],[Region]],$P$7:$S$61,4,FALSE)</f>
        <v>17 - Girona</v>
      </c>
    </row>
    <row r="2784" spans="1:11" x14ac:dyDescent="0.25">
      <c r="A2784" t="s">
        <v>105</v>
      </c>
      <c r="B2784" t="s">
        <v>22</v>
      </c>
      <c r="C2784" t="s">
        <v>7</v>
      </c>
      <c r="D2784">
        <v>4816.82</v>
      </c>
      <c r="E2784">
        <v>4769.13</v>
      </c>
      <c r="F2784">
        <v>17</v>
      </c>
      <c r="G2784">
        <v>4816.82</v>
      </c>
      <c r="H2784">
        <v>4769.13</v>
      </c>
      <c r="J2784" s="29">
        <f>VLOOKUP(Datos[[#This Row],[Mes]],$M$2:$N$13,2,FALSE)</f>
        <v>44652</v>
      </c>
      <c r="K2784" s="29" t="str">
        <f>VLOOKUP(Datos[[#This Row],[Region]],$P$7:$S$61,4,FALSE)</f>
        <v>17 - Girona</v>
      </c>
    </row>
    <row r="2785" spans="1:11" x14ac:dyDescent="0.25">
      <c r="A2785" t="s">
        <v>103</v>
      </c>
      <c r="B2785" t="s">
        <v>18</v>
      </c>
      <c r="C2785" t="s">
        <v>7</v>
      </c>
      <c r="D2785">
        <v>11298.38</v>
      </c>
      <c r="E2785">
        <v>11186.51</v>
      </c>
      <c r="F2785">
        <v>18</v>
      </c>
      <c r="G2785">
        <v>11298.38</v>
      </c>
      <c r="H2785">
        <v>11186.51</v>
      </c>
      <c r="J2785" s="29">
        <f>VLOOKUP(Datos[[#This Row],[Mes]],$M$2:$N$13,2,FALSE)</f>
        <v>44652</v>
      </c>
      <c r="K2785" s="29" t="str">
        <f>VLOOKUP(Datos[[#This Row],[Region]],$P$7:$S$61,4,FALSE)</f>
        <v>18 - Granada</v>
      </c>
    </row>
    <row r="2786" spans="1:11" x14ac:dyDescent="0.25">
      <c r="A2786" t="s">
        <v>103</v>
      </c>
      <c r="B2786" t="s">
        <v>20</v>
      </c>
      <c r="C2786" t="s">
        <v>7</v>
      </c>
      <c r="D2786">
        <v>28955.21</v>
      </c>
      <c r="E2786">
        <v>26440.59</v>
      </c>
      <c r="F2786">
        <v>18</v>
      </c>
      <c r="G2786">
        <v>28955.21</v>
      </c>
      <c r="H2786">
        <v>26440.59</v>
      </c>
      <c r="J2786" s="29">
        <f>VLOOKUP(Datos[[#This Row],[Mes]],$M$2:$N$13,2,FALSE)</f>
        <v>44652</v>
      </c>
      <c r="K2786" s="29" t="str">
        <f>VLOOKUP(Datos[[#This Row],[Region]],$P$7:$S$61,4,FALSE)</f>
        <v>18 - Granada</v>
      </c>
    </row>
    <row r="2787" spans="1:11" x14ac:dyDescent="0.25">
      <c r="A2787" t="s">
        <v>103</v>
      </c>
      <c r="B2787" t="s">
        <v>21</v>
      </c>
      <c r="C2787" t="s">
        <v>7</v>
      </c>
      <c r="D2787">
        <v>46686.48</v>
      </c>
      <c r="E2787">
        <v>45860.98</v>
      </c>
      <c r="F2787">
        <v>18</v>
      </c>
      <c r="G2787">
        <v>46686.48</v>
      </c>
      <c r="H2787">
        <v>45860.98</v>
      </c>
      <c r="J2787" s="29">
        <f>VLOOKUP(Datos[[#This Row],[Mes]],$M$2:$N$13,2,FALSE)</f>
        <v>44652</v>
      </c>
      <c r="K2787" s="29" t="str">
        <f>VLOOKUP(Datos[[#This Row],[Region]],$P$7:$S$61,4,FALSE)</f>
        <v>18 - Granada</v>
      </c>
    </row>
    <row r="2788" spans="1:11" x14ac:dyDescent="0.25">
      <c r="A2788" t="s">
        <v>103</v>
      </c>
      <c r="B2788" t="s">
        <v>22</v>
      </c>
      <c r="C2788" t="s">
        <v>7</v>
      </c>
      <c r="D2788">
        <v>147157.79999999999</v>
      </c>
      <c r="E2788">
        <v>145700.79</v>
      </c>
      <c r="F2788">
        <v>18</v>
      </c>
      <c r="G2788">
        <v>147157.79999999999</v>
      </c>
      <c r="H2788">
        <v>145700.79</v>
      </c>
      <c r="J2788" s="29">
        <f>VLOOKUP(Datos[[#This Row],[Mes]],$M$2:$N$13,2,FALSE)</f>
        <v>44652</v>
      </c>
      <c r="K2788" s="29" t="str">
        <f>VLOOKUP(Datos[[#This Row],[Region]],$P$7:$S$61,4,FALSE)</f>
        <v>18 - Granada</v>
      </c>
    </row>
    <row r="2789" spans="1:11" x14ac:dyDescent="0.25">
      <c r="A2789" t="s">
        <v>103</v>
      </c>
      <c r="B2789" t="s">
        <v>23</v>
      </c>
      <c r="C2789" t="s">
        <v>7</v>
      </c>
      <c r="D2789">
        <v>42731.23</v>
      </c>
      <c r="E2789">
        <v>38846.57</v>
      </c>
      <c r="F2789">
        <v>18</v>
      </c>
      <c r="G2789">
        <v>42731.23</v>
      </c>
      <c r="H2789">
        <v>38846.57</v>
      </c>
      <c r="J2789" s="29">
        <f>VLOOKUP(Datos[[#This Row],[Mes]],$M$2:$N$13,2,FALSE)</f>
        <v>44652</v>
      </c>
      <c r="K2789" s="29" t="str">
        <f>VLOOKUP(Datos[[#This Row],[Region]],$P$7:$S$61,4,FALSE)</f>
        <v>18 - Granada</v>
      </c>
    </row>
    <row r="2790" spans="1:11" x14ac:dyDescent="0.25">
      <c r="A2790" t="s">
        <v>107</v>
      </c>
      <c r="B2790" t="s">
        <v>18</v>
      </c>
      <c r="C2790" t="s">
        <v>7</v>
      </c>
      <c r="D2790">
        <v>15850.55</v>
      </c>
      <c r="E2790">
        <v>15693.61</v>
      </c>
      <c r="F2790">
        <v>19</v>
      </c>
      <c r="G2790">
        <v>15850.55</v>
      </c>
      <c r="H2790">
        <v>15693.61</v>
      </c>
      <c r="J2790" s="29">
        <f>VLOOKUP(Datos[[#This Row],[Mes]],$M$2:$N$13,2,FALSE)</f>
        <v>44652</v>
      </c>
      <c r="K2790" s="29" t="str">
        <f>VLOOKUP(Datos[[#This Row],[Region]],$P$7:$S$61,4,FALSE)</f>
        <v>19 - Guadalajara</v>
      </c>
    </row>
    <row r="2791" spans="1:11" x14ac:dyDescent="0.25">
      <c r="A2791" t="s">
        <v>107</v>
      </c>
      <c r="B2791" t="s">
        <v>19</v>
      </c>
      <c r="C2791" t="s">
        <v>7</v>
      </c>
      <c r="D2791">
        <v>297980</v>
      </c>
      <c r="E2791">
        <v>277997</v>
      </c>
      <c r="F2791">
        <v>19</v>
      </c>
      <c r="G2791">
        <v>297980</v>
      </c>
      <c r="H2791">
        <v>277997</v>
      </c>
      <c r="J2791" s="29">
        <f>VLOOKUP(Datos[[#This Row],[Mes]],$M$2:$N$13,2,FALSE)</f>
        <v>44652</v>
      </c>
      <c r="K2791" s="29" t="str">
        <f>VLOOKUP(Datos[[#This Row],[Region]],$P$7:$S$61,4,FALSE)</f>
        <v>19 - Guadalajara</v>
      </c>
    </row>
    <row r="2792" spans="1:11" x14ac:dyDescent="0.25">
      <c r="A2792" t="s">
        <v>107</v>
      </c>
      <c r="B2792" t="s">
        <v>21</v>
      </c>
      <c r="C2792" t="s">
        <v>7</v>
      </c>
      <c r="D2792">
        <v>61571.32</v>
      </c>
      <c r="E2792">
        <v>60482.63</v>
      </c>
      <c r="F2792">
        <v>19</v>
      </c>
      <c r="G2792">
        <v>61571.32</v>
      </c>
      <c r="H2792">
        <v>60482.63</v>
      </c>
      <c r="J2792" s="29">
        <f>VLOOKUP(Datos[[#This Row],[Mes]],$M$2:$N$13,2,FALSE)</f>
        <v>44652</v>
      </c>
      <c r="K2792" s="29" t="str">
        <f>VLOOKUP(Datos[[#This Row],[Region]],$P$7:$S$61,4,FALSE)</f>
        <v>19 - Guadalajara</v>
      </c>
    </row>
    <row r="2793" spans="1:11" x14ac:dyDescent="0.25">
      <c r="A2793" t="s">
        <v>107</v>
      </c>
      <c r="B2793" t="s">
        <v>22</v>
      </c>
      <c r="C2793" t="s">
        <v>7</v>
      </c>
      <c r="D2793">
        <v>177319.16</v>
      </c>
      <c r="E2793">
        <v>175563.51999999999</v>
      </c>
      <c r="F2793">
        <v>19</v>
      </c>
      <c r="G2793">
        <v>177319.16</v>
      </c>
      <c r="H2793">
        <v>175563.51999999999</v>
      </c>
      <c r="J2793" s="29">
        <f>VLOOKUP(Datos[[#This Row],[Mes]],$M$2:$N$13,2,FALSE)</f>
        <v>44652</v>
      </c>
      <c r="K2793" s="29" t="str">
        <f>VLOOKUP(Datos[[#This Row],[Region]],$P$7:$S$61,4,FALSE)</f>
        <v>19 - Guadalajara</v>
      </c>
    </row>
    <row r="2794" spans="1:11" x14ac:dyDescent="0.25">
      <c r="A2794" t="s">
        <v>104</v>
      </c>
      <c r="B2794" t="s">
        <v>18</v>
      </c>
      <c r="C2794" t="s">
        <v>7</v>
      </c>
      <c r="D2794">
        <v>7719.61</v>
      </c>
      <c r="E2794">
        <v>7643.18</v>
      </c>
      <c r="F2794">
        <v>20</v>
      </c>
      <c r="G2794">
        <v>7719.61</v>
      </c>
      <c r="H2794">
        <v>7643.18</v>
      </c>
      <c r="J2794" s="29">
        <f>VLOOKUP(Datos[[#This Row],[Mes]],$M$2:$N$13,2,FALSE)</f>
        <v>44652</v>
      </c>
      <c r="K2794" s="29" t="str">
        <f>VLOOKUP(Datos[[#This Row],[Region]],$P$7:$S$61,4,FALSE)</f>
        <v>20 - Gipuzkoa</v>
      </c>
    </row>
    <row r="2795" spans="1:11" x14ac:dyDescent="0.25">
      <c r="A2795" t="s">
        <v>104</v>
      </c>
      <c r="B2795" t="s">
        <v>20</v>
      </c>
      <c r="C2795" t="s">
        <v>7</v>
      </c>
      <c r="D2795">
        <v>44969.56</v>
      </c>
      <c r="E2795">
        <v>41991.56</v>
      </c>
      <c r="F2795">
        <v>20</v>
      </c>
      <c r="G2795">
        <v>44969.56</v>
      </c>
      <c r="H2795">
        <v>41991.56</v>
      </c>
      <c r="J2795" s="29">
        <f>VLOOKUP(Datos[[#This Row],[Mes]],$M$2:$N$13,2,FALSE)</f>
        <v>44652</v>
      </c>
      <c r="K2795" s="29" t="str">
        <f>VLOOKUP(Datos[[#This Row],[Region]],$P$7:$S$61,4,FALSE)</f>
        <v>20 - Gipuzkoa</v>
      </c>
    </row>
    <row r="2796" spans="1:11" x14ac:dyDescent="0.25">
      <c r="A2796" t="s">
        <v>104</v>
      </c>
      <c r="B2796" t="s">
        <v>22</v>
      </c>
      <c r="C2796" t="s">
        <v>7</v>
      </c>
      <c r="D2796">
        <v>1050.17</v>
      </c>
      <c r="E2796">
        <v>1039.77</v>
      </c>
      <c r="F2796">
        <v>20</v>
      </c>
      <c r="G2796">
        <v>1050.17</v>
      </c>
      <c r="H2796">
        <v>1039.77</v>
      </c>
      <c r="J2796" s="29">
        <f>VLOOKUP(Datos[[#This Row],[Mes]],$M$2:$N$13,2,FALSE)</f>
        <v>44652</v>
      </c>
      <c r="K2796" s="29" t="str">
        <f>VLOOKUP(Datos[[#This Row],[Region]],$P$7:$S$61,4,FALSE)</f>
        <v>20 - Gipuzkoa</v>
      </c>
    </row>
    <row r="2797" spans="1:11" x14ac:dyDescent="0.25">
      <c r="A2797" t="s">
        <v>102</v>
      </c>
      <c r="B2797" t="s">
        <v>20</v>
      </c>
      <c r="C2797" t="s">
        <v>7</v>
      </c>
      <c r="D2797">
        <v>210571.34</v>
      </c>
      <c r="E2797">
        <v>201614.53</v>
      </c>
      <c r="F2797">
        <v>21</v>
      </c>
      <c r="G2797">
        <v>210571.34</v>
      </c>
      <c r="H2797">
        <v>201614.53</v>
      </c>
      <c r="J2797" s="29">
        <f>VLOOKUP(Datos[[#This Row],[Mes]],$M$2:$N$13,2,FALSE)</f>
        <v>44652</v>
      </c>
      <c r="K2797" s="29" t="str">
        <f>VLOOKUP(Datos[[#This Row],[Region]],$P$7:$S$61,4,FALSE)</f>
        <v>21 - Huelva</v>
      </c>
    </row>
    <row r="2798" spans="1:11" x14ac:dyDescent="0.25">
      <c r="A2798" t="s">
        <v>102</v>
      </c>
      <c r="B2798" t="s">
        <v>21</v>
      </c>
      <c r="C2798" t="s">
        <v>7</v>
      </c>
      <c r="D2798">
        <v>43274.04</v>
      </c>
      <c r="E2798">
        <v>42508.88</v>
      </c>
      <c r="F2798">
        <v>21</v>
      </c>
      <c r="G2798">
        <v>43274.04</v>
      </c>
      <c r="H2798">
        <v>42508.88</v>
      </c>
      <c r="J2798" s="29">
        <f>VLOOKUP(Datos[[#This Row],[Mes]],$M$2:$N$13,2,FALSE)</f>
        <v>44652</v>
      </c>
      <c r="K2798" s="29" t="str">
        <f>VLOOKUP(Datos[[#This Row],[Region]],$P$7:$S$61,4,FALSE)</f>
        <v>21 - Huelva</v>
      </c>
    </row>
    <row r="2799" spans="1:11" x14ac:dyDescent="0.25">
      <c r="A2799" t="s">
        <v>102</v>
      </c>
      <c r="B2799" t="s">
        <v>22</v>
      </c>
      <c r="C2799" t="s">
        <v>7</v>
      </c>
      <c r="D2799">
        <v>104895.57</v>
      </c>
      <c r="E2799">
        <v>103857</v>
      </c>
      <c r="F2799">
        <v>21</v>
      </c>
      <c r="G2799">
        <v>104895.57</v>
      </c>
      <c r="H2799">
        <v>103857</v>
      </c>
      <c r="J2799" s="29">
        <f>VLOOKUP(Datos[[#This Row],[Mes]],$M$2:$N$13,2,FALSE)</f>
        <v>44652</v>
      </c>
      <c r="K2799" s="29" t="str">
        <f>VLOOKUP(Datos[[#This Row],[Region]],$P$7:$S$61,4,FALSE)</f>
        <v>21 - Huelva</v>
      </c>
    </row>
    <row r="2800" spans="1:11" x14ac:dyDescent="0.25">
      <c r="A2800" t="s">
        <v>101</v>
      </c>
      <c r="B2800" t="s">
        <v>18</v>
      </c>
      <c r="C2800" t="s">
        <v>7</v>
      </c>
      <c r="D2800">
        <v>312571.55</v>
      </c>
      <c r="E2800">
        <v>309476.78000000003</v>
      </c>
      <c r="F2800">
        <v>22</v>
      </c>
      <c r="G2800">
        <v>312571.55</v>
      </c>
      <c r="H2800">
        <v>309476.78000000003</v>
      </c>
      <c r="J2800" s="29">
        <f>VLOOKUP(Datos[[#This Row],[Mes]],$M$2:$N$13,2,FALSE)</f>
        <v>44652</v>
      </c>
      <c r="K2800" s="29" t="str">
        <f>VLOOKUP(Datos[[#This Row],[Region]],$P$7:$S$61,4,FALSE)</f>
        <v>22 - Huesca</v>
      </c>
    </row>
    <row r="2801" spans="1:11" x14ac:dyDescent="0.25">
      <c r="A2801" t="s">
        <v>101</v>
      </c>
      <c r="B2801" t="s">
        <v>20</v>
      </c>
      <c r="C2801" t="s">
        <v>7</v>
      </c>
      <c r="D2801">
        <v>17535.13</v>
      </c>
      <c r="E2801">
        <v>16649.830000000002</v>
      </c>
      <c r="F2801">
        <v>22</v>
      </c>
      <c r="G2801">
        <v>17535.13</v>
      </c>
      <c r="H2801">
        <v>16649.830000000002</v>
      </c>
      <c r="J2801" s="29">
        <f>VLOOKUP(Datos[[#This Row],[Mes]],$M$2:$N$13,2,FALSE)</f>
        <v>44652</v>
      </c>
      <c r="K2801" s="29" t="str">
        <f>VLOOKUP(Datos[[#This Row],[Region]],$P$7:$S$61,4,FALSE)</f>
        <v>22 - Huesca</v>
      </c>
    </row>
    <row r="2802" spans="1:11" x14ac:dyDescent="0.25">
      <c r="A2802" t="s">
        <v>101</v>
      </c>
      <c r="B2802" t="s">
        <v>21</v>
      </c>
      <c r="C2802" t="s">
        <v>7</v>
      </c>
      <c r="D2802">
        <v>82689.009999999995</v>
      </c>
      <c r="E2802">
        <v>81226.929999999993</v>
      </c>
      <c r="F2802">
        <v>22</v>
      </c>
      <c r="G2802">
        <v>82689.009999999995</v>
      </c>
      <c r="H2802">
        <v>81226.929999999993</v>
      </c>
      <c r="J2802" s="29">
        <f>VLOOKUP(Datos[[#This Row],[Mes]],$M$2:$N$13,2,FALSE)</f>
        <v>44652</v>
      </c>
      <c r="K2802" s="29" t="str">
        <f>VLOOKUP(Datos[[#This Row],[Region]],$P$7:$S$61,4,FALSE)</f>
        <v>22 - Huesca</v>
      </c>
    </row>
    <row r="2803" spans="1:11" x14ac:dyDescent="0.25">
      <c r="A2803" t="s">
        <v>101</v>
      </c>
      <c r="B2803" t="s">
        <v>22</v>
      </c>
      <c r="C2803" t="s">
        <v>7</v>
      </c>
      <c r="D2803">
        <v>19130.8</v>
      </c>
      <c r="E2803">
        <v>18941.39</v>
      </c>
      <c r="F2803">
        <v>22</v>
      </c>
      <c r="G2803">
        <v>19130.8</v>
      </c>
      <c r="H2803">
        <v>18941.39</v>
      </c>
      <c r="J2803" s="29">
        <f>VLOOKUP(Datos[[#This Row],[Mes]],$M$2:$N$13,2,FALSE)</f>
        <v>44652</v>
      </c>
      <c r="K2803" s="29" t="str">
        <f>VLOOKUP(Datos[[#This Row],[Region]],$P$7:$S$61,4,FALSE)</f>
        <v>22 - Huesca</v>
      </c>
    </row>
    <row r="2804" spans="1:11" x14ac:dyDescent="0.25">
      <c r="A2804" t="s">
        <v>56</v>
      </c>
      <c r="B2804" t="s">
        <v>18</v>
      </c>
      <c r="C2804" t="s">
        <v>7</v>
      </c>
      <c r="D2804">
        <v>12471.5</v>
      </c>
      <c r="E2804">
        <v>12348.02</v>
      </c>
      <c r="F2804">
        <v>23</v>
      </c>
      <c r="G2804">
        <v>12471.5</v>
      </c>
      <c r="H2804">
        <v>12348.02</v>
      </c>
      <c r="J2804" s="29">
        <f>VLOOKUP(Datos[[#This Row],[Mes]],$M$2:$N$13,2,FALSE)</f>
        <v>44652</v>
      </c>
      <c r="K2804" s="29" t="str">
        <f>VLOOKUP(Datos[[#This Row],[Region]],$P$7:$S$61,4,FALSE)</f>
        <v>23 - Jaén</v>
      </c>
    </row>
    <row r="2805" spans="1:11" x14ac:dyDescent="0.25">
      <c r="A2805" t="s">
        <v>56</v>
      </c>
      <c r="B2805" t="s">
        <v>20</v>
      </c>
      <c r="C2805" t="s">
        <v>7</v>
      </c>
      <c r="D2805">
        <v>66482.69</v>
      </c>
      <c r="E2805">
        <v>63341.05</v>
      </c>
      <c r="F2805">
        <v>23</v>
      </c>
      <c r="G2805">
        <v>66482.69</v>
      </c>
      <c r="H2805">
        <v>63341.05</v>
      </c>
      <c r="J2805" s="29">
        <f>VLOOKUP(Datos[[#This Row],[Mes]],$M$2:$N$13,2,FALSE)</f>
        <v>44652</v>
      </c>
      <c r="K2805" s="29" t="str">
        <f>VLOOKUP(Datos[[#This Row],[Region]],$P$7:$S$61,4,FALSE)</f>
        <v>23 - Jaén</v>
      </c>
    </row>
    <row r="2806" spans="1:11" x14ac:dyDescent="0.25">
      <c r="A2806" t="s">
        <v>56</v>
      </c>
      <c r="B2806" t="s">
        <v>21</v>
      </c>
      <c r="C2806" t="s">
        <v>7</v>
      </c>
      <c r="D2806">
        <v>1059.81</v>
      </c>
      <c r="E2806">
        <v>1041.07</v>
      </c>
      <c r="F2806">
        <v>23</v>
      </c>
      <c r="G2806">
        <v>1059.81</v>
      </c>
      <c r="H2806">
        <v>1041.07</v>
      </c>
      <c r="J2806" s="29">
        <f>VLOOKUP(Datos[[#This Row],[Mes]],$M$2:$N$13,2,FALSE)</f>
        <v>44652</v>
      </c>
      <c r="K2806" s="29" t="str">
        <f>VLOOKUP(Datos[[#This Row],[Region]],$P$7:$S$61,4,FALSE)</f>
        <v>23 - Jaén</v>
      </c>
    </row>
    <row r="2807" spans="1:11" x14ac:dyDescent="0.25">
      <c r="A2807" t="s">
        <v>56</v>
      </c>
      <c r="B2807" t="s">
        <v>22</v>
      </c>
      <c r="C2807" t="s">
        <v>7</v>
      </c>
      <c r="D2807">
        <v>38574.480000000003</v>
      </c>
      <c r="E2807">
        <v>38192.550000000003</v>
      </c>
      <c r="F2807">
        <v>23</v>
      </c>
      <c r="G2807">
        <v>38574.480000000003</v>
      </c>
      <c r="H2807">
        <v>38192.550000000003</v>
      </c>
      <c r="J2807" s="29">
        <f>VLOOKUP(Datos[[#This Row],[Mes]],$M$2:$N$13,2,FALSE)</f>
        <v>44652</v>
      </c>
      <c r="K2807" s="29" t="str">
        <f>VLOOKUP(Datos[[#This Row],[Region]],$P$7:$S$61,4,FALSE)</f>
        <v>23 - Jaén</v>
      </c>
    </row>
    <row r="2808" spans="1:11" x14ac:dyDescent="0.25">
      <c r="A2808" t="s">
        <v>100</v>
      </c>
      <c r="B2808" t="s">
        <v>18</v>
      </c>
      <c r="C2808" t="s">
        <v>7</v>
      </c>
      <c r="D2808">
        <v>62849.59</v>
      </c>
      <c r="E2808">
        <v>62227.32</v>
      </c>
      <c r="F2808">
        <v>24</v>
      </c>
      <c r="G2808">
        <v>62849.59</v>
      </c>
      <c r="H2808">
        <v>62227.32</v>
      </c>
      <c r="J2808" s="29">
        <f>VLOOKUP(Datos[[#This Row],[Mes]],$M$2:$N$13,2,FALSE)</f>
        <v>44652</v>
      </c>
      <c r="K2808" s="29" t="str">
        <f>VLOOKUP(Datos[[#This Row],[Region]],$P$7:$S$61,4,FALSE)</f>
        <v>24 - León</v>
      </c>
    </row>
    <row r="2809" spans="1:11" x14ac:dyDescent="0.25">
      <c r="A2809" t="s">
        <v>100</v>
      </c>
      <c r="B2809" t="s">
        <v>20</v>
      </c>
      <c r="C2809" t="s">
        <v>7</v>
      </c>
      <c r="D2809">
        <v>34468.6</v>
      </c>
      <c r="E2809">
        <v>31764.89</v>
      </c>
      <c r="F2809">
        <v>24</v>
      </c>
      <c r="G2809">
        <v>34468.6</v>
      </c>
      <c r="H2809">
        <v>31764.89</v>
      </c>
      <c r="J2809" s="29">
        <f>VLOOKUP(Datos[[#This Row],[Mes]],$M$2:$N$13,2,FALSE)</f>
        <v>44652</v>
      </c>
      <c r="K2809" s="29" t="str">
        <f>VLOOKUP(Datos[[#This Row],[Region]],$P$7:$S$61,4,FALSE)</f>
        <v>24 - León</v>
      </c>
    </row>
    <row r="2810" spans="1:11" x14ac:dyDescent="0.25">
      <c r="A2810" t="s">
        <v>100</v>
      </c>
      <c r="B2810" t="s">
        <v>21</v>
      </c>
      <c r="C2810" t="s">
        <v>7</v>
      </c>
      <c r="D2810">
        <v>41870.83</v>
      </c>
      <c r="E2810">
        <v>41130.480000000003</v>
      </c>
      <c r="F2810">
        <v>24</v>
      </c>
      <c r="G2810">
        <v>41870.83</v>
      </c>
      <c r="H2810">
        <v>41130.480000000003</v>
      </c>
      <c r="J2810" s="29">
        <f>VLOOKUP(Datos[[#This Row],[Mes]],$M$2:$N$13,2,FALSE)</f>
        <v>44652</v>
      </c>
      <c r="K2810" s="29" t="str">
        <f>VLOOKUP(Datos[[#This Row],[Region]],$P$7:$S$61,4,FALSE)</f>
        <v>24 - León</v>
      </c>
    </row>
    <row r="2811" spans="1:11" x14ac:dyDescent="0.25">
      <c r="A2811" t="s">
        <v>100</v>
      </c>
      <c r="B2811" t="s">
        <v>22</v>
      </c>
      <c r="C2811" t="s">
        <v>7</v>
      </c>
      <c r="D2811">
        <v>57987.78</v>
      </c>
      <c r="E2811">
        <v>57413.64</v>
      </c>
      <c r="F2811">
        <v>24</v>
      </c>
      <c r="G2811">
        <v>57987.78</v>
      </c>
      <c r="H2811">
        <v>57413.64</v>
      </c>
      <c r="J2811" s="29">
        <f>VLOOKUP(Datos[[#This Row],[Mes]],$M$2:$N$13,2,FALSE)</f>
        <v>44652</v>
      </c>
      <c r="K2811" s="29" t="str">
        <f>VLOOKUP(Datos[[#This Row],[Region]],$P$7:$S$61,4,FALSE)</f>
        <v>24 - León</v>
      </c>
    </row>
    <row r="2812" spans="1:11" x14ac:dyDescent="0.25">
      <c r="A2812" t="s">
        <v>99</v>
      </c>
      <c r="B2812" t="s">
        <v>18</v>
      </c>
      <c r="C2812" t="s">
        <v>7</v>
      </c>
      <c r="D2812">
        <v>449627.92</v>
      </c>
      <c r="E2812">
        <v>445176.16</v>
      </c>
      <c r="F2812">
        <v>25</v>
      </c>
      <c r="G2812">
        <v>449627.92</v>
      </c>
      <c r="H2812">
        <v>445176.16</v>
      </c>
      <c r="J2812" s="29">
        <f>VLOOKUP(Datos[[#This Row],[Mes]],$M$2:$N$13,2,FALSE)</f>
        <v>44652</v>
      </c>
      <c r="K2812" s="29" t="str">
        <f>VLOOKUP(Datos[[#This Row],[Region]],$P$7:$S$61,4,FALSE)</f>
        <v>25 - Lleida</v>
      </c>
    </row>
    <row r="2813" spans="1:11" x14ac:dyDescent="0.25">
      <c r="A2813" t="s">
        <v>99</v>
      </c>
      <c r="B2813" t="s">
        <v>20</v>
      </c>
      <c r="C2813" t="s">
        <v>7</v>
      </c>
      <c r="D2813">
        <v>43094.100000000006</v>
      </c>
      <c r="E2813">
        <v>40515.96</v>
      </c>
      <c r="F2813">
        <v>25</v>
      </c>
      <c r="G2813">
        <v>43094.100000000006</v>
      </c>
      <c r="H2813">
        <v>40515.96</v>
      </c>
      <c r="J2813" s="29">
        <f>VLOOKUP(Datos[[#This Row],[Mes]],$M$2:$N$13,2,FALSE)</f>
        <v>44652</v>
      </c>
      <c r="K2813" s="29" t="str">
        <f>VLOOKUP(Datos[[#This Row],[Region]],$P$7:$S$61,4,FALSE)</f>
        <v>25 - Lleida</v>
      </c>
    </row>
    <row r="2814" spans="1:11" x14ac:dyDescent="0.25">
      <c r="A2814" t="s">
        <v>99</v>
      </c>
      <c r="B2814" t="s">
        <v>21</v>
      </c>
      <c r="C2814" t="s">
        <v>7</v>
      </c>
      <c r="D2814">
        <v>62120.72</v>
      </c>
      <c r="E2814">
        <v>61022.32</v>
      </c>
      <c r="F2814">
        <v>25</v>
      </c>
      <c r="G2814">
        <v>62120.72</v>
      </c>
      <c r="H2814">
        <v>61022.32</v>
      </c>
      <c r="J2814" s="29">
        <f>VLOOKUP(Datos[[#This Row],[Mes]],$M$2:$N$13,2,FALSE)</f>
        <v>44652</v>
      </c>
      <c r="K2814" s="29" t="str">
        <f>VLOOKUP(Datos[[#This Row],[Region]],$P$7:$S$61,4,FALSE)</f>
        <v>25 - Lleida</v>
      </c>
    </row>
    <row r="2815" spans="1:11" x14ac:dyDescent="0.25">
      <c r="A2815" t="s">
        <v>99</v>
      </c>
      <c r="B2815" t="s">
        <v>22</v>
      </c>
      <c r="C2815" t="s">
        <v>7</v>
      </c>
      <c r="D2815">
        <v>39610.75</v>
      </c>
      <c r="E2815">
        <v>39218.559999999998</v>
      </c>
      <c r="F2815">
        <v>25</v>
      </c>
      <c r="G2815">
        <v>39610.75</v>
      </c>
      <c r="H2815">
        <v>39218.559999999998</v>
      </c>
      <c r="J2815" s="29">
        <f>VLOOKUP(Datos[[#This Row],[Mes]],$M$2:$N$13,2,FALSE)</f>
        <v>44652</v>
      </c>
      <c r="K2815" s="29" t="str">
        <f>VLOOKUP(Datos[[#This Row],[Region]],$P$7:$S$61,4,FALSE)</f>
        <v>25 - Lleida</v>
      </c>
    </row>
    <row r="2816" spans="1:11" x14ac:dyDescent="0.25">
      <c r="A2816" t="s">
        <v>99</v>
      </c>
      <c r="B2816" t="s">
        <v>23</v>
      </c>
      <c r="C2816" t="s">
        <v>7</v>
      </c>
      <c r="D2816">
        <v>5843.83</v>
      </c>
      <c r="E2816">
        <v>5312.57</v>
      </c>
      <c r="F2816">
        <v>25</v>
      </c>
      <c r="G2816">
        <v>5843.83</v>
      </c>
      <c r="H2816">
        <v>5312.57</v>
      </c>
      <c r="J2816" s="29">
        <f>VLOOKUP(Datos[[#This Row],[Mes]],$M$2:$N$13,2,FALSE)</f>
        <v>44652</v>
      </c>
      <c r="K2816" s="29" t="str">
        <f>VLOOKUP(Datos[[#This Row],[Region]],$P$7:$S$61,4,FALSE)</f>
        <v>25 - Lleida</v>
      </c>
    </row>
    <row r="2817" spans="1:11" x14ac:dyDescent="0.25">
      <c r="A2817" t="s">
        <v>91</v>
      </c>
      <c r="B2817" t="s">
        <v>18</v>
      </c>
      <c r="C2817" t="s">
        <v>7</v>
      </c>
      <c r="D2817">
        <v>12600.13</v>
      </c>
      <c r="E2817">
        <v>12475.38</v>
      </c>
      <c r="F2817">
        <v>26</v>
      </c>
      <c r="G2817">
        <v>12600.13</v>
      </c>
      <c r="H2817">
        <v>12475.38</v>
      </c>
      <c r="J2817" s="29">
        <f>VLOOKUP(Datos[[#This Row],[Mes]],$M$2:$N$13,2,FALSE)</f>
        <v>44652</v>
      </c>
      <c r="K2817" s="29" t="str">
        <f>VLOOKUP(Datos[[#This Row],[Region]],$P$7:$S$61,4,FALSE)</f>
        <v>26 - Rioja, La</v>
      </c>
    </row>
    <row r="2818" spans="1:11" x14ac:dyDescent="0.25">
      <c r="A2818" t="s">
        <v>91</v>
      </c>
      <c r="B2818" t="s">
        <v>20</v>
      </c>
      <c r="C2818" t="s">
        <v>7</v>
      </c>
      <c r="D2818">
        <v>23468.33</v>
      </c>
      <c r="E2818">
        <v>22098</v>
      </c>
      <c r="F2818">
        <v>26</v>
      </c>
      <c r="G2818">
        <v>23468.33</v>
      </c>
      <c r="H2818">
        <v>22098</v>
      </c>
      <c r="J2818" s="29">
        <f>VLOOKUP(Datos[[#This Row],[Mes]],$M$2:$N$13,2,FALSE)</f>
        <v>44652</v>
      </c>
      <c r="K2818" s="29" t="str">
        <f>VLOOKUP(Datos[[#This Row],[Region]],$P$7:$S$61,4,FALSE)</f>
        <v>26 - Rioja, La</v>
      </c>
    </row>
    <row r="2819" spans="1:11" x14ac:dyDescent="0.25">
      <c r="A2819" t="s">
        <v>91</v>
      </c>
      <c r="B2819" t="s">
        <v>21</v>
      </c>
      <c r="C2819" t="s">
        <v>7</v>
      </c>
      <c r="D2819">
        <v>33027.69</v>
      </c>
      <c r="E2819">
        <v>32443.7</v>
      </c>
      <c r="F2819">
        <v>26</v>
      </c>
      <c r="G2819">
        <v>33027.69</v>
      </c>
      <c r="H2819">
        <v>32443.7</v>
      </c>
      <c r="J2819" s="29">
        <f>VLOOKUP(Datos[[#This Row],[Mes]],$M$2:$N$13,2,FALSE)</f>
        <v>44652</v>
      </c>
      <c r="K2819" s="29" t="str">
        <f>VLOOKUP(Datos[[#This Row],[Region]],$P$7:$S$61,4,FALSE)</f>
        <v>26 - Rioja, La</v>
      </c>
    </row>
    <row r="2820" spans="1:11" x14ac:dyDescent="0.25">
      <c r="A2820" t="s">
        <v>91</v>
      </c>
      <c r="B2820" t="s">
        <v>22</v>
      </c>
      <c r="C2820" t="s">
        <v>7</v>
      </c>
      <c r="D2820">
        <v>22514.66</v>
      </c>
      <c r="E2820">
        <v>22291.74</v>
      </c>
      <c r="F2820">
        <v>26</v>
      </c>
      <c r="G2820">
        <v>22514.66</v>
      </c>
      <c r="H2820">
        <v>22291.74</v>
      </c>
      <c r="J2820" s="29">
        <f>VLOOKUP(Datos[[#This Row],[Mes]],$M$2:$N$13,2,FALSE)</f>
        <v>44652</v>
      </c>
      <c r="K2820" s="29" t="str">
        <f>VLOOKUP(Datos[[#This Row],[Region]],$P$7:$S$61,4,FALSE)</f>
        <v>26 - Rioja, La</v>
      </c>
    </row>
    <row r="2821" spans="1:11" x14ac:dyDescent="0.25">
      <c r="A2821" t="s">
        <v>57</v>
      </c>
      <c r="B2821" t="s">
        <v>18</v>
      </c>
      <c r="C2821" t="s">
        <v>7</v>
      </c>
      <c r="D2821">
        <v>87722.71</v>
      </c>
      <c r="E2821">
        <v>86854.17</v>
      </c>
      <c r="F2821">
        <v>27</v>
      </c>
      <c r="G2821">
        <v>87722.71</v>
      </c>
      <c r="H2821">
        <v>86854.17</v>
      </c>
      <c r="J2821" s="29">
        <f>VLOOKUP(Datos[[#This Row],[Mes]],$M$2:$N$13,2,FALSE)</f>
        <v>44652</v>
      </c>
      <c r="K2821" s="29" t="str">
        <f>VLOOKUP(Datos[[#This Row],[Region]],$P$7:$S$61,4,FALSE)</f>
        <v>27 - Lugo</v>
      </c>
    </row>
    <row r="2822" spans="1:11" x14ac:dyDescent="0.25">
      <c r="A2822" t="s">
        <v>57</v>
      </c>
      <c r="B2822" t="s">
        <v>20</v>
      </c>
      <c r="C2822" t="s">
        <v>7</v>
      </c>
      <c r="D2822">
        <v>1941</v>
      </c>
      <c r="E2822">
        <v>1863</v>
      </c>
      <c r="F2822">
        <v>27</v>
      </c>
      <c r="G2822">
        <v>1941</v>
      </c>
      <c r="H2822">
        <v>1863</v>
      </c>
      <c r="J2822" s="29">
        <f>VLOOKUP(Datos[[#This Row],[Mes]],$M$2:$N$13,2,FALSE)</f>
        <v>44652</v>
      </c>
      <c r="K2822" s="29" t="str">
        <f>VLOOKUP(Datos[[#This Row],[Region]],$P$7:$S$61,4,FALSE)</f>
        <v>27 - Lugo</v>
      </c>
    </row>
    <row r="2823" spans="1:11" x14ac:dyDescent="0.25">
      <c r="A2823" t="s">
        <v>57</v>
      </c>
      <c r="B2823" t="s">
        <v>21</v>
      </c>
      <c r="C2823" t="s">
        <v>7</v>
      </c>
      <c r="D2823">
        <v>229281.56</v>
      </c>
      <c r="E2823">
        <v>225227.47</v>
      </c>
      <c r="F2823">
        <v>27</v>
      </c>
      <c r="G2823">
        <v>229281.56</v>
      </c>
      <c r="H2823">
        <v>225227.47</v>
      </c>
      <c r="J2823" s="29">
        <f>VLOOKUP(Datos[[#This Row],[Mes]],$M$2:$N$13,2,FALSE)</f>
        <v>44652</v>
      </c>
      <c r="K2823" s="29" t="str">
        <f>VLOOKUP(Datos[[#This Row],[Region]],$P$7:$S$61,4,FALSE)</f>
        <v>27 - Lugo</v>
      </c>
    </row>
    <row r="2824" spans="1:11" x14ac:dyDescent="0.25">
      <c r="A2824" t="s">
        <v>57</v>
      </c>
      <c r="B2824" t="s">
        <v>22</v>
      </c>
      <c r="C2824" t="s">
        <v>7</v>
      </c>
      <c r="D2824">
        <v>864.07</v>
      </c>
      <c r="E2824">
        <v>855.51</v>
      </c>
      <c r="F2824">
        <v>27</v>
      </c>
      <c r="G2824">
        <v>864.07</v>
      </c>
      <c r="H2824">
        <v>855.51</v>
      </c>
      <c r="J2824" s="29">
        <f>VLOOKUP(Datos[[#This Row],[Mes]],$M$2:$N$13,2,FALSE)</f>
        <v>44652</v>
      </c>
      <c r="K2824" s="29" t="str">
        <f>VLOOKUP(Datos[[#This Row],[Region]],$P$7:$S$61,4,FALSE)</f>
        <v>27 - Lugo</v>
      </c>
    </row>
    <row r="2825" spans="1:11" x14ac:dyDescent="0.25">
      <c r="A2825" t="s">
        <v>98</v>
      </c>
      <c r="B2825" t="s">
        <v>18</v>
      </c>
      <c r="C2825" t="s">
        <v>7</v>
      </c>
      <c r="D2825">
        <v>12842.94</v>
      </c>
      <c r="E2825">
        <v>12715.78</v>
      </c>
      <c r="F2825">
        <v>28</v>
      </c>
      <c r="G2825">
        <v>12842.94</v>
      </c>
      <c r="H2825">
        <v>12715.78</v>
      </c>
      <c r="J2825" s="29">
        <f>VLOOKUP(Datos[[#This Row],[Mes]],$M$2:$N$13,2,FALSE)</f>
        <v>44652</v>
      </c>
      <c r="K2825" s="29" t="str">
        <f>VLOOKUP(Datos[[#This Row],[Region]],$P$7:$S$61,4,FALSE)</f>
        <v>28 - Madrid</v>
      </c>
    </row>
    <row r="2826" spans="1:11" x14ac:dyDescent="0.25">
      <c r="A2826" t="s">
        <v>98</v>
      </c>
      <c r="B2826" t="s">
        <v>20</v>
      </c>
      <c r="C2826" t="s">
        <v>7</v>
      </c>
      <c r="D2826">
        <v>72071.67</v>
      </c>
      <c r="E2826">
        <v>64128.459999999992</v>
      </c>
      <c r="F2826">
        <v>28</v>
      </c>
      <c r="G2826">
        <v>72071.67</v>
      </c>
      <c r="H2826">
        <v>64128.459999999992</v>
      </c>
      <c r="J2826" s="29">
        <f>VLOOKUP(Datos[[#This Row],[Mes]],$M$2:$N$13,2,FALSE)</f>
        <v>44652</v>
      </c>
      <c r="K2826" s="29" t="str">
        <f>VLOOKUP(Datos[[#This Row],[Region]],$P$7:$S$61,4,FALSE)</f>
        <v>28 - Madrid</v>
      </c>
    </row>
    <row r="2827" spans="1:11" x14ac:dyDescent="0.25">
      <c r="A2827" t="s">
        <v>98</v>
      </c>
      <c r="B2827" t="s">
        <v>21</v>
      </c>
      <c r="C2827" t="s">
        <v>7</v>
      </c>
      <c r="D2827">
        <v>3250.33</v>
      </c>
      <c r="E2827">
        <v>3192.86</v>
      </c>
      <c r="F2827">
        <v>28</v>
      </c>
      <c r="G2827">
        <v>3250.33</v>
      </c>
      <c r="H2827">
        <v>3192.86</v>
      </c>
      <c r="J2827" s="29">
        <f>VLOOKUP(Datos[[#This Row],[Mes]],$M$2:$N$13,2,FALSE)</f>
        <v>44652</v>
      </c>
      <c r="K2827" s="29" t="str">
        <f>VLOOKUP(Datos[[#This Row],[Region]],$P$7:$S$61,4,FALSE)</f>
        <v>28 - Madrid</v>
      </c>
    </row>
    <row r="2828" spans="1:11" x14ac:dyDescent="0.25">
      <c r="A2828" t="s">
        <v>98</v>
      </c>
      <c r="B2828" t="s">
        <v>22</v>
      </c>
      <c r="C2828" t="s">
        <v>7</v>
      </c>
      <c r="D2828">
        <v>30976.86</v>
      </c>
      <c r="E2828">
        <v>30670.16</v>
      </c>
      <c r="F2828">
        <v>28</v>
      </c>
      <c r="G2828">
        <v>30976.86</v>
      </c>
      <c r="H2828">
        <v>30670.16</v>
      </c>
      <c r="J2828" s="29">
        <f>VLOOKUP(Datos[[#This Row],[Mes]],$M$2:$N$13,2,FALSE)</f>
        <v>44652</v>
      </c>
      <c r="K2828" s="29" t="str">
        <f>VLOOKUP(Datos[[#This Row],[Region]],$P$7:$S$61,4,FALSE)</f>
        <v>28 - Madrid</v>
      </c>
    </row>
    <row r="2829" spans="1:11" x14ac:dyDescent="0.25">
      <c r="A2829" t="s">
        <v>97</v>
      </c>
      <c r="B2829" t="s">
        <v>18</v>
      </c>
      <c r="C2829" t="s">
        <v>7</v>
      </c>
      <c r="D2829">
        <v>37567.699999999997</v>
      </c>
      <c r="E2829">
        <v>37195.74</v>
      </c>
      <c r="F2829">
        <v>29</v>
      </c>
      <c r="G2829">
        <v>37567.699999999997</v>
      </c>
      <c r="H2829">
        <v>37195.74</v>
      </c>
      <c r="J2829" s="29">
        <f>VLOOKUP(Datos[[#This Row],[Mes]],$M$2:$N$13,2,FALSE)</f>
        <v>44652</v>
      </c>
      <c r="K2829" s="29" t="str">
        <f>VLOOKUP(Datos[[#This Row],[Region]],$P$7:$S$61,4,FALSE)</f>
        <v>29 - Málaga</v>
      </c>
    </row>
    <row r="2830" spans="1:11" x14ac:dyDescent="0.25">
      <c r="A2830" t="s">
        <v>97</v>
      </c>
      <c r="B2830" t="s">
        <v>20</v>
      </c>
      <c r="C2830" t="s">
        <v>7</v>
      </c>
      <c r="D2830">
        <v>131642.18</v>
      </c>
      <c r="E2830">
        <v>127767.84</v>
      </c>
      <c r="F2830">
        <v>29</v>
      </c>
      <c r="G2830">
        <v>131642.18</v>
      </c>
      <c r="H2830">
        <v>127767.84</v>
      </c>
      <c r="J2830" s="29">
        <f>VLOOKUP(Datos[[#This Row],[Mes]],$M$2:$N$13,2,FALSE)</f>
        <v>44652</v>
      </c>
      <c r="K2830" s="29" t="str">
        <f>VLOOKUP(Datos[[#This Row],[Region]],$P$7:$S$61,4,FALSE)</f>
        <v>29 - Málaga</v>
      </c>
    </row>
    <row r="2831" spans="1:11" x14ac:dyDescent="0.25">
      <c r="A2831" t="s">
        <v>97</v>
      </c>
      <c r="B2831" t="s">
        <v>21</v>
      </c>
      <c r="C2831" t="s">
        <v>7</v>
      </c>
      <c r="D2831">
        <v>106173.1</v>
      </c>
      <c r="E2831">
        <v>104295.78</v>
      </c>
      <c r="F2831">
        <v>29</v>
      </c>
      <c r="G2831">
        <v>106173.1</v>
      </c>
      <c r="H2831">
        <v>104295.78</v>
      </c>
      <c r="J2831" s="29">
        <f>VLOOKUP(Datos[[#This Row],[Mes]],$M$2:$N$13,2,FALSE)</f>
        <v>44652</v>
      </c>
      <c r="K2831" s="29" t="str">
        <f>VLOOKUP(Datos[[#This Row],[Region]],$P$7:$S$61,4,FALSE)</f>
        <v>29 - Málaga</v>
      </c>
    </row>
    <row r="2832" spans="1:11" x14ac:dyDescent="0.25">
      <c r="A2832" t="s">
        <v>97</v>
      </c>
      <c r="B2832" t="s">
        <v>22</v>
      </c>
      <c r="C2832" t="s">
        <v>7</v>
      </c>
      <c r="D2832">
        <v>61612.86</v>
      </c>
      <c r="E2832">
        <v>61002.83</v>
      </c>
      <c r="F2832">
        <v>29</v>
      </c>
      <c r="G2832">
        <v>61612.86</v>
      </c>
      <c r="H2832">
        <v>61002.83</v>
      </c>
      <c r="J2832" s="29">
        <f>VLOOKUP(Datos[[#This Row],[Mes]],$M$2:$N$13,2,FALSE)</f>
        <v>44652</v>
      </c>
      <c r="K2832" s="29" t="str">
        <f>VLOOKUP(Datos[[#This Row],[Region]],$P$7:$S$61,4,FALSE)</f>
        <v>29 - Málaga</v>
      </c>
    </row>
    <row r="2833" spans="1:11" x14ac:dyDescent="0.25">
      <c r="A2833" t="s">
        <v>59</v>
      </c>
      <c r="B2833" t="s">
        <v>18</v>
      </c>
      <c r="C2833" t="s">
        <v>7</v>
      </c>
      <c r="D2833">
        <v>6059.77</v>
      </c>
      <c r="E2833">
        <v>5999.77</v>
      </c>
      <c r="F2833">
        <v>30</v>
      </c>
      <c r="G2833">
        <v>6059.77</v>
      </c>
      <c r="H2833">
        <v>5999.77</v>
      </c>
      <c r="J2833" s="29">
        <f>VLOOKUP(Datos[[#This Row],[Mes]],$M$2:$N$13,2,FALSE)</f>
        <v>44652</v>
      </c>
      <c r="K2833" s="29" t="str">
        <f>VLOOKUP(Datos[[#This Row],[Region]],$P$7:$S$61,4,FALSE)</f>
        <v>30 - Murcia</v>
      </c>
    </row>
    <row r="2834" spans="1:11" x14ac:dyDescent="0.25">
      <c r="A2834" t="s">
        <v>59</v>
      </c>
      <c r="B2834" t="s">
        <v>20</v>
      </c>
      <c r="C2834" t="s">
        <v>7</v>
      </c>
      <c r="D2834">
        <v>465617.05</v>
      </c>
      <c r="E2834">
        <v>454870.24</v>
      </c>
      <c r="F2834">
        <v>30</v>
      </c>
      <c r="G2834">
        <v>465617.05</v>
      </c>
      <c r="H2834">
        <v>454870.24</v>
      </c>
      <c r="J2834" s="29">
        <f>VLOOKUP(Datos[[#This Row],[Mes]],$M$2:$N$13,2,FALSE)</f>
        <v>44652</v>
      </c>
      <c r="K2834" s="29" t="str">
        <f>VLOOKUP(Datos[[#This Row],[Region]],$P$7:$S$61,4,FALSE)</f>
        <v>30 - Murcia</v>
      </c>
    </row>
    <row r="2835" spans="1:11" x14ac:dyDescent="0.25">
      <c r="A2835" t="s">
        <v>59</v>
      </c>
      <c r="B2835" t="s">
        <v>21</v>
      </c>
      <c r="C2835" t="s">
        <v>7</v>
      </c>
      <c r="D2835">
        <v>23765.77</v>
      </c>
      <c r="E2835">
        <v>23345.55</v>
      </c>
      <c r="F2835">
        <v>30</v>
      </c>
      <c r="G2835">
        <v>23765.77</v>
      </c>
      <c r="H2835">
        <v>23345.55</v>
      </c>
      <c r="J2835" s="29">
        <f>VLOOKUP(Datos[[#This Row],[Mes]],$M$2:$N$13,2,FALSE)</f>
        <v>44652</v>
      </c>
      <c r="K2835" s="29" t="str">
        <f>VLOOKUP(Datos[[#This Row],[Region]],$P$7:$S$61,4,FALSE)</f>
        <v>30 - Murcia</v>
      </c>
    </row>
    <row r="2836" spans="1:11" x14ac:dyDescent="0.25">
      <c r="A2836" t="s">
        <v>59</v>
      </c>
      <c r="B2836" t="s">
        <v>22</v>
      </c>
      <c r="C2836" t="s">
        <v>7</v>
      </c>
      <c r="D2836">
        <v>267470.63</v>
      </c>
      <c r="E2836">
        <v>264822.40999999997</v>
      </c>
      <c r="F2836">
        <v>30</v>
      </c>
      <c r="G2836">
        <v>267470.63</v>
      </c>
      <c r="H2836">
        <v>264822.40999999997</v>
      </c>
      <c r="J2836" s="29">
        <f>VLOOKUP(Datos[[#This Row],[Mes]],$M$2:$N$13,2,FALSE)</f>
        <v>44652</v>
      </c>
      <c r="K2836" s="29" t="str">
        <f>VLOOKUP(Datos[[#This Row],[Region]],$P$7:$S$61,4,FALSE)</f>
        <v>30 - Murcia</v>
      </c>
    </row>
    <row r="2837" spans="1:11" x14ac:dyDescent="0.25">
      <c r="A2837" t="s">
        <v>59</v>
      </c>
      <c r="B2837" t="s">
        <v>23</v>
      </c>
      <c r="C2837" t="s">
        <v>7</v>
      </c>
      <c r="D2837">
        <v>4736.41</v>
      </c>
      <c r="E2837">
        <v>4305.83</v>
      </c>
      <c r="F2837">
        <v>30</v>
      </c>
      <c r="G2837">
        <v>4736.41</v>
      </c>
      <c r="H2837">
        <v>4305.83</v>
      </c>
      <c r="J2837" s="29">
        <f>VLOOKUP(Datos[[#This Row],[Mes]],$M$2:$N$13,2,FALSE)</f>
        <v>44652</v>
      </c>
      <c r="K2837" s="29" t="str">
        <f>VLOOKUP(Datos[[#This Row],[Region]],$P$7:$S$61,4,FALSE)</f>
        <v>30 - Murcia</v>
      </c>
    </row>
    <row r="2838" spans="1:11" x14ac:dyDescent="0.25">
      <c r="A2838" t="s">
        <v>95</v>
      </c>
      <c r="B2838" t="s">
        <v>18</v>
      </c>
      <c r="C2838" t="s">
        <v>7</v>
      </c>
      <c r="D2838">
        <v>46885.8</v>
      </c>
      <c r="E2838">
        <v>46421.58</v>
      </c>
      <c r="F2838">
        <v>31</v>
      </c>
      <c r="G2838">
        <v>46885.8</v>
      </c>
      <c r="H2838">
        <v>46421.58</v>
      </c>
      <c r="J2838" s="29">
        <f>VLOOKUP(Datos[[#This Row],[Mes]],$M$2:$N$13,2,FALSE)</f>
        <v>44652</v>
      </c>
      <c r="K2838" s="29" t="str">
        <f>VLOOKUP(Datos[[#This Row],[Region]],$P$7:$S$61,4,FALSE)</f>
        <v>31 - Navarra</v>
      </c>
    </row>
    <row r="2839" spans="1:11" x14ac:dyDescent="0.25">
      <c r="A2839" t="s">
        <v>95</v>
      </c>
      <c r="B2839" t="s">
        <v>20</v>
      </c>
      <c r="C2839" t="s">
        <v>7</v>
      </c>
      <c r="D2839">
        <v>93444.65</v>
      </c>
      <c r="E2839">
        <v>87983.01999999999</v>
      </c>
      <c r="F2839">
        <v>31</v>
      </c>
      <c r="G2839">
        <v>93444.65</v>
      </c>
      <c r="H2839">
        <v>87983.01999999999</v>
      </c>
      <c r="J2839" s="29">
        <f>VLOOKUP(Datos[[#This Row],[Mes]],$M$2:$N$13,2,FALSE)</f>
        <v>44652</v>
      </c>
      <c r="K2839" s="29" t="str">
        <f>VLOOKUP(Datos[[#This Row],[Region]],$P$7:$S$61,4,FALSE)</f>
        <v>31 - Navarra</v>
      </c>
    </row>
    <row r="2840" spans="1:11" x14ac:dyDescent="0.25">
      <c r="A2840" t="s">
        <v>95</v>
      </c>
      <c r="B2840" t="s">
        <v>21</v>
      </c>
      <c r="C2840" t="s">
        <v>7</v>
      </c>
      <c r="D2840">
        <v>244695.41</v>
      </c>
      <c r="E2840">
        <v>240368.77</v>
      </c>
      <c r="F2840">
        <v>31</v>
      </c>
      <c r="G2840">
        <v>244695.41</v>
      </c>
      <c r="H2840">
        <v>240368.77</v>
      </c>
      <c r="J2840" s="29">
        <f>VLOOKUP(Datos[[#This Row],[Mes]],$M$2:$N$13,2,FALSE)</f>
        <v>44652</v>
      </c>
      <c r="K2840" s="29" t="str">
        <f>VLOOKUP(Datos[[#This Row],[Region]],$P$7:$S$61,4,FALSE)</f>
        <v>31 - Navarra</v>
      </c>
    </row>
    <row r="2841" spans="1:11" x14ac:dyDescent="0.25">
      <c r="A2841" t="s">
        <v>95</v>
      </c>
      <c r="B2841" t="s">
        <v>22</v>
      </c>
      <c r="C2841" t="s">
        <v>7</v>
      </c>
      <c r="D2841">
        <v>49565.64</v>
      </c>
      <c r="E2841">
        <v>49074.89</v>
      </c>
      <c r="F2841">
        <v>31</v>
      </c>
      <c r="G2841">
        <v>49565.64</v>
      </c>
      <c r="H2841">
        <v>49074.89</v>
      </c>
      <c r="J2841" s="29">
        <f>VLOOKUP(Datos[[#This Row],[Mes]],$M$2:$N$13,2,FALSE)</f>
        <v>44652</v>
      </c>
      <c r="K2841" s="29" t="str">
        <f>VLOOKUP(Datos[[#This Row],[Region]],$P$7:$S$61,4,FALSE)</f>
        <v>31 - Navarra</v>
      </c>
    </row>
    <row r="2842" spans="1:11" x14ac:dyDescent="0.25">
      <c r="A2842" t="s">
        <v>94</v>
      </c>
      <c r="B2842" t="s">
        <v>18</v>
      </c>
      <c r="C2842" t="s">
        <v>7</v>
      </c>
      <c r="D2842">
        <v>281612.07</v>
      </c>
      <c r="E2842">
        <v>278823.83</v>
      </c>
      <c r="F2842">
        <v>32</v>
      </c>
      <c r="G2842">
        <v>281612.07</v>
      </c>
      <c r="H2842">
        <v>278823.83</v>
      </c>
      <c r="J2842" s="29">
        <f>VLOOKUP(Datos[[#This Row],[Mes]],$M$2:$N$13,2,FALSE)</f>
        <v>44652</v>
      </c>
      <c r="K2842" s="29" t="str">
        <f>VLOOKUP(Datos[[#This Row],[Region]],$P$7:$S$61,4,FALSE)</f>
        <v>32 - Ourense</v>
      </c>
    </row>
    <row r="2843" spans="1:11" x14ac:dyDescent="0.25">
      <c r="A2843" t="s">
        <v>94</v>
      </c>
      <c r="B2843" t="s">
        <v>20</v>
      </c>
      <c r="C2843" t="s">
        <v>7</v>
      </c>
      <c r="D2843">
        <v>3603</v>
      </c>
      <c r="E2843">
        <v>3458</v>
      </c>
      <c r="F2843">
        <v>32</v>
      </c>
      <c r="G2843">
        <v>3603</v>
      </c>
      <c r="H2843">
        <v>3458</v>
      </c>
      <c r="J2843" s="29">
        <f>VLOOKUP(Datos[[#This Row],[Mes]],$M$2:$N$13,2,FALSE)</f>
        <v>44652</v>
      </c>
      <c r="K2843" s="29" t="str">
        <f>VLOOKUP(Datos[[#This Row],[Region]],$P$7:$S$61,4,FALSE)</f>
        <v>32 - Ourense</v>
      </c>
    </row>
    <row r="2844" spans="1:11" x14ac:dyDescent="0.25">
      <c r="A2844" t="s">
        <v>94</v>
      </c>
      <c r="B2844" t="s">
        <v>21</v>
      </c>
      <c r="C2844" t="s">
        <v>7</v>
      </c>
      <c r="D2844">
        <v>21101.200000000001</v>
      </c>
      <c r="E2844">
        <v>20728.09</v>
      </c>
      <c r="F2844">
        <v>32</v>
      </c>
      <c r="G2844">
        <v>21101.200000000001</v>
      </c>
      <c r="H2844">
        <v>20728.09</v>
      </c>
      <c r="J2844" s="29">
        <f>VLOOKUP(Datos[[#This Row],[Mes]],$M$2:$N$13,2,FALSE)</f>
        <v>44652</v>
      </c>
      <c r="K2844" s="29" t="str">
        <f>VLOOKUP(Datos[[#This Row],[Region]],$P$7:$S$61,4,FALSE)</f>
        <v>32 - Ourense</v>
      </c>
    </row>
    <row r="2845" spans="1:11" x14ac:dyDescent="0.25">
      <c r="A2845" t="s">
        <v>94</v>
      </c>
      <c r="B2845" t="s">
        <v>22</v>
      </c>
      <c r="C2845" t="s">
        <v>7</v>
      </c>
      <c r="D2845">
        <v>572.98</v>
      </c>
      <c r="E2845">
        <v>567.30999999999995</v>
      </c>
      <c r="F2845">
        <v>32</v>
      </c>
      <c r="G2845">
        <v>572.98</v>
      </c>
      <c r="H2845">
        <v>567.30999999999995</v>
      </c>
      <c r="J2845" s="29">
        <f>VLOOKUP(Datos[[#This Row],[Mes]],$M$2:$N$13,2,FALSE)</f>
        <v>44652</v>
      </c>
      <c r="K2845" s="29" t="str">
        <f>VLOOKUP(Datos[[#This Row],[Region]],$P$7:$S$61,4,FALSE)</f>
        <v>32 - Ourense</v>
      </c>
    </row>
    <row r="2846" spans="1:11" x14ac:dyDescent="0.25">
      <c r="A2846" t="s">
        <v>70</v>
      </c>
      <c r="B2846" t="s">
        <v>18</v>
      </c>
      <c r="C2846" t="s">
        <v>7</v>
      </c>
      <c r="D2846">
        <v>136911.9</v>
      </c>
      <c r="E2846">
        <v>135556.34</v>
      </c>
      <c r="F2846">
        <v>33</v>
      </c>
      <c r="G2846">
        <v>136911.9</v>
      </c>
      <c r="H2846">
        <v>135556.34</v>
      </c>
      <c r="J2846" s="29">
        <f>VLOOKUP(Datos[[#This Row],[Mes]],$M$2:$N$13,2,FALSE)</f>
        <v>44652</v>
      </c>
      <c r="K2846" s="29" t="str">
        <f>VLOOKUP(Datos[[#This Row],[Region]],$P$7:$S$61,4,FALSE)</f>
        <v>33 - Asturias</v>
      </c>
    </row>
    <row r="2847" spans="1:11" x14ac:dyDescent="0.25">
      <c r="A2847" t="s">
        <v>70</v>
      </c>
      <c r="B2847" t="s">
        <v>20</v>
      </c>
      <c r="C2847" t="s">
        <v>7</v>
      </c>
      <c r="D2847">
        <v>334867.61</v>
      </c>
      <c r="E2847">
        <v>320780.66000000003</v>
      </c>
      <c r="F2847">
        <v>33</v>
      </c>
      <c r="G2847">
        <v>334867.61</v>
      </c>
      <c r="H2847">
        <v>320780.66000000003</v>
      </c>
      <c r="J2847" s="29">
        <f>VLOOKUP(Datos[[#This Row],[Mes]],$M$2:$N$13,2,FALSE)</f>
        <v>44652</v>
      </c>
      <c r="K2847" s="29" t="str">
        <f>VLOOKUP(Datos[[#This Row],[Region]],$P$7:$S$61,4,FALSE)</f>
        <v>33 - Asturias</v>
      </c>
    </row>
    <row r="2848" spans="1:11" x14ac:dyDescent="0.25">
      <c r="A2848" t="s">
        <v>70</v>
      </c>
      <c r="B2848" t="s">
        <v>21</v>
      </c>
      <c r="C2848" t="s">
        <v>7</v>
      </c>
      <c r="D2848">
        <v>58660.88</v>
      </c>
      <c r="E2848">
        <v>57623.65</v>
      </c>
      <c r="F2848">
        <v>33</v>
      </c>
      <c r="G2848">
        <v>58660.88</v>
      </c>
      <c r="H2848">
        <v>57623.65</v>
      </c>
      <c r="J2848" s="29">
        <f>VLOOKUP(Datos[[#This Row],[Mes]],$M$2:$N$13,2,FALSE)</f>
        <v>44652</v>
      </c>
      <c r="K2848" s="29" t="str">
        <f>VLOOKUP(Datos[[#This Row],[Region]],$P$7:$S$61,4,FALSE)</f>
        <v>33 - Asturias</v>
      </c>
    </row>
    <row r="2849" spans="1:11" x14ac:dyDescent="0.25">
      <c r="A2849" t="s">
        <v>70</v>
      </c>
      <c r="B2849" t="s">
        <v>22</v>
      </c>
      <c r="C2849" t="s">
        <v>7</v>
      </c>
      <c r="D2849">
        <v>45.68</v>
      </c>
      <c r="E2849">
        <v>45.23</v>
      </c>
      <c r="F2849">
        <v>33</v>
      </c>
      <c r="G2849">
        <v>45.68</v>
      </c>
      <c r="H2849">
        <v>45.23</v>
      </c>
      <c r="J2849" s="29">
        <f>VLOOKUP(Datos[[#This Row],[Mes]],$M$2:$N$13,2,FALSE)</f>
        <v>44652</v>
      </c>
      <c r="K2849" s="29" t="str">
        <f>VLOOKUP(Datos[[#This Row],[Region]],$P$7:$S$61,4,FALSE)</f>
        <v>33 - Asturias</v>
      </c>
    </row>
    <row r="2850" spans="1:11" x14ac:dyDescent="0.25">
      <c r="A2850" t="s">
        <v>93</v>
      </c>
      <c r="B2850" t="s">
        <v>18</v>
      </c>
      <c r="C2850" t="s">
        <v>7</v>
      </c>
      <c r="D2850">
        <v>18698.28</v>
      </c>
      <c r="E2850">
        <v>18513.150000000001</v>
      </c>
      <c r="F2850">
        <v>34</v>
      </c>
      <c r="G2850">
        <v>18698.28</v>
      </c>
      <c r="H2850">
        <v>18513.150000000001</v>
      </c>
      <c r="J2850" s="29">
        <f>VLOOKUP(Datos[[#This Row],[Mes]],$M$2:$N$13,2,FALSE)</f>
        <v>44652</v>
      </c>
      <c r="K2850" s="29" t="str">
        <f>VLOOKUP(Datos[[#This Row],[Region]],$P$7:$S$61,4,FALSE)</f>
        <v>34 - Palencia</v>
      </c>
    </row>
    <row r="2851" spans="1:11" x14ac:dyDescent="0.25">
      <c r="A2851" t="s">
        <v>93</v>
      </c>
      <c r="B2851" t="s">
        <v>20</v>
      </c>
      <c r="C2851" t="s">
        <v>7</v>
      </c>
      <c r="D2851">
        <v>19231</v>
      </c>
      <c r="E2851">
        <v>18578</v>
      </c>
      <c r="F2851">
        <v>34</v>
      </c>
      <c r="G2851">
        <v>19231</v>
      </c>
      <c r="H2851">
        <v>18578</v>
      </c>
      <c r="J2851" s="29">
        <f>VLOOKUP(Datos[[#This Row],[Mes]],$M$2:$N$13,2,FALSE)</f>
        <v>44652</v>
      </c>
      <c r="K2851" s="29" t="str">
        <f>VLOOKUP(Datos[[#This Row],[Region]],$P$7:$S$61,4,FALSE)</f>
        <v>34 - Palencia</v>
      </c>
    </row>
    <row r="2852" spans="1:11" x14ac:dyDescent="0.25">
      <c r="A2852" t="s">
        <v>93</v>
      </c>
      <c r="B2852" t="s">
        <v>21</v>
      </c>
      <c r="C2852" t="s">
        <v>7</v>
      </c>
      <c r="D2852">
        <v>111794.14</v>
      </c>
      <c r="E2852">
        <v>109817.43</v>
      </c>
      <c r="F2852">
        <v>34</v>
      </c>
      <c r="G2852">
        <v>111794.14</v>
      </c>
      <c r="H2852">
        <v>109817.43</v>
      </c>
      <c r="J2852" s="29">
        <f>VLOOKUP(Datos[[#This Row],[Mes]],$M$2:$N$13,2,FALSE)</f>
        <v>44652</v>
      </c>
      <c r="K2852" s="29" t="str">
        <f>VLOOKUP(Datos[[#This Row],[Region]],$P$7:$S$61,4,FALSE)</f>
        <v>34 - Palencia</v>
      </c>
    </row>
    <row r="2853" spans="1:11" x14ac:dyDescent="0.25">
      <c r="A2853" t="s">
        <v>93</v>
      </c>
      <c r="B2853" t="s">
        <v>22</v>
      </c>
      <c r="C2853" t="s">
        <v>7</v>
      </c>
      <c r="D2853">
        <v>121593.74</v>
      </c>
      <c r="E2853">
        <v>120389.84</v>
      </c>
      <c r="F2853">
        <v>34</v>
      </c>
      <c r="G2853">
        <v>121593.74</v>
      </c>
      <c r="H2853">
        <v>120389.84</v>
      </c>
      <c r="J2853" s="29">
        <f>VLOOKUP(Datos[[#This Row],[Mes]],$M$2:$N$13,2,FALSE)</f>
        <v>44652</v>
      </c>
      <c r="K2853" s="29" t="str">
        <f>VLOOKUP(Datos[[#This Row],[Region]],$P$7:$S$61,4,FALSE)</f>
        <v>34 - Palencia</v>
      </c>
    </row>
    <row r="2854" spans="1:11" x14ac:dyDescent="0.25">
      <c r="A2854" t="s">
        <v>92</v>
      </c>
      <c r="B2854" t="s">
        <v>20</v>
      </c>
      <c r="C2854" t="s">
        <v>7</v>
      </c>
      <c r="D2854">
        <v>323882.27999999997</v>
      </c>
      <c r="E2854">
        <v>308445.25</v>
      </c>
      <c r="F2854">
        <v>35</v>
      </c>
      <c r="G2854">
        <v>323882.27999999997</v>
      </c>
      <c r="H2854">
        <v>308445.25</v>
      </c>
      <c r="J2854" s="29">
        <f>VLOOKUP(Datos[[#This Row],[Mes]],$M$2:$N$13,2,FALSE)</f>
        <v>44652</v>
      </c>
      <c r="K2854" s="29" t="str">
        <f>VLOOKUP(Datos[[#This Row],[Region]],$P$7:$S$61,4,FALSE)</f>
        <v>35 - Palmas, Las</v>
      </c>
    </row>
    <row r="2855" spans="1:11" x14ac:dyDescent="0.25">
      <c r="A2855" t="s">
        <v>92</v>
      </c>
      <c r="B2855" t="s">
        <v>21</v>
      </c>
      <c r="C2855" t="s">
        <v>7</v>
      </c>
      <c r="D2855">
        <v>51973.05</v>
      </c>
      <c r="E2855">
        <v>51054.080000000002</v>
      </c>
      <c r="F2855">
        <v>35</v>
      </c>
      <c r="G2855">
        <v>51973.05</v>
      </c>
      <c r="H2855">
        <v>51054.080000000002</v>
      </c>
      <c r="J2855" s="29">
        <f>VLOOKUP(Datos[[#This Row],[Mes]],$M$2:$N$13,2,FALSE)</f>
        <v>44652</v>
      </c>
      <c r="K2855" s="29" t="str">
        <f>VLOOKUP(Datos[[#This Row],[Region]],$P$7:$S$61,4,FALSE)</f>
        <v>35 - Palmas, Las</v>
      </c>
    </row>
    <row r="2856" spans="1:11" x14ac:dyDescent="0.25">
      <c r="A2856" t="s">
        <v>92</v>
      </c>
      <c r="B2856" t="s">
        <v>22</v>
      </c>
      <c r="C2856" t="s">
        <v>7</v>
      </c>
      <c r="D2856">
        <v>27984.799999999999</v>
      </c>
      <c r="E2856">
        <v>27707.72</v>
      </c>
      <c r="F2856">
        <v>35</v>
      </c>
      <c r="G2856">
        <v>27984.799999999999</v>
      </c>
      <c r="H2856">
        <v>27707.72</v>
      </c>
      <c r="J2856" s="29">
        <f>VLOOKUP(Datos[[#This Row],[Mes]],$M$2:$N$13,2,FALSE)</f>
        <v>44652</v>
      </c>
      <c r="K2856" s="29" t="str">
        <f>VLOOKUP(Datos[[#This Row],[Region]],$P$7:$S$61,4,FALSE)</f>
        <v>35 - Palmas, Las</v>
      </c>
    </row>
    <row r="2857" spans="1:11" x14ac:dyDescent="0.25">
      <c r="A2857" t="s">
        <v>60</v>
      </c>
      <c r="B2857" t="s">
        <v>18</v>
      </c>
      <c r="C2857" t="s">
        <v>7</v>
      </c>
      <c r="D2857">
        <v>21736.02</v>
      </c>
      <c r="E2857">
        <v>21520.81</v>
      </c>
      <c r="F2857">
        <v>36</v>
      </c>
      <c r="G2857">
        <v>21736.02</v>
      </c>
      <c r="H2857">
        <v>21520.81</v>
      </c>
      <c r="J2857" s="29">
        <f>VLOOKUP(Datos[[#This Row],[Mes]],$M$2:$N$13,2,FALSE)</f>
        <v>44652</v>
      </c>
      <c r="K2857" s="29" t="str">
        <f>VLOOKUP(Datos[[#This Row],[Region]],$P$7:$S$61,4,FALSE)</f>
        <v>36 - Pontevedra</v>
      </c>
    </row>
    <row r="2858" spans="1:11" x14ac:dyDescent="0.25">
      <c r="A2858" t="s">
        <v>60</v>
      </c>
      <c r="B2858" t="s">
        <v>20</v>
      </c>
      <c r="C2858" t="s">
        <v>7</v>
      </c>
      <c r="D2858">
        <v>22757.059999999998</v>
      </c>
      <c r="E2858">
        <v>21232.399999999998</v>
      </c>
      <c r="F2858">
        <v>36</v>
      </c>
      <c r="G2858">
        <v>22757.059999999998</v>
      </c>
      <c r="H2858">
        <v>21232.399999999998</v>
      </c>
      <c r="J2858" s="29">
        <f>VLOOKUP(Datos[[#This Row],[Mes]],$M$2:$N$13,2,FALSE)</f>
        <v>44652</v>
      </c>
      <c r="K2858" s="29" t="str">
        <f>VLOOKUP(Datos[[#This Row],[Region]],$P$7:$S$61,4,FALSE)</f>
        <v>36 - Pontevedra</v>
      </c>
    </row>
    <row r="2859" spans="1:11" x14ac:dyDescent="0.25">
      <c r="A2859" t="s">
        <v>60</v>
      </c>
      <c r="B2859" t="s">
        <v>21</v>
      </c>
      <c r="C2859" t="s">
        <v>7</v>
      </c>
      <c r="D2859">
        <v>43927.47</v>
      </c>
      <c r="E2859">
        <v>43150.76</v>
      </c>
      <c r="F2859">
        <v>36</v>
      </c>
      <c r="G2859">
        <v>43927.47</v>
      </c>
      <c r="H2859">
        <v>43150.76</v>
      </c>
      <c r="J2859" s="29">
        <f>VLOOKUP(Datos[[#This Row],[Mes]],$M$2:$N$13,2,FALSE)</f>
        <v>44652</v>
      </c>
      <c r="K2859" s="29" t="str">
        <f>VLOOKUP(Datos[[#This Row],[Region]],$P$7:$S$61,4,FALSE)</f>
        <v>36 - Pontevedra</v>
      </c>
    </row>
    <row r="2860" spans="1:11" x14ac:dyDescent="0.25">
      <c r="A2860" t="s">
        <v>60</v>
      </c>
      <c r="B2860" t="s">
        <v>22</v>
      </c>
      <c r="C2860" t="s">
        <v>7</v>
      </c>
      <c r="D2860">
        <v>639.45000000000005</v>
      </c>
      <c r="E2860">
        <v>633.12</v>
      </c>
      <c r="F2860">
        <v>36</v>
      </c>
      <c r="G2860">
        <v>639.45000000000005</v>
      </c>
      <c r="H2860">
        <v>633.12</v>
      </c>
      <c r="J2860" s="29">
        <f>VLOOKUP(Datos[[#This Row],[Mes]],$M$2:$N$13,2,FALSE)</f>
        <v>44652</v>
      </c>
      <c r="K2860" s="29" t="str">
        <f>VLOOKUP(Datos[[#This Row],[Region]],$P$7:$S$61,4,FALSE)</f>
        <v>36 - Pontevedra</v>
      </c>
    </row>
    <row r="2861" spans="1:11" x14ac:dyDescent="0.25">
      <c r="A2861" t="s">
        <v>90</v>
      </c>
      <c r="B2861" t="s">
        <v>18</v>
      </c>
      <c r="C2861" t="s">
        <v>7</v>
      </c>
      <c r="D2861">
        <v>443036.21</v>
      </c>
      <c r="E2861">
        <v>438649.71</v>
      </c>
      <c r="F2861">
        <v>37</v>
      </c>
      <c r="G2861">
        <v>443036.21</v>
      </c>
      <c r="H2861">
        <v>438649.71</v>
      </c>
      <c r="J2861" s="29">
        <f>VLOOKUP(Datos[[#This Row],[Mes]],$M$2:$N$13,2,FALSE)</f>
        <v>44652</v>
      </c>
      <c r="K2861" s="29" t="str">
        <f>VLOOKUP(Datos[[#This Row],[Region]],$P$7:$S$61,4,FALSE)</f>
        <v>37 - Salamanca</v>
      </c>
    </row>
    <row r="2862" spans="1:11" x14ac:dyDescent="0.25">
      <c r="A2862" t="s">
        <v>90</v>
      </c>
      <c r="B2862" t="s">
        <v>21</v>
      </c>
      <c r="C2862" t="s">
        <v>7</v>
      </c>
      <c r="D2862">
        <v>17170.63</v>
      </c>
      <c r="E2862">
        <v>16867.02</v>
      </c>
      <c r="F2862">
        <v>37</v>
      </c>
      <c r="G2862">
        <v>17170.63</v>
      </c>
      <c r="H2862">
        <v>16867.02</v>
      </c>
      <c r="J2862" s="29">
        <f>VLOOKUP(Datos[[#This Row],[Mes]],$M$2:$N$13,2,FALSE)</f>
        <v>44652</v>
      </c>
      <c r="K2862" s="29" t="str">
        <f>VLOOKUP(Datos[[#This Row],[Region]],$P$7:$S$61,4,FALSE)</f>
        <v>37 - Salamanca</v>
      </c>
    </row>
    <row r="2863" spans="1:11" x14ac:dyDescent="0.25">
      <c r="A2863" t="s">
        <v>90</v>
      </c>
      <c r="B2863" t="s">
        <v>22</v>
      </c>
      <c r="C2863" t="s">
        <v>7</v>
      </c>
      <c r="D2863">
        <v>53395.85</v>
      </c>
      <c r="E2863">
        <v>52867.18</v>
      </c>
      <c r="F2863">
        <v>37</v>
      </c>
      <c r="G2863">
        <v>53395.85</v>
      </c>
      <c r="H2863">
        <v>52867.18</v>
      </c>
      <c r="J2863" s="29">
        <f>VLOOKUP(Datos[[#This Row],[Mes]],$M$2:$N$13,2,FALSE)</f>
        <v>44652</v>
      </c>
      <c r="K2863" s="29" t="str">
        <f>VLOOKUP(Datos[[#This Row],[Region]],$P$7:$S$61,4,FALSE)</f>
        <v>37 - Salamanca</v>
      </c>
    </row>
    <row r="2864" spans="1:11" x14ac:dyDescent="0.25">
      <c r="A2864" t="s">
        <v>89</v>
      </c>
      <c r="B2864" t="s">
        <v>18</v>
      </c>
      <c r="C2864" t="s">
        <v>7</v>
      </c>
      <c r="D2864">
        <v>738.47</v>
      </c>
      <c r="E2864">
        <v>731.16</v>
      </c>
      <c r="F2864">
        <v>38</v>
      </c>
      <c r="G2864">
        <v>738.47</v>
      </c>
      <c r="H2864">
        <v>731.16</v>
      </c>
      <c r="J2864" s="29">
        <f>VLOOKUP(Datos[[#This Row],[Mes]],$M$2:$N$13,2,FALSE)</f>
        <v>44652</v>
      </c>
      <c r="K2864" s="29" t="str">
        <f>VLOOKUP(Datos[[#This Row],[Region]],$P$7:$S$61,4,FALSE)</f>
        <v>38 - Santa Cruz de Tenerife</v>
      </c>
    </row>
    <row r="2865" spans="1:11" x14ac:dyDescent="0.25">
      <c r="A2865" t="s">
        <v>89</v>
      </c>
      <c r="B2865" t="s">
        <v>20</v>
      </c>
      <c r="C2865" t="s">
        <v>7</v>
      </c>
      <c r="D2865">
        <v>279272.39</v>
      </c>
      <c r="E2865">
        <v>265872.98</v>
      </c>
      <c r="F2865">
        <v>38</v>
      </c>
      <c r="G2865">
        <v>279272.39</v>
      </c>
      <c r="H2865">
        <v>265872.98</v>
      </c>
      <c r="J2865" s="29">
        <f>VLOOKUP(Datos[[#This Row],[Mes]],$M$2:$N$13,2,FALSE)</f>
        <v>44652</v>
      </c>
      <c r="K2865" s="29" t="str">
        <f>VLOOKUP(Datos[[#This Row],[Region]],$P$7:$S$61,4,FALSE)</f>
        <v>38 - Santa Cruz de Tenerife</v>
      </c>
    </row>
    <row r="2866" spans="1:11" x14ac:dyDescent="0.25">
      <c r="A2866" t="s">
        <v>89</v>
      </c>
      <c r="B2866" t="s">
        <v>21</v>
      </c>
      <c r="C2866" t="s">
        <v>7</v>
      </c>
      <c r="D2866">
        <v>32163.56</v>
      </c>
      <c r="E2866">
        <v>31594.85</v>
      </c>
      <c r="F2866">
        <v>38</v>
      </c>
      <c r="G2866">
        <v>32163.56</v>
      </c>
      <c r="H2866">
        <v>31594.85</v>
      </c>
      <c r="J2866" s="29">
        <f>VLOOKUP(Datos[[#This Row],[Mes]],$M$2:$N$13,2,FALSE)</f>
        <v>44652</v>
      </c>
      <c r="K2866" s="29" t="str">
        <f>VLOOKUP(Datos[[#This Row],[Region]],$P$7:$S$61,4,FALSE)</f>
        <v>38 - Santa Cruz de Tenerife</v>
      </c>
    </row>
    <row r="2867" spans="1:11" x14ac:dyDescent="0.25">
      <c r="A2867" t="s">
        <v>89</v>
      </c>
      <c r="B2867" t="s">
        <v>22</v>
      </c>
      <c r="C2867" t="s">
        <v>7</v>
      </c>
      <c r="D2867">
        <v>13101.68</v>
      </c>
      <c r="E2867">
        <v>12971.96</v>
      </c>
      <c r="F2867">
        <v>38</v>
      </c>
      <c r="G2867">
        <v>13101.68</v>
      </c>
      <c r="H2867">
        <v>12971.96</v>
      </c>
      <c r="J2867" s="29">
        <f>VLOOKUP(Datos[[#This Row],[Mes]],$M$2:$N$13,2,FALSE)</f>
        <v>44652</v>
      </c>
      <c r="K2867" s="29" t="str">
        <f>VLOOKUP(Datos[[#This Row],[Region]],$P$7:$S$61,4,FALSE)</f>
        <v>38 - Santa Cruz de Tenerife</v>
      </c>
    </row>
    <row r="2868" spans="1:11" x14ac:dyDescent="0.25">
      <c r="A2868" t="s">
        <v>78</v>
      </c>
      <c r="B2868" t="s">
        <v>18</v>
      </c>
      <c r="C2868" t="s">
        <v>7</v>
      </c>
      <c r="D2868">
        <v>84913.12</v>
      </c>
      <c r="E2868">
        <v>84072.4</v>
      </c>
      <c r="F2868">
        <v>39</v>
      </c>
      <c r="G2868">
        <v>84913.12</v>
      </c>
      <c r="H2868">
        <v>84072.4</v>
      </c>
      <c r="J2868" s="29">
        <f>VLOOKUP(Datos[[#This Row],[Mes]],$M$2:$N$13,2,FALSE)</f>
        <v>44652</v>
      </c>
      <c r="K2868" s="29" t="str">
        <f>VLOOKUP(Datos[[#This Row],[Region]],$P$7:$S$61,4,FALSE)</f>
        <v>39 - Cantabria</v>
      </c>
    </row>
    <row r="2869" spans="1:11" x14ac:dyDescent="0.25">
      <c r="A2869" t="s">
        <v>78</v>
      </c>
      <c r="B2869" t="s">
        <v>20</v>
      </c>
      <c r="C2869" t="s">
        <v>7</v>
      </c>
      <c r="D2869">
        <v>22622.48</v>
      </c>
      <c r="E2869">
        <v>18084.2</v>
      </c>
      <c r="F2869">
        <v>39</v>
      </c>
      <c r="G2869">
        <v>22622.48</v>
      </c>
      <c r="H2869">
        <v>18084.2</v>
      </c>
      <c r="J2869" s="29">
        <f>VLOOKUP(Datos[[#This Row],[Mes]],$M$2:$N$13,2,FALSE)</f>
        <v>44652</v>
      </c>
      <c r="K2869" s="29" t="str">
        <f>VLOOKUP(Datos[[#This Row],[Region]],$P$7:$S$61,4,FALSE)</f>
        <v>39 - Cantabria</v>
      </c>
    </row>
    <row r="2870" spans="1:11" x14ac:dyDescent="0.25">
      <c r="A2870" t="s">
        <v>78</v>
      </c>
      <c r="B2870" t="s">
        <v>21</v>
      </c>
      <c r="C2870" t="s">
        <v>7</v>
      </c>
      <c r="D2870">
        <v>3132.39</v>
      </c>
      <c r="E2870">
        <v>3077</v>
      </c>
      <c r="F2870">
        <v>39</v>
      </c>
      <c r="G2870">
        <v>3132.39</v>
      </c>
      <c r="H2870">
        <v>3077</v>
      </c>
      <c r="J2870" s="29">
        <f>VLOOKUP(Datos[[#This Row],[Mes]],$M$2:$N$13,2,FALSE)</f>
        <v>44652</v>
      </c>
      <c r="K2870" s="29" t="str">
        <f>VLOOKUP(Datos[[#This Row],[Region]],$P$7:$S$61,4,FALSE)</f>
        <v>39 - Cantabria</v>
      </c>
    </row>
    <row r="2871" spans="1:11" x14ac:dyDescent="0.25">
      <c r="A2871" t="s">
        <v>78</v>
      </c>
      <c r="B2871" t="s">
        <v>22</v>
      </c>
      <c r="C2871" t="s">
        <v>7</v>
      </c>
      <c r="D2871">
        <v>605.63</v>
      </c>
      <c r="E2871">
        <v>599.63</v>
      </c>
      <c r="F2871">
        <v>39</v>
      </c>
      <c r="G2871">
        <v>605.63</v>
      </c>
      <c r="H2871">
        <v>599.63</v>
      </c>
      <c r="J2871" s="29">
        <f>VLOOKUP(Datos[[#This Row],[Mes]],$M$2:$N$13,2,FALSE)</f>
        <v>44652</v>
      </c>
      <c r="K2871" s="29" t="str">
        <f>VLOOKUP(Datos[[#This Row],[Region]],$P$7:$S$61,4,FALSE)</f>
        <v>39 - Cantabria</v>
      </c>
    </row>
    <row r="2872" spans="1:11" x14ac:dyDescent="0.25">
      <c r="A2872" t="s">
        <v>96</v>
      </c>
      <c r="B2872" t="s">
        <v>18</v>
      </c>
      <c r="C2872" t="s">
        <v>7</v>
      </c>
      <c r="D2872">
        <v>1047.1500000000001</v>
      </c>
      <c r="E2872">
        <v>1036.78</v>
      </c>
      <c r="F2872">
        <v>40</v>
      </c>
      <c r="G2872">
        <v>1047.1500000000001</v>
      </c>
      <c r="H2872">
        <v>1036.78</v>
      </c>
      <c r="J2872" s="29">
        <f>VLOOKUP(Datos[[#This Row],[Mes]],$M$2:$N$13,2,FALSE)</f>
        <v>44652</v>
      </c>
      <c r="K2872" s="29" t="str">
        <f>VLOOKUP(Datos[[#This Row],[Region]],$P$7:$S$61,4,FALSE)</f>
        <v>40 - Segovia</v>
      </c>
    </row>
    <row r="2873" spans="1:11" x14ac:dyDescent="0.25">
      <c r="A2873" t="s">
        <v>96</v>
      </c>
      <c r="B2873" t="s">
        <v>20</v>
      </c>
      <c r="C2873" t="s">
        <v>7</v>
      </c>
      <c r="D2873">
        <v>10090.73</v>
      </c>
      <c r="E2873">
        <v>9540.7999999999993</v>
      </c>
      <c r="F2873">
        <v>40</v>
      </c>
      <c r="G2873">
        <v>10090.73</v>
      </c>
      <c r="H2873">
        <v>9540.7999999999993</v>
      </c>
      <c r="J2873" s="29">
        <f>VLOOKUP(Datos[[#This Row],[Mes]],$M$2:$N$13,2,FALSE)</f>
        <v>44652</v>
      </c>
      <c r="K2873" s="29" t="str">
        <f>VLOOKUP(Datos[[#This Row],[Region]],$P$7:$S$61,4,FALSE)</f>
        <v>40 - Segovia</v>
      </c>
    </row>
    <row r="2874" spans="1:11" x14ac:dyDescent="0.25">
      <c r="A2874" t="s">
        <v>96</v>
      </c>
      <c r="B2874" t="s">
        <v>21</v>
      </c>
      <c r="C2874" t="s">
        <v>7</v>
      </c>
      <c r="D2874">
        <v>8542.17</v>
      </c>
      <c r="E2874">
        <v>8391.1299999999992</v>
      </c>
      <c r="F2874">
        <v>40</v>
      </c>
      <c r="G2874">
        <v>8542.17</v>
      </c>
      <c r="H2874">
        <v>8391.1299999999992</v>
      </c>
      <c r="J2874" s="29">
        <f>VLOOKUP(Datos[[#This Row],[Mes]],$M$2:$N$13,2,FALSE)</f>
        <v>44652</v>
      </c>
      <c r="K2874" s="29" t="str">
        <f>VLOOKUP(Datos[[#This Row],[Region]],$P$7:$S$61,4,FALSE)</f>
        <v>40 - Segovia</v>
      </c>
    </row>
    <row r="2875" spans="1:11" x14ac:dyDescent="0.25">
      <c r="A2875" t="s">
        <v>96</v>
      </c>
      <c r="B2875" t="s">
        <v>22</v>
      </c>
      <c r="C2875" t="s">
        <v>7</v>
      </c>
      <c r="D2875">
        <v>98779.07</v>
      </c>
      <c r="E2875">
        <v>97801.06</v>
      </c>
      <c r="F2875">
        <v>40</v>
      </c>
      <c r="G2875">
        <v>98779.07</v>
      </c>
      <c r="H2875">
        <v>97801.06</v>
      </c>
      <c r="J2875" s="29">
        <f>VLOOKUP(Datos[[#This Row],[Mes]],$M$2:$N$13,2,FALSE)</f>
        <v>44652</v>
      </c>
      <c r="K2875" s="29" t="str">
        <f>VLOOKUP(Datos[[#This Row],[Region]],$P$7:$S$61,4,FALSE)</f>
        <v>40 - Segovia</v>
      </c>
    </row>
    <row r="2876" spans="1:11" x14ac:dyDescent="0.25">
      <c r="A2876" t="s">
        <v>61</v>
      </c>
      <c r="B2876" t="s">
        <v>18</v>
      </c>
      <c r="C2876" t="s">
        <v>7</v>
      </c>
      <c r="D2876">
        <v>23526.18</v>
      </c>
      <c r="E2876">
        <v>23293.25</v>
      </c>
      <c r="F2876">
        <v>41</v>
      </c>
      <c r="G2876">
        <v>23526.18</v>
      </c>
      <c r="H2876">
        <v>23293.25</v>
      </c>
      <c r="J2876" s="29">
        <f>VLOOKUP(Datos[[#This Row],[Mes]],$M$2:$N$13,2,FALSE)</f>
        <v>44652</v>
      </c>
      <c r="K2876" s="29" t="str">
        <f>VLOOKUP(Datos[[#This Row],[Region]],$P$7:$S$61,4,FALSE)</f>
        <v>41 - Sevilla</v>
      </c>
    </row>
    <row r="2877" spans="1:11" x14ac:dyDescent="0.25">
      <c r="A2877" t="s">
        <v>61</v>
      </c>
      <c r="B2877" t="s">
        <v>20</v>
      </c>
      <c r="C2877" t="s">
        <v>7</v>
      </c>
      <c r="D2877">
        <v>12669.119999999999</v>
      </c>
      <c r="E2877">
        <v>12093.51</v>
      </c>
      <c r="F2877">
        <v>41</v>
      </c>
      <c r="G2877">
        <v>12669.119999999999</v>
      </c>
      <c r="H2877">
        <v>12093.51</v>
      </c>
      <c r="J2877" s="29">
        <f>VLOOKUP(Datos[[#This Row],[Mes]],$M$2:$N$13,2,FALSE)</f>
        <v>44652</v>
      </c>
      <c r="K2877" s="29" t="str">
        <f>VLOOKUP(Datos[[#This Row],[Region]],$P$7:$S$61,4,FALSE)</f>
        <v>41 - Sevilla</v>
      </c>
    </row>
    <row r="2878" spans="1:11" x14ac:dyDescent="0.25">
      <c r="A2878" t="s">
        <v>61</v>
      </c>
      <c r="B2878" t="s">
        <v>21</v>
      </c>
      <c r="C2878" t="s">
        <v>7</v>
      </c>
      <c r="D2878">
        <v>39102.660000000003</v>
      </c>
      <c r="E2878">
        <v>38411.26</v>
      </c>
      <c r="F2878">
        <v>41</v>
      </c>
      <c r="G2878">
        <v>39102.660000000003</v>
      </c>
      <c r="H2878">
        <v>38411.26</v>
      </c>
      <c r="J2878" s="29">
        <f>VLOOKUP(Datos[[#This Row],[Mes]],$M$2:$N$13,2,FALSE)</f>
        <v>44652</v>
      </c>
      <c r="K2878" s="29" t="str">
        <f>VLOOKUP(Datos[[#This Row],[Region]],$P$7:$S$61,4,FALSE)</f>
        <v>41 - Sevilla</v>
      </c>
    </row>
    <row r="2879" spans="1:11" x14ac:dyDescent="0.25">
      <c r="A2879" t="s">
        <v>61</v>
      </c>
      <c r="B2879" t="s">
        <v>22</v>
      </c>
      <c r="C2879" t="s">
        <v>7</v>
      </c>
      <c r="D2879">
        <v>496327.59</v>
      </c>
      <c r="E2879">
        <v>491413.46</v>
      </c>
      <c r="F2879">
        <v>41</v>
      </c>
      <c r="G2879">
        <v>496327.59</v>
      </c>
      <c r="H2879">
        <v>491413.46</v>
      </c>
      <c r="J2879" s="29">
        <f>VLOOKUP(Datos[[#This Row],[Mes]],$M$2:$N$13,2,FALSE)</f>
        <v>44652</v>
      </c>
      <c r="K2879" s="29" t="str">
        <f>VLOOKUP(Datos[[#This Row],[Region]],$P$7:$S$61,4,FALSE)</f>
        <v>41 - Sevilla</v>
      </c>
    </row>
    <row r="2880" spans="1:11" x14ac:dyDescent="0.25">
      <c r="A2880" t="s">
        <v>61</v>
      </c>
      <c r="B2880" t="s">
        <v>23</v>
      </c>
      <c r="C2880" t="s">
        <v>7</v>
      </c>
      <c r="D2880">
        <v>69054.600000000006</v>
      </c>
      <c r="E2880">
        <v>62776.91</v>
      </c>
      <c r="F2880">
        <v>41</v>
      </c>
      <c r="G2880">
        <v>69054.600000000006</v>
      </c>
      <c r="H2880">
        <v>62776.91</v>
      </c>
      <c r="J2880" s="29">
        <f>VLOOKUP(Datos[[#This Row],[Mes]],$M$2:$N$13,2,FALSE)</f>
        <v>44652</v>
      </c>
      <c r="K2880" s="29" t="str">
        <f>VLOOKUP(Datos[[#This Row],[Region]],$P$7:$S$61,4,FALSE)</f>
        <v>41 - Sevilla</v>
      </c>
    </row>
    <row r="2881" spans="1:11" x14ac:dyDescent="0.25">
      <c r="A2881" t="s">
        <v>88</v>
      </c>
      <c r="B2881" t="s">
        <v>18</v>
      </c>
      <c r="C2881" t="s">
        <v>7</v>
      </c>
      <c r="D2881">
        <v>2482.5300000000002</v>
      </c>
      <c r="E2881">
        <v>2457.9499999999998</v>
      </c>
      <c r="F2881">
        <v>42</v>
      </c>
      <c r="G2881">
        <v>2482.5300000000002</v>
      </c>
      <c r="H2881">
        <v>2457.9499999999998</v>
      </c>
      <c r="J2881" s="29">
        <f>VLOOKUP(Datos[[#This Row],[Mes]],$M$2:$N$13,2,FALSE)</f>
        <v>44652</v>
      </c>
      <c r="K2881" s="29" t="str">
        <f>VLOOKUP(Datos[[#This Row],[Region]],$P$7:$S$61,4,FALSE)</f>
        <v>42 - Soria</v>
      </c>
    </row>
    <row r="2882" spans="1:11" x14ac:dyDescent="0.25">
      <c r="A2882" t="s">
        <v>88</v>
      </c>
      <c r="B2882" t="s">
        <v>20</v>
      </c>
      <c r="C2882" t="s">
        <v>7</v>
      </c>
      <c r="D2882">
        <v>17993.760000000002</v>
      </c>
      <c r="E2882">
        <v>16501.11</v>
      </c>
      <c r="F2882">
        <v>42</v>
      </c>
      <c r="G2882">
        <v>17993.760000000002</v>
      </c>
      <c r="H2882">
        <v>16501.11</v>
      </c>
      <c r="J2882" s="29">
        <f>VLOOKUP(Datos[[#This Row],[Mes]],$M$2:$N$13,2,FALSE)</f>
        <v>44652</v>
      </c>
      <c r="K2882" s="29" t="str">
        <f>VLOOKUP(Datos[[#This Row],[Region]],$P$7:$S$61,4,FALSE)</f>
        <v>42 - Soria</v>
      </c>
    </row>
    <row r="2883" spans="1:11" x14ac:dyDescent="0.25">
      <c r="A2883" t="s">
        <v>88</v>
      </c>
      <c r="B2883" t="s">
        <v>21</v>
      </c>
      <c r="C2883" t="s">
        <v>7</v>
      </c>
      <c r="D2883">
        <v>109596.34</v>
      </c>
      <c r="E2883">
        <v>107658.49</v>
      </c>
      <c r="F2883">
        <v>42</v>
      </c>
      <c r="G2883">
        <v>109596.34</v>
      </c>
      <c r="H2883">
        <v>107658.49</v>
      </c>
      <c r="J2883" s="29">
        <f>VLOOKUP(Datos[[#This Row],[Mes]],$M$2:$N$13,2,FALSE)</f>
        <v>44652</v>
      </c>
      <c r="K2883" s="29" t="str">
        <f>VLOOKUP(Datos[[#This Row],[Region]],$P$7:$S$61,4,FALSE)</f>
        <v>42 - Soria</v>
      </c>
    </row>
    <row r="2884" spans="1:11" x14ac:dyDescent="0.25">
      <c r="A2884" t="s">
        <v>88</v>
      </c>
      <c r="B2884" t="s">
        <v>22</v>
      </c>
      <c r="C2884" t="s">
        <v>7</v>
      </c>
      <c r="D2884">
        <v>37092.32</v>
      </c>
      <c r="E2884">
        <v>36725.07</v>
      </c>
      <c r="F2884">
        <v>42</v>
      </c>
      <c r="G2884">
        <v>37092.32</v>
      </c>
      <c r="H2884">
        <v>36725.07</v>
      </c>
      <c r="J2884" s="29">
        <f>VLOOKUP(Datos[[#This Row],[Mes]],$M$2:$N$13,2,FALSE)</f>
        <v>44652</v>
      </c>
      <c r="K2884" s="29" t="str">
        <f>VLOOKUP(Datos[[#This Row],[Region]],$P$7:$S$61,4,FALSE)</f>
        <v>42 - Soria</v>
      </c>
    </row>
    <row r="2885" spans="1:11" x14ac:dyDescent="0.25">
      <c r="A2885" t="s">
        <v>106</v>
      </c>
      <c r="B2885" t="s">
        <v>18</v>
      </c>
      <c r="C2885" t="s">
        <v>7</v>
      </c>
      <c r="D2885">
        <v>72611.509999999995</v>
      </c>
      <c r="E2885">
        <v>71892.58</v>
      </c>
      <c r="F2885">
        <v>43</v>
      </c>
      <c r="G2885">
        <v>72611.509999999995</v>
      </c>
      <c r="H2885">
        <v>71892.58</v>
      </c>
      <c r="J2885" s="29">
        <f>VLOOKUP(Datos[[#This Row],[Mes]],$M$2:$N$13,2,FALSE)</f>
        <v>44652</v>
      </c>
      <c r="K2885" s="29" t="str">
        <f>VLOOKUP(Datos[[#This Row],[Region]],$P$7:$S$61,4,FALSE)</f>
        <v>43 - Tarragona</v>
      </c>
    </row>
    <row r="2886" spans="1:11" x14ac:dyDescent="0.25">
      <c r="A2886" t="s">
        <v>106</v>
      </c>
      <c r="B2886" t="s">
        <v>19</v>
      </c>
      <c r="C2886" t="s">
        <v>7</v>
      </c>
      <c r="D2886">
        <v>2274353</v>
      </c>
      <c r="E2886">
        <v>2187207</v>
      </c>
      <c r="F2886">
        <v>43</v>
      </c>
      <c r="G2886">
        <v>2274353</v>
      </c>
      <c r="H2886">
        <v>2187207</v>
      </c>
      <c r="J2886" s="29">
        <f>VLOOKUP(Datos[[#This Row],[Mes]],$M$2:$N$13,2,FALSE)</f>
        <v>44652</v>
      </c>
      <c r="K2886" s="29" t="str">
        <f>VLOOKUP(Datos[[#This Row],[Region]],$P$7:$S$61,4,FALSE)</f>
        <v>43 - Tarragona</v>
      </c>
    </row>
    <row r="2887" spans="1:11" x14ac:dyDescent="0.25">
      <c r="A2887" t="s">
        <v>106</v>
      </c>
      <c r="B2887" t="s">
        <v>20</v>
      </c>
      <c r="C2887" t="s">
        <v>7</v>
      </c>
      <c r="D2887">
        <v>153903.59</v>
      </c>
      <c r="E2887">
        <v>147919.71</v>
      </c>
      <c r="F2887">
        <v>43</v>
      </c>
      <c r="G2887">
        <v>153903.59</v>
      </c>
      <c r="H2887">
        <v>147919.71</v>
      </c>
      <c r="J2887" s="29">
        <f>VLOOKUP(Datos[[#This Row],[Mes]],$M$2:$N$13,2,FALSE)</f>
        <v>44652</v>
      </c>
      <c r="K2887" s="29" t="str">
        <f>VLOOKUP(Datos[[#This Row],[Region]],$P$7:$S$61,4,FALSE)</f>
        <v>43 - Tarragona</v>
      </c>
    </row>
    <row r="2888" spans="1:11" x14ac:dyDescent="0.25">
      <c r="A2888" t="s">
        <v>106</v>
      </c>
      <c r="B2888" t="s">
        <v>21</v>
      </c>
      <c r="C2888" t="s">
        <v>7</v>
      </c>
      <c r="D2888">
        <v>141924.35</v>
      </c>
      <c r="E2888">
        <v>139414.88</v>
      </c>
      <c r="F2888">
        <v>43</v>
      </c>
      <c r="G2888">
        <v>141924.35</v>
      </c>
      <c r="H2888">
        <v>139414.88</v>
      </c>
      <c r="J2888" s="29">
        <f>VLOOKUP(Datos[[#This Row],[Mes]],$M$2:$N$13,2,FALSE)</f>
        <v>44652</v>
      </c>
      <c r="K2888" s="29" t="str">
        <f>VLOOKUP(Datos[[#This Row],[Region]],$P$7:$S$61,4,FALSE)</f>
        <v>43 - Tarragona</v>
      </c>
    </row>
    <row r="2889" spans="1:11" x14ac:dyDescent="0.25">
      <c r="A2889" t="s">
        <v>106</v>
      </c>
      <c r="B2889" t="s">
        <v>22</v>
      </c>
      <c r="C2889" t="s">
        <v>7</v>
      </c>
      <c r="D2889">
        <v>12716.96</v>
      </c>
      <c r="E2889">
        <v>12591.05</v>
      </c>
      <c r="F2889">
        <v>43</v>
      </c>
      <c r="G2889">
        <v>12716.96</v>
      </c>
      <c r="H2889">
        <v>12591.05</v>
      </c>
      <c r="J2889" s="29">
        <f>VLOOKUP(Datos[[#This Row],[Mes]],$M$2:$N$13,2,FALSE)</f>
        <v>44652</v>
      </c>
      <c r="K2889" s="29" t="str">
        <f>VLOOKUP(Datos[[#This Row],[Region]],$P$7:$S$61,4,FALSE)</f>
        <v>43 - Tarragona</v>
      </c>
    </row>
    <row r="2890" spans="1:11" x14ac:dyDescent="0.25">
      <c r="A2890" t="s">
        <v>87</v>
      </c>
      <c r="B2890" t="s">
        <v>18</v>
      </c>
      <c r="C2890" t="s">
        <v>7</v>
      </c>
      <c r="D2890">
        <v>1314.4</v>
      </c>
      <c r="E2890">
        <v>1301.3900000000001</v>
      </c>
      <c r="F2890">
        <v>44</v>
      </c>
      <c r="G2890">
        <v>1314.4</v>
      </c>
      <c r="H2890">
        <v>1301.3900000000001</v>
      </c>
      <c r="J2890" s="29">
        <f>VLOOKUP(Datos[[#This Row],[Mes]],$M$2:$N$13,2,FALSE)</f>
        <v>44652</v>
      </c>
      <c r="K2890" s="29" t="str">
        <f>VLOOKUP(Datos[[#This Row],[Region]],$P$7:$S$61,4,FALSE)</f>
        <v>44 - Teruel</v>
      </c>
    </row>
    <row r="2891" spans="1:11" x14ac:dyDescent="0.25">
      <c r="A2891" t="s">
        <v>87</v>
      </c>
      <c r="B2891" t="s">
        <v>20</v>
      </c>
      <c r="C2891" t="s">
        <v>7</v>
      </c>
      <c r="D2891">
        <v>276</v>
      </c>
      <c r="E2891">
        <v>268</v>
      </c>
      <c r="F2891">
        <v>44</v>
      </c>
      <c r="G2891">
        <v>276</v>
      </c>
      <c r="H2891">
        <v>268</v>
      </c>
      <c r="J2891" s="29">
        <f>VLOOKUP(Datos[[#This Row],[Mes]],$M$2:$N$13,2,FALSE)</f>
        <v>44652</v>
      </c>
      <c r="K2891" s="29" t="str">
        <f>VLOOKUP(Datos[[#This Row],[Region]],$P$7:$S$61,4,FALSE)</f>
        <v>44 - Teruel</v>
      </c>
    </row>
    <row r="2892" spans="1:11" x14ac:dyDescent="0.25">
      <c r="A2892" t="s">
        <v>87</v>
      </c>
      <c r="B2892" t="s">
        <v>21</v>
      </c>
      <c r="C2892" t="s">
        <v>7</v>
      </c>
      <c r="D2892">
        <v>112484.88</v>
      </c>
      <c r="E2892">
        <v>110495.95</v>
      </c>
      <c r="F2892">
        <v>44</v>
      </c>
      <c r="G2892">
        <v>112484.88</v>
      </c>
      <c r="H2892">
        <v>110495.95</v>
      </c>
      <c r="J2892" s="29">
        <f>VLOOKUP(Datos[[#This Row],[Mes]],$M$2:$N$13,2,FALSE)</f>
        <v>44652</v>
      </c>
      <c r="K2892" s="29" t="str">
        <f>VLOOKUP(Datos[[#This Row],[Region]],$P$7:$S$61,4,FALSE)</f>
        <v>44 - Teruel</v>
      </c>
    </row>
    <row r="2893" spans="1:11" x14ac:dyDescent="0.25">
      <c r="A2893" t="s">
        <v>87</v>
      </c>
      <c r="B2893" t="s">
        <v>22</v>
      </c>
      <c r="C2893" t="s">
        <v>7</v>
      </c>
      <c r="D2893">
        <v>123558.53</v>
      </c>
      <c r="E2893">
        <v>122335.18</v>
      </c>
      <c r="F2893">
        <v>44</v>
      </c>
      <c r="G2893">
        <v>123558.53</v>
      </c>
      <c r="H2893">
        <v>122335.18</v>
      </c>
      <c r="J2893" s="29">
        <f>VLOOKUP(Datos[[#This Row],[Mes]],$M$2:$N$13,2,FALSE)</f>
        <v>44652</v>
      </c>
      <c r="K2893" s="29" t="str">
        <f>VLOOKUP(Datos[[#This Row],[Region]],$P$7:$S$61,4,FALSE)</f>
        <v>44 - Teruel</v>
      </c>
    </row>
    <row r="2894" spans="1:11" x14ac:dyDescent="0.25">
      <c r="A2894" t="s">
        <v>86</v>
      </c>
      <c r="B2894" t="s">
        <v>18</v>
      </c>
      <c r="C2894" t="s">
        <v>7</v>
      </c>
      <c r="D2894">
        <v>25593.5</v>
      </c>
      <c r="E2894">
        <v>25340.1</v>
      </c>
      <c r="F2894">
        <v>45</v>
      </c>
      <c r="G2894">
        <v>25593.5</v>
      </c>
      <c r="H2894">
        <v>25340.1</v>
      </c>
      <c r="J2894" s="29">
        <f>VLOOKUP(Datos[[#This Row],[Mes]],$M$2:$N$13,2,FALSE)</f>
        <v>44652</v>
      </c>
      <c r="K2894" s="29" t="str">
        <f>VLOOKUP(Datos[[#This Row],[Region]],$P$7:$S$61,4,FALSE)</f>
        <v>45 - Toledo</v>
      </c>
    </row>
    <row r="2895" spans="1:11" x14ac:dyDescent="0.25">
      <c r="A2895" t="s">
        <v>86</v>
      </c>
      <c r="B2895" t="s">
        <v>20</v>
      </c>
      <c r="C2895" t="s">
        <v>7</v>
      </c>
      <c r="D2895">
        <v>229847.81</v>
      </c>
      <c r="E2895">
        <v>221676.97999999998</v>
      </c>
      <c r="F2895">
        <v>45</v>
      </c>
      <c r="G2895">
        <v>229847.81</v>
      </c>
      <c r="H2895">
        <v>221676.97999999998</v>
      </c>
      <c r="J2895" s="29">
        <f>VLOOKUP(Datos[[#This Row],[Mes]],$M$2:$N$13,2,FALSE)</f>
        <v>44652</v>
      </c>
      <c r="K2895" s="29" t="str">
        <f>VLOOKUP(Datos[[#This Row],[Region]],$P$7:$S$61,4,FALSE)</f>
        <v>45 - Toledo</v>
      </c>
    </row>
    <row r="2896" spans="1:11" x14ac:dyDescent="0.25">
      <c r="A2896" t="s">
        <v>86</v>
      </c>
      <c r="B2896" t="s">
        <v>21</v>
      </c>
      <c r="C2896" t="s">
        <v>7</v>
      </c>
      <c r="D2896">
        <v>8898.44</v>
      </c>
      <c r="E2896">
        <v>8741.1</v>
      </c>
      <c r="F2896">
        <v>45</v>
      </c>
      <c r="G2896">
        <v>8898.44</v>
      </c>
      <c r="H2896">
        <v>8741.1</v>
      </c>
      <c r="J2896" s="29">
        <f>VLOOKUP(Datos[[#This Row],[Mes]],$M$2:$N$13,2,FALSE)</f>
        <v>44652</v>
      </c>
      <c r="K2896" s="29" t="str">
        <f>VLOOKUP(Datos[[#This Row],[Region]],$P$7:$S$61,4,FALSE)</f>
        <v>45 - Toledo</v>
      </c>
    </row>
    <row r="2897" spans="1:11" x14ac:dyDescent="0.25">
      <c r="A2897" t="s">
        <v>86</v>
      </c>
      <c r="B2897" t="s">
        <v>22</v>
      </c>
      <c r="C2897" t="s">
        <v>7</v>
      </c>
      <c r="D2897">
        <v>126246.61</v>
      </c>
      <c r="E2897">
        <v>124996.64</v>
      </c>
      <c r="F2897">
        <v>45</v>
      </c>
      <c r="G2897">
        <v>126246.61</v>
      </c>
      <c r="H2897">
        <v>124996.64</v>
      </c>
      <c r="J2897" s="29">
        <f>VLOOKUP(Datos[[#This Row],[Mes]],$M$2:$N$13,2,FALSE)</f>
        <v>44652</v>
      </c>
      <c r="K2897" s="29" t="str">
        <f>VLOOKUP(Datos[[#This Row],[Region]],$P$7:$S$61,4,FALSE)</f>
        <v>45 - Toledo</v>
      </c>
    </row>
    <row r="2898" spans="1:11" x14ac:dyDescent="0.25">
      <c r="A2898" t="s">
        <v>110</v>
      </c>
      <c r="B2898" t="s">
        <v>18</v>
      </c>
      <c r="C2898" t="s">
        <v>7</v>
      </c>
      <c r="D2898">
        <v>307559.21999999997</v>
      </c>
      <c r="E2898">
        <v>304514.08</v>
      </c>
      <c r="F2898">
        <v>46</v>
      </c>
      <c r="G2898">
        <v>307559.21999999997</v>
      </c>
      <c r="H2898">
        <v>304514.08</v>
      </c>
      <c r="J2898" s="29">
        <f>VLOOKUP(Datos[[#This Row],[Mes]],$M$2:$N$13,2,FALSE)</f>
        <v>44652</v>
      </c>
      <c r="K2898" s="29" t="str">
        <f>VLOOKUP(Datos[[#This Row],[Region]],$P$7:$S$61,4,FALSE)</f>
        <v>46 - Valencia/València</v>
      </c>
    </row>
    <row r="2899" spans="1:11" x14ac:dyDescent="0.25">
      <c r="A2899" t="s">
        <v>110</v>
      </c>
      <c r="B2899" t="s">
        <v>19</v>
      </c>
      <c r="C2899" t="s">
        <v>7</v>
      </c>
      <c r="D2899">
        <v>719058</v>
      </c>
      <c r="E2899">
        <v>690957</v>
      </c>
      <c r="F2899">
        <v>46</v>
      </c>
      <c r="G2899">
        <v>719058</v>
      </c>
      <c r="H2899">
        <v>690957</v>
      </c>
      <c r="J2899" s="29">
        <f>VLOOKUP(Datos[[#This Row],[Mes]],$M$2:$N$13,2,FALSE)</f>
        <v>44652</v>
      </c>
      <c r="K2899" s="29" t="str">
        <f>VLOOKUP(Datos[[#This Row],[Region]],$P$7:$S$61,4,FALSE)</f>
        <v>46 - Valencia/València</v>
      </c>
    </row>
    <row r="2900" spans="1:11" x14ac:dyDescent="0.25">
      <c r="A2900" t="s">
        <v>110</v>
      </c>
      <c r="B2900" t="s">
        <v>20</v>
      </c>
      <c r="C2900" t="s">
        <v>7</v>
      </c>
      <c r="D2900">
        <v>140476.74</v>
      </c>
      <c r="E2900">
        <v>135979.76</v>
      </c>
      <c r="F2900">
        <v>46</v>
      </c>
      <c r="G2900">
        <v>140476.74</v>
      </c>
      <c r="H2900">
        <v>135979.76</v>
      </c>
      <c r="J2900" s="29">
        <f>VLOOKUP(Datos[[#This Row],[Mes]],$M$2:$N$13,2,FALSE)</f>
        <v>44652</v>
      </c>
      <c r="K2900" s="29" t="str">
        <f>VLOOKUP(Datos[[#This Row],[Region]],$P$7:$S$61,4,FALSE)</f>
        <v>46 - Valencia/València</v>
      </c>
    </row>
    <row r="2901" spans="1:11" x14ac:dyDescent="0.25">
      <c r="A2901" t="s">
        <v>110</v>
      </c>
      <c r="B2901" t="s">
        <v>21</v>
      </c>
      <c r="C2901" t="s">
        <v>7</v>
      </c>
      <c r="D2901">
        <v>52127.87</v>
      </c>
      <c r="E2901">
        <v>51206.16</v>
      </c>
      <c r="F2901">
        <v>46</v>
      </c>
      <c r="G2901">
        <v>52127.87</v>
      </c>
      <c r="H2901">
        <v>51206.16</v>
      </c>
      <c r="J2901" s="29">
        <f>VLOOKUP(Datos[[#This Row],[Mes]],$M$2:$N$13,2,FALSE)</f>
        <v>44652</v>
      </c>
      <c r="K2901" s="29" t="str">
        <f>VLOOKUP(Datos[[#This Row],[Region]],$P$7:$S$61,4,FALSE)</f>
        <v>46 - Valencia/València</v>
      </c>
    </row>
    <row r="2902" spans="1:11" x14ac:dyDescent="0.25">
      <c r="A2902" t="s">
        <v>110</v>
      </c>
      <c r="B2902" t="s">
        <v>22</v>
      </c>
      <c r="C2902" t="s">
        <v>7</v>
      </c>
      <c r="D2902">
        <v>39746.92</v>
      </c>
      <c r="E2902">
        <v>39353.39</v>
      </c>
      <c r="F2902">
        <v>46</v>
      </c>
      <c r="G2902">
        <v>39746.92</v>
      </c>
      <c r="H2902">
        <v>39353.39</v>
      </c>
      <c r="J2902" s="29">
        <f>VLOOKUP(Datos[[#This Row],[Mes]],$M$2:$N$13,2,FALSE)</f>
        <v>44652</v>
      </c>
      <c r="K2902" s="29" t="str">
        <f>VLOOKUP(Datos[[#This Row],[Region]],$P$7:$S$61,4,FALSE)</f>
        <v>46 - Valencia/València</v>
      </c>
    </row>
    <row r="2903" spans="1:11" x14ac:dyDescent="0.25">
      <c r="A2903" t="s">
        <v>110</v>
      </c>
      <c r="B2903" t="s">
        <v>23</v>
      </c>
      <c r="C2903" t="s">
        <v>7</v>
      </c>
      <c r="D2903">
        <v>16.79</v>
      </c>
      <c r="E2903">
        <v>15.26</v>
      </c>
      <c r="F2903">
        <v>46</v>
      </c>
      <c r="G2903">
        <v>16.79</v>
      </c>
      <c r="H2903">
        <v>15.26</v>
      </c>
      <c r="J2903" s="29">
        <f>VLOOKUP(Datos[[#This Row],[Mes]],$M$2:$N$13,2,FALSE)</f>
        <v>44652</v>
      </c>
      <c r="K2903" s="29" t="str">
        <f>VLOOKUP(Datos[[#This Row],[Region]],$P$7:$S$61,4,FALSE)</f>
        <v>46 - Valencia/València</v>
      </c>
    </row>
    <row r="2904" spans="1:11" x14ac:dyDescent="0.25">
      <c r="A2904" t="s">
        <v>85</v>
      </c>
      <c r="B2904" t="s">
        <v>18</v>
      </c>
      <c r="C2904" t="s">
        <v>7</v>
      </c>
      <c r="D2904">
        <v>10419.709999999999</v>
      </c>
      <c r="E2904">
        <v>10316.540000000001</v>
      </c>
      <c r="F2904">
        <v>47</v>
      </c>
      <c r="G2904">
        <v>10419.709999999999</v>
      </c>
      <c r="H2904">
        <v>10316.540000000001</v>
      </c>
      <c r="J2904" s="29">
        <f>VLOOKUP(Datos[[#This Row],[Mes]],$M$2:$N$13,2,FALSE)</f>
        <v>44652</v>
      </c>
      <c r="K2904" s="29" t="str">
        <f>VLOOKUP(Datos[[#This Row],[Region]],$P$7:$S$61,4,FALSE)</f>
        <v>47 - Valladolid</v>
      </c>
    </row>
    <row r="2905" spans="1:11" x14ac:dyDescent="0.25">
      <c r="A2905" t="s">
        <v>85</v>
      </c>
      <c r="B2905" t="s">
        <v>20</v>
      </c>
      <c r="C2905" t="s">
        <v>7</v>
      </c>
      <c r="D2905">
        <v>35669.1</v>
      </c>
      <c r="E2905">
        <v>34202.1</v>
      </c>
      <c r="F2905">
        <v>47</v>
      </c>
      <c r="G2905">
        <v>35669.1</v>
      </c>
      <c r="H2905">
        <v>34202.1</v>
      </c>
      <c r="J2905" s="29">
        <f>VLOOKUP(Datos[[#This Row],[Mes]],$M$2:$N$13,2,FALSE)</f>
        <v>44652</v>
      </c>
      <c r="K2905" s="29" t="str">
        <f>VLOOKUP(Datos[[#This Row],[Region]],$P$7:$S$61,4,FALSE)</f>
        <v>47 - Valladolid</v>
      </c>
    </row>
    <row r="2906" spans="1:11" x14ac:dyDescent="0.25">
      <c r="A2906" t="s">
        <v>85</v>
      </c>
      <c r="B2906" t="s">
        <v>21</v>
      </c>
      <c r="C2906" t="s">
        <v>7</v>
      </c>
      <c r="D2906">
        <v>103972.97</v>
      </c>
      <c r="E2906">
        <v>102134.55</v>
      </c>
      <c r="F2906">
        <v>47</v>
      </c>
      <c r="G2906">
        <v>103972.97</v>
      </c>
      <c r="H2906">
        <v>102134.55</v>
      </c>
      <c r="J2906" s="29">
        <f>VLOOKUP(Datos[[#This Row],[Mes]],$M$2:$N$13,2,FALSE)</f>
        <v>44652</v>
      </c>
      <c r="K2906" s="29" t="str">
        <f>VLOOKUP(Datos[[#This Row],[Region]],$P$7:$S$61,4,FALSE)</f>
        <v>47 - Valladolid</v>
      </c>
    </row>
    <row r="2907" spans="1:11" x14ac:dyDescent="0.25">
      <c r="A2907" t="s">
        <v>85</v>
      </c>
      <c r="B2907" t="s">
        <v>22</v>
      </c>
      <c r="C2907" t="s">
        <v>7</v>
      </c>
      <c r="D2907">
        <v>128461.27</v>
      </c>
      <c r="E2907">
        <v>127189.38</v>
      </c>
      <c r="F2907">
        <v>47</v>
      </c>
      <c r="G2907">
        <v>128461.27</v>
      </c>
      <c r="H2907">
        <v>127189.38</v>
      </c>
      <c r="J2907" s="29">
        <f>VLOOKUP(Datos[[#This Row],[Mes]],$M$2:$N$13,2,FALSE)</f>
        <v>44652</v>
      </c>
      <c r="K2907" s="29" t="str">
        <f>VLOOKUP(Datos[[#This Row],[Region]],$P$7:$S$61,4,FALSE)</f>
        <v>47 - Valladolid</v>
      </c>
    </row>
    <row r="2908" spans="1:11" x14ac:dyDescent="0.25">
      <c r="A2908" t="s">
        <v>73</v>
      </c>
      <c r="B2908" t="s">
        <v>18</v>
      </c>
      <c r="C2908" t="s">
        <v>7</v>
      </c>
      <c r="D2908">
        <v>14388.48</v>
      </c>
      <c r="E2908">
        <v>14246.02</v>
      </c>
      <c r="F2908">
        <v>48</v>
      </c>
      <c r="G2908">
        <v>14388.48</v>
      </c>
      <c r="H2908">
        <v>14246.02</v>
      </c>
      <c r="J2908" s="29">
        <f>VLOOKUP(Datos[[#This Row],[Mes]],$M$2:$N$13,2,FALSE)</f>
        <v>44652</v>
      </c>
      <c r="K2908" s="29" t="str">
        <f>VLOOKUP(Datos[[#This Row],[Region]],$P$7:$S$61,4,FALSE)</f>
        <v>48 - Bizkaia</v>
      </c>
    </row>
    <row r="2909" spans="1:11" x14ac:dyDescent="0.25">
      <c r="A2909" t="s">
        <v>73</v>
      </c>
      <c r="B2909" t="s">
        <v>20</v>
      </c>
      <c r="C2909" t="s">
        <v>7</v>
      </c>
      <c r="D2909">
        <v>233393.7</v>
      </c>
      <c r="E2909">
        <v>224473.54</v>
      </c>
      <c r="F2909">
        <v>48</v>
      </c>
      <c r="G2909">
        <v>233393.7</v>
      </c>
      <c r="H2909">
        <v>224473.54</v>
      </c>
      <c r="J2909" s="29">
        <f>VLOOKUP(Datos[[#This Row],[Mes]],$M$2:$N$13,2,FALSE)</f>
        <v>44652</v>
      </c>
      <c r="K2909" s="29" t="str">
        <f>VLOOKUP(Datos[[#This Row],[Region]],$P$7:$S$61,4,FALSE)</f>
        <v>48 - Bizkaia</v>
      </c>
    </row>
    <row r="2910" spans="1:11" x14ac:dyDescent="0.25">
      <c r="A2910" t="s">
        <v>73</v>
      </c>
      <c r="B2910" t="s">
        <v>21</v>
      </c>
      <c r="C2910" t="s">
        <v>7</v>
      </c>
      <c r="D2910">
        <v>2874.32</v>
      </c>
      <c r="E2910">
        <v>2823.5</v>
      </c>
      <c r="F2910">
        <v>48</v>
      </c>
      <c r="G2910">
        <v>2874.32</v>
      </c>
      <c r="H2910">
        <v>2823.5</v>
      </c>
      <c r="J2910" s="29">
        <f>VLOOKUP(Datos[[#This Row],[Mes]],$M$2:$N$13,2,FALSE)</f>
        <v>44652</v>
      </c>
      <c r="K2910" s="29" t="str">
        <f>VLOOKUP(Datos[[#This Row],[Region]],$P$7:$S$61,4,FALSE)</f>
        <v>48 - Bizkaia</v>
      </c>
    </row>
    <row r="2911" spans="1:11" x14ac:dyDescent="0.25">
      <c r="A2911" t="s">
        <v>73</v>
      </c>
      <c r="B2911" t="s">
        <v>22</v>
      </c>
      <c r="C2911" t="s">
        <v>7</v>
      </c>
      <c r="D2911">
        <v>612.94000000000005</v>
      </c>
      <c r="E2911">
        <v>606.87</v>
      </c>
      <c r="F2911">
        <v>48</v>
      </c>
      <c r="G2911">
        <v>612.94000000000005</v>
      </c>
      <c r="H2911">
        <v>606.87</v>
      </c>
      <c r="J2911" s="29">
        <f>VLOOKUP(Datos[[#This Row],[Mes]],$M$2:$N$13,2,FALSE)</f>
        <v>44652</v>
      </c>
      <c r="K2911" s="29" t="str">
        <f>VLOOKUP(Datos[[#This Row],[Region]],$P$7:$S$61,4,FALSE)</f>
        <v>48 - Bizkaia</v>
      </c>
    </row>
    <row r="2912" spans="1:11" x14ac:dyDescent="0.25">
      <c r="A2912" t="s">
        <v>84</v>
      </c>
      <c r="B2912" t="s">
        <v>18</v>
      </c>
      <c r="C2912" t="s">
        <v>7</v>
      </c>
      <c r="D2912">
        <v>158276.76</v>
      </c>
      <c r="E2912">
        <v>156709.66</v>
      </c>
      <c r="F2912">
        <v>49</v>
      </c>
      <c r="G2912">
        <v>158276.76</v>
      </c>
      <c r="H2912">
        <v>156709.66</v>
      </c>
      <c r="J2912" s="29">
        <f>VLOOKUP(Datos[[#This Row],[Mes]],$M$2:$N$13,2,FALSE)</f>
        <v>44652</v>
      </c>
      <c r="K2912" s="29" t="str">
        <f>VLOOKUP(Datos[[#This Row],[Region]],$P$7:$S$61,4,FALSE)</f>
        <v>49 - Zamora</v>
      </c>
    </row>
    <row r="2913" spans="1:11" x14ac:dyDescent="0.25">
      <c r="A2913" t="s">
        <v>84</v>
      </c>
      <c r="B2913" t="s">
        <v>20</v>
      </c>
      <c r="C2913" t="s">
        <v>7</v>
      </c>
      <c r="D2913">
        <v>7450.9</v>
      </c>
      <c r="E2913">
        <v>7220.31</v>
      </c>
      <c r="F2913">
        <v>49</v>
      </c>
      <c r="G2913">
        <v>7450.9</v>
      </c>
      <c r="H2913">
        <v>7220.31</v>
      </c>
      <c r="J2913" s="29">
        <f>VLOOKUP(Datos[[#This Row],[Mes]],$M$2:$N$13,2,FALSE)</f>
        <v>44652</v>
      </c>
      <c r="K2913" s="29" t="str">
        <f>VLOOKUP(Datos[[#This Row],[Region]],$P$7:$S$61,4,FALSE)</f>
        <v>49 - Zamora</v>
      </c>
    </row>
    <row r="2914" spans="1:11" x14ac:dyDescent="0.25">
      <c r="A2914" t="s">
        <v>84</v>
      </c>
      <c r="B2914" t="s">
        <v>21</v>
      </c>
      <c r="C2914" t="s">
        <v>7</v>
      </c>
      <c r="D2914">
        <v>67474.22</v>
      </c>
      <c r="E2914">
        <v>66281.16</v>
      </c>
      <c r="F2914">
        <v>49</v>
      </c>
      <c r="G2914">
        <v>67474.22</v>
      </c>
      <c r="H2914">
        <v>66281.16</v>
      </c>
      <c r="J2914" s="29">
        <f>VLOOKUP(Datos[[#This Row],[Mes]],$M$2:$N$13,2,FALSE)</f>
        <v>44652</v>
      </c>
      <c r="K2914" s="29" t="str">
        <f>VLOOKUP(Datos[[#This Row],[Region]],$P$7:$S$61,4,FALSE)</f>
        <v>49 - Zamora</v>
      </c>
    </row>
    <row r="2915" spans="1:11" x14ac:dyDescent="0.25">
      <c r="A2915" t="s">
        <v>84</v>
      </c>
      <c r="B2915" t="s">
        <v>22</v>
      </c>
      <c r="C2915" t="s">
        <v>7</v>
      </c>
      <c r="D2915">
        <v>90250.26</v>
      </c>
      <c r="E2915">
        <v>89356.69</v>
      </c>
      <c r="F2915">
        <v>49</v>
      </c>
      <c r="G2915">
        <v>90250.26</v>
      </c>
      <c r="H2915">
        <v>89356.69</v>
      </c>
      <c r="J2915" s="29">
        <f>VLOOKUP(Datos[[#This Row],[Mes]],$M$2:$N$13,2,FALSE)</f>
        <v>44652</v>
      </c>
      <c r="K2915" s="29" t="str">
        <f>VLOOKUP(Datos[[#This Row],[Region]],$P$7:$S$61,4,FALSE)</f>
        <v>49 - Zamora</v>
      </c>
    </row>
    <row r="2916" spans="1:11" x14ac:dyDescent="0.25">
      <c r="A2916" t="s">
        <v>62</v>
      </c>
      <c r="B2916" t="s">
        <v>18</v>
      </c>
      <c r="C2916" t="s">
        <v>7</v>
      </c>
      <c r="D2916">
        <v>82721</v>
      </c>
      <c r="E2916">
        <v>81901.98</v>
      </c>
      <c r="F2916">
        <v>50</v>
      </c>
      <c r="G2916">
        <v>82721</v>
      </c>
      <c r="H2916">
        <v>81901.98</v>
      </c>
      <c r="J2916" s="29">
        <f>VLOOKUP(Datos[[#This Row],[Mes]],$M$2:$N$13,2,FALSE)</f>
        <v>44652</v>
      </c>
      <c r="K2916" s="29" t="str">
        <f>VLOOKUP(Datos[[#This Row],[Region]],$P$7:$S$61,4,FALSE)</f>
        <v>50 - Zaragoza</v>
      </c>
    </row>
    <row r="2917" spans="1:11" x14ac:dyDescent="0.25">
      <c r="A2917" t="s">
        <v>62</v>
      </c>
      <c r="B2917" t="s">
        <v>20</v>
      </c>
      <c r="C2917" t="s">
        <v>7</v>
      </c>
      <c r="D2917">
        <v>179010.65000000002</v>
      </c>
      <c r="E2917">
        <v>172154.99000000002</v>
      </c>
      <c r="F2917">
        <v>50</v>
      </c>
      <c r="G2917">
        <v>179010.65000000002</v>
      </c>
      <c r="H2917">
        <v>172154.99000000002</v>
      </c>
      <c r="J2917" s="29">
        <f>VLOOKUP(Datos[[#This Row],[Mes]],$M$2:$N$13,2,FALSE)</f>
        <v>44652</v>
      </c>
      <c r="K2917" s="29" t="str">
        <f>VLOOKUP(Datos[[#This Row],[Region]],$P$7:$S$61,4,FALSE)</f>
        <v>50 - Zaragoza</v>
      </c>
    </row>
    <row r="2918" spans="1:11" x14ac:dyDescent="0.25">
      <c r="A2918" t="s">
        <v>62</v>
      </c>
      <c r="B2918" t="s">
        <v>21</v>
      </c>
      <c r="C2918" t="s">
        <v>7</v>
      </c>
      <c r="D2918">
        <v>645068.49</v>
      </c>
      <c r="E2918">
        <v>633662.56000000006</v>
      </c>
      <c r="F2918">
        <v>50</v>
      </c>
      <c r="G2918">
        <v>645068.49</v>
      </c>
      <c r="H2918">
        <v>633662.56000000006</v>
      </c>
      <c r="J2918" s="29">
        <f>VLOOKUP(Datos[[#This Row],[Mes]],$M$2:$N$13,2,FALSE)</f>
        <v>44652</v>
      </c>
      <c r="K2918" s="29" t="str">
        <f>VLOOKUP(Datos[[#This Row],[Region]],$P$7:$S$61,4,FALSE)</f>
        <v>50 - Zaragoza</v>
      </c>
    </row>
    <row r="2919" spans="1:11" x14ac:dyDescent="0.25">
      <c r="A2919" t="s">
        <v>62</v>
      </c>
      <c r="B2919" t="s">
        <v>22</v>
      </c>
      <c r="C2919" t="s">
        <v>7</v>
      </c>
      <c r="D2919">
        <v>371533.76</v>
      </c>
      <c r="E2919">
        <v>367855.21</v>
      </c>
      <c r="F2919">
        <v>50</v>
      </c>
      <c r="G2919">
        <v>371533.76</v>
      </c>
      <c r="H2919">
        <v>367855.21</v>
      </c>
      <c r="J2919" s="29">
        <f>VLOOKUP(Datos[[#This Row],[Mes]],$M$2:$N$13,2,FALSE)</f>
        <v>44652</v>
      </c>
      <c r="K2919" s="29" t="str">
        <f>VLOOKUP(Datos[[#This Row],[Region]],$P$7:$S$61,4,FALSE)</f>
        <v>50 - Zaragoza</v>
      </c>
    </row>
    <row r="2920" spans="1:11" x14ac:dyDescent="0.25">
      <c r="A2920" t="s">
        <v>66</v>
      </c>
      <c r="B2920" t="s">
        <v>20</v>
      </c>
      <c r="C2920" t="s">
        <v>7</v>
      </c>
      <c r="D2920">
        <v>14650.24</v>
      </c>
      <c r="E2920">
        <v>13301.96</v>
      </c>
      <c r="F2920">
        <v>51</v>
      </c>
      <c r="G2920">
        <v>14650.24</v>
      </c>
      <c r="H2920">
        <v>13301.96</v>
      </c>
      <c r="J2920" s="29">
        <f>VLOOKUP(Datos[[#This Row],[Mes]],$M$2:$N$13,2,FALSE)</f>
        <v>44652</v>
      </c>
      <c r="K2920" s="29" t="str">
        <f>VLOOKUP(Datos[[#This Row],[Region]],$P$7:$S$61,4,FALSE)</f>
        <v>51 - Ceuta</v>
      </c>
    </row>
    <row r="2921" spans="1:11" x14ac:dyDescent="0.25">
      <c r="A2921" t="s">
        <v>66</v>
      </c>
      <c r="B2921" t="s">
        <v>22</v>
      </c>
      <c r="C2921" t="s">
        <v>7</v>
      </c>
      <c r="D2921">
        <v>0.01</v>
      </c>
      <c r="E2921">
        <v>0.01</v>
      </c>
      <c r="F2921">
        <v>51</v>
      </c>
      <c r="G2921">
        <v>0.01</v>
      </c>
      <c r="H2921">
        <v>0.01</v>
      </c>
      <c r="J2921" s="29">
        <f>VLOOKUP(Datos[[#This Row],[Mes]],$M$2:$N$13,2,FALSE)</f>
        <v>44652</v>
      </c>
      <c r="K2921" s="29" t="str">
        <f>VLOOKUP(Datos[[#This Row],[Region]],$P$7:$S$61,4,FALSE)</f>
        <v>51 - Ceuta</v>
      </c>
    </row>
    <row r="2922" spans="1:11" x14ac:dyDescent="0.25">
      <c r="A2922" t="s">
        <v>58</v>
      </c>
      <c r="B2922" t="s">
        <v>20</v>
      </c>
      <c r="C2922" t="s">
        <v>7</v>
      </c>
      <c r="D2922">
        <v>16279.12</v>
      </c>
      <c r="E2922">
        <v>15256.74</v>
      </c>
      <c r="F2922">
        <v>52</v>
      </c>
      <c r="G2922">
        <v>16279.12</v>
      </c>
      <c r="H2922">
        <v>15256.74</v>
      </c>
      <c r="J2922" s="29">
        <f>VLOOKUP(Datos[[#This Row],[Mes]],$M$2:$N$13,2,FALSE)</f>
        <v>44652</v>
      </c>
      <c r="K2922" s="29" t="str">
        <f>VLOOKUP(Datos[[#This Row],[Region]],$P$7:$S$61,4,FALSE)</f>
        <v>52 - Melilla</v>
      </c>
    </row>
    <row r="2923" spans="1:11" x14ac:dyDescent="0.25">
      <c r="A2923" t="s">
        <v>58</v>
      </c>
      <c r="B2923" t="s">
        <v>22</v>
      </c>
      <c r="C2923" t="s">
        <v>7</v>
      </c>
      <c r="D2923">
        <v>4.72</v>
      </c>
      <c r="E2923">
        <v>4.67</v>
      </c>
      <c r="F2923">
        <v>52</v>
      </c>
      <c r="G2923">
        <v>4.72</v>
      </c>
      <c r="H2923">
        <v>4.67</v>
      </c>
      <c r="J2923" s="29">
        <f>VLOOKUP(Datos[[#This Row],[Mes]],$M$2:$N$13,2,FALSE)</f>
        <v>44652</v>
      </c>
      <c r="K2923" s="29" t="str">
        <f>VLOOKUP(Datos[[#This Row],[Region]],$P$7:$S$61,4,FALSE)</f>
        <v>52 - Melilla</v>
      </c>
    </row>
    <row r="2924" spans="1:11" x14ac:dyDescent="0.25">
      <c r="A2924" t="s">
        <v>69</v>
      </c>
      <c r="B2924" t="s">
        <v>18</v>
      </c>
      <c r="C2924" t="s">
        <v>5</v>
      </c>
      <c r="D2924">
        <v>17248.599999999999</v>
      </c>
      <c r="E2924">
        <v>17077.82</v>
      </c>
      <c r="F2924">
        <v>1</v>
      </c>
      <c r="G2924">
        <v>17248.599999999999</v>
      </c>
      <c r="H2924">
        <v>17077.82</v>
      </c>
      <c r="J2924" s="29">
        <f>VLOOKUP(Datos[[#This Row],[Mes]],$M$2:$N$13,2,FALSE)</f>
        <v>44593</v>
      </c>
      <c r="K2924" s="29" t="str">
        <f>VLOOKUP(Datos[[#This Row],[Region]],$P$7:$S$61,4,FALSE)</f>
        <v>01 - Araba/Álava</v>
      </c>
    </row>
    <row r="2925" spans="1:11" x14ac:dyDescent="0.25">
      <c r="A2925" t="s">
        <v>69</v>
      </c>
      <c r="B2925" t="s">
        <v>20</v>
      </c>
      <c r="C2925" t="s">
        <v>5</v>
      </c>
      <c r="D2925">
        <v>73.8</v>
      </c>
      <c r="E2925">
        <v>73.8</v>
      </c>
      <c r="F2925">
        <v>1</v>
      </c>
      <c r="G2925">
        <v>73.8</v>
      </c>
      <c r="H2925">
        <v>73.8</v>
      </c>
      <c r="J2925" s="29">
        <f>VLOOKUP(Datos[[#This Row],[Mes]],$M$2:$N$13,2,FALSE)</f>
        <v>44593</v>
      </c>
      <c r="K2925" s="29" t="str">
        <f>VLOOKUP(Datos[[#This Row],[Region]],$P$7:$S$61,4,FALSE)</f>
        <v>01 - Araba/Álava</v>
      </c>
    </row>
    <row r="2926" spans="1:11" x14ac:dyDescent="0.25">
      <c r="A2926" t="s">
        <v>69</v>
      </c>
      <c r="B2926" t="s">
        <v>21</v>
      </c>
      <c r="C2926" t="s">
        <v>5</v>
      </c>
      <c r="D2926">
        <v>10252.290000000001</v>
      </c>
      <c r="E2926">
        <v>10071.01</v>
      </c>
      <c r="F2926">
        <v>1</v>
      </c>
      <c r="G2926">
        <v>10252.290000000001</v>
      </c>
      <c r="H2926">
        <v>10071.01</v>
      </c>
      <c r="J2926" s="29">
        <f>VLOOKUP(Datos[[#This Row],[Mes]],$M$2:$N$13,2,FALSE)</f>
        <v>44593</v>
      </c>
      <c r="K2926" s="29" t="str">
        <f>VLOOKUP(Datos[[#This Row],[Region]],$P$7:$S$61,4,FALSE)</f>
        <v>01 - Araba/Álava</v>
      </c>
    </row>
    <row r="2927" spans="1:11" x14ac:dyDescent="0.25">
      <c r="A2927" t="s">
        <v>69</v>
      </c>
      <c r="B2927" t="s">
        <v>22</v>
      </c>
      <c r="C2927" t="s">
        <v>5</v>
      </c>
      <c r="D2927">
        <v>2289.34</v>
      </c>
      <c r="E2927">
        <v>2266.67</v>
      </c>
      <c r="F2927">
        <v>1</v>
      </c>
      <c r="G2927">
        <v>2289.34</v>
      </c>
      <c r="H2927">
        <v>2266.67</v>
      </c>
      <c r="J2927" s="29">
        <f>VLOOKUP(Datos[[#This Row],[Mes]],$M$2:$N$13,2,FALSE)</f>
        <v>44593</v>
      </c>
      <c r="K2927" s="29" t="str">
        <f>VLOOKUP(Datos[[#This Row],[Region]],$P$7:$S$61,4,FALSE)</f>
        <v>01 - Araba/Álava</v>
      </c>
    </row>
    <row r="2928" spans="1:11" x14ac:dyDescent="0.25">
      <c r="A2928" t="s">
        <v>63</v>
      </c>
      <c r="B2928" t="s">
        <v>18</v>
      </c>
      <c r="C2928" t="s">
        <v>5</v>
      </c>
      <c r="D2928">
        <v>8222.68</v>
      </c>
      <c r="E2928">
        <v>8141.27</v>
      </c>
      <c r="F2928">
        <v>2</v>
      </c>
      <c r="G2928">
        <v>8222.68</v>
      </c>
      <c r="H2928">
        <v>8141.27</v>
      </c>
      <c r="J2928" s="29">
        <f>VLOOKUP(Datos[[#This Row],[Mes]],$M$2:$N$13,2,FALSE)</f>
        <v>44593</v>
      </c>
      <c r="K2928" s="29" t="str">
        <f>VLOOKUP(Datos[[#This Row],[Region]],$P$7:$S$61,4,FALSE)</f>
        <v>02 - Albacete</v>
      </c>
    </row>
    <row r="2929" spans="1:11" x14ac:dyDescent="0.25">
      <c r="A2929" t="s">
        <v>63</v>
      </c>
      <c r="B2929" t="s">
        <v>20</v>
      </c>
      <c r="C2929" t="s">
        <v>5</v>
      </c>
      <c r="D2929">
        <v>2018.56</v>
      </c>
      <c r="E2929">
        <v>1964.56</v>
      </c>
      <c r="F2929">
        <v>2</v>
      </c>
      <c r="G2929">
        <v>2018.56</v>
      </c>
      <c r="H2929">
        <v>1964.56</v>
      </c>
      <c r="J2929" s="29">
        <f>VLOOKUP(Datos[[#This Row],[Mes]],$M$2:$N$13,2,FALSE)</f>
        <v>44593</v>
      </c>
      <c r="K2929" s="29" t="str">
        <f>VLOOKUP(Datos[[#This Row],[Region]],$P$7:$S$61,4,FALSE)</f>
        <v>02 - Albacete</v>
      </c>
    </row>
    <row r="2930" spans="1:11" x14ac:dyDescent="0.25">
      <c r="A2930" t="s">
        <v>63</v>
      </c>
      <c r="B2930" t="s">
        <v>21</v>
      </c>
      <c r="C2930" t="s">
        <v>5</v>
      </c>
      <c r="D2930">
        <v>468133.69</v>
      </c>
      <c r="E2930">
        <v>459856.28</v>
      </c>
      <c r="F2930">
        <v>2</v>
      </c>
      <c r="G2930">
        <v>468133.69</v>
      </c>
      <c r="H2930">
        <v>459856.28</v>
      </c>
      <c r="J2930" s="29">
        <f>VLOOKUP(Datos[[#This Row],[Mes]],$M$2:$N$13,2,FALSE)</f>
        <v>44593</v>
      </c>
      <c r="K2930" s="29" t="str">
        <f>VLOOKUP(Datos[[#This Row],[Region]],$P$7:$S$61,4,FALSE)</f>
        <v>02 - Albacete</v>
      </c>
    </row>
    <row r="2931" spans="1:11" x14ac:dyDescent="0.25">
      <c r="A2931" t="s">
        <v>63</v>
      </c>
      <c r="B2931" t="s">
        <v>22</v>
      </c>
      <c r="C2931" t="s">
        <v>5</v>
      </c>
      <c r="D2931">
        <v>80088.429999999993</v>
      </c>
      <c r="E2931">
        <v>79295.48</v>
      </c>
      <c r="F2931">
        <v>2</v>
      </c>
      <c r="G2931">
        <v>80088.429999999993</v>
      </c>
      <c r="H2931">
        <v>79295.48</v>
      </c>
      <c r="J2931" s="29">
        <f>VLOOKUP(Datos[[#This Row],[Mes]],$M$2:$N$13,2,FALSE)</f>
        <v>44593</v>
      </c>
      <c r="K2931" s="29" t="str">
        <f>VLOOKUP(Datos[[#This Row],[Region]],$P$7:$S$61,4,FALSE)</f>
        <v>02 - Albacete</v>
      </c>
    </row>
    <row r="2932" spans="1:11" x14ac:dyDescent="0.25">
      <c r="A2932" t="s">
        <v>68</v>
      </c>
      <c r="B2932" t="s">
        <v>18</v>
      </c>
      <c r="C2932" t="s">
        <v>5</v>
      </c>
      <c r="D2932">
        <v>37.96</v>
      </c>
      <c r="E2932">
        <v>37.58</v>
      </c>
      <c r="F2932">
        <v>3</v>
      </c>
      <c r="G2932">
        <v>37.96</v>
      </c>
      <c r="H2932">
        <v>37.58</v>
      </c>
      <c r="J2932" s="29">
        <f>VLOOKUP(Datos[[#This Row],[Mes]],$M$2:$N$13,2,FALSE)</f>
        <v>44593</v>
      </c>
      <c r="K2932" s="29" t="str">
        <f>VLOOKUP(Datos[[#This Row],[Region]],$P$7:$S$61,4,FALSE)</f>
        <v>03 - Alicante/Alacant</v>
      </c>
    </row>
    <row r="2933" spans="1:11" x14ac:dyDescent="0.25">
      <c r="A2933" t="s">
        <v>68</v>
      </c>
      <c r="B2933" t="s">
        <v>20</v>
      </c>
      <c r="C2933" t="s">
        <v>5</v>
      </c>
      <c r="D2933">
        <v>1591.01</v>
      </c>
      <c r="E2933">
        <v>1541.51</v>
      </c>
      <c r="F2933">
        <v>3</v>
      </c>
      <c r="G2933">
        <v>1591.01</v>
      </c>
      <c r="H2933">
        <v>1541.51</v>
      </c>
      <c r="J2933" s="29">
        <f>VLOOKUP(Datos[[#This Row],[Mes]],$M$2:$N$13,2,FALSE)</f>
        <v>44593</v>
      </c>
      <c r="K2933" s="29" t="str">
        <f>VLOOKUP(Datos[[#This Row],[Region]],$P$7:$S$61,4,FALSE)</f>
        <v>03 - Alicante/Alacant</v>
      </c>
    </row>
    <row r="2934" spans="1:11" x14ac:dyDescent="0.25">
      <c r="A2934" t="s">
        <v>68</v>
      </c>
      <c r="B2934" t="s">
        <v>22</v>
      </c>
      <c r="C2934" t="s">
        <v>5</v>
      </c>
      <c r="D2934">
        <v>20913.59</v>
      </c>
      <c r="E2934">
        <v>20706.52</v>
      </c>
      <c r="F2934">
        <v>3</v>
      </c>
      <c r="G2934">
        <v>20913.59</v>
      </c>
      <c r="H2934">
        <v>20706.52</v>
      </c>
      <c r="J2934" s="29">
        <f>VLOOKUP(Datos[[#This Row],[Mes]],$M$2:$N$13,2,FALSE)</f>
        <v>44593</v>
      </c>
      <c r="K2934" s="29" t="str">
        <f>VLOOKUP(Datos[[#This Row],[Region]],$P$7:$S$61,4,FALSE)</f>
        <v>03 - Alicante/Alacant</v>
      </c>
    </row>
    <row r="2935" spans="1:11" x14ac:dyDescent="0.25">
      <c r="A2935" t="s">
        <v>68</v>
      </c>
      <c r="B2935" t="s">
        <v>23</v>
      </c>
      <c r="C2935" t="s">
        <v>5</v>
      </c>
      <c r="D2935">
        <v>4199.96</v>
      </c>
      <c r="E2935">
        <v>3818.15</v>
      </c>
      <c r="F2935">
        <v>3</v>
      </c>
      <c r="G2935">
        <v>4199.96</v>
      </c>
      <c r="H2935">
        <v>3818.15</v>
      </c>
      <c r="J2935" s="29">
        <f>VLOOKUP(Datos[[#This Row],[Mes]],$M$2:$N$13,2,FALSE)</f>
        <v>44593</v>
      </c>
      <c r="K2935" s="29" t="str">
        <f>VLOOKUP(Datos[[#This Row],[Region]],$P$7:$S$61,4,FALSE)</f>
        <v>03 - Alicante/Alacant</v>
      </c>
    </row>
    <row r="2936" spans="1:11" x14ac:dyDescent="0.25">
      <c r="A2936" t="s">
        <v>65</v>
      </c>
      <c r="B2936" t="s">
        <v>18</v>
      </c>
      <c r="C2936" t="s">
        <v>5</v>
      </c>
      <c r="D2936">
        <v>261.17</v>
      </c>
      <c r="E2936">
        <v>258.58</v>
      </c>
      <c r="F2936">
        <v>4</v>
      </c>
      <c r="G2936">
        <v>261.17</v>
      </c>
      <c r="H2936">
        <v>258.58</v>
      </c>
      <c r="J2936" s="29">
        <f>VLOOKUP(Datos[[#This Row],[Mes]],$M$2:$N$13,2,FALSE)</f>
        <v>44593</v>
      </c>
      <c r="K2936" s="29" t="str">
        <f>VLOOKUP(Datos[[#This Row],[Region]],$P$7:$S$61,4,FALSE)</f>
        <v>04 - Almería</v>
      </c>
    </row>
    <row r="2937" spans="1:11" x14ac:dyDescent="0.25">
      <c r="A2937" t="s">
        <v>65</v>
      </c>
      <c r="B2937" t="s">
        <v>20</v>
      </c>
      <c r="C2937" t="s">
        <v>5</v>
      </c>
      <c r="D2937">
        <v>1656.25</v>
      </c>
      <c r="E2937">
        <v>1592.4099999999999</v>
      </c>
      <c r="F2937">
        <v>4</v>
      </c>
      <c r="G2937">
        <v>1656.25</v>
      </c>
      <c r="H2937">
        <v>1592.4099999999999</v>
      </c>
      <c r="J2937" s="29">
        <f>VLOOKUP(Datos[[#This Row],[Mes]],$M$2:$N$13,2,FALSE)</f>
        <v>44593</v>
      </c>
      <c r="K2937" s="29" t="str">
        <f>VLOOKUP(Datos[[#This Row],[Region]],$P$7:$S$61,4,FALSE)</f>
        <v>04 - Almería</v>
      </c>
    </row>
    <row r="2938" spans="1:11" x14ac:dyDescent="0.25">
      <c r="A2938" t="s">
        <v>65</v>
      </c>
      <c r="B2938" t="s">
        <v>21</v>
      </c>
      <c r="C2938" t="s">
        <v>5</v>
      </c>
      <c r="D2938">
        <v>91540.44</v>
      </c>
      <c r="E2938">
        <v>89921.85</v>
      </c>
      <c r="F2938">
        <v>4</v>
      </c>
      <c r="G2938">
        <v>91540.44</v>
      </c>
      <c r="H2938">
        <v>89921.85</v>
      </c>
      <c r="J2938" s="29">
        <f>VLOOKUP(Datos[[#This Row],[Mes]],$M$2:$N$13,2,FALSE)</f>
        <v>44593</v>
      </c>
      <c r="K2938" s="29" t="str">
        <f>VLOOKUP(Datos[[#This Row],[Region]],$P$7:$S$61,4,FALSE)</f>
        <v>04 - Almería</v>
      </c>
    </row>
    <row r="2939" spans="1:11" x14ac:dyDescent="0.25">
      <c r="A2939" t="s">
        <v>65</v>
      </c>
      <c r="B2939" t="s">
        <v>22</v>
      </c>
      <c r="C2939" t="s">
        <v>5</v>
      </c>
      <c r="D2939">
        <v>64112.97</v>
      </c>
      <c r="E2939">
        <v>63478.19</v>
      </c>
      <c r="F2939">
        <v>4</v>
      </c>
      <c r="G2939">
        <v>64112.97</v>
      </c>
      <c r="H2939">
        <v>63478.19</v>
      </c>
      <c r="J2939" s="29">
        <f>VLOOKUP(Datos[[#This Row],[Mes]],$M$2:$N$13,2,FALSE)</f>
        <v>44593</v>
      </c>
      <c r="K2939" s="29" t="str">
        <f>VLOOKUP(Datos[[#This Row],[Region]],$P$7:$S$61,4,FALSE)</f>
        <v>04 - Almería</v>
      </c>
    </row>
    <row r="2940" spans="1:11" x14ac:dyDescent="0.25">
      <c r="A2940" t="s">
        <v>74</v>
      </c>
      <c r="B2940" t="s">
        <v>18</v>
      </c>
      <c r="C2940" t="s">
        <v>5</v>
      </c>
      <c r="D2940">
        <v>34043.269999999997</v>
      </c>
      <c r="E2940">
        <v>33706.21</v>
      </c>
      <c r="F2940">
        <v>5</v>
      </c>
      <c r="G2940">
        <v>34043.269999999997</v>
      </c>
      <c r="H2940">
        <v>33706.21</v>
      </c>
      <c r="J2940" s="29">
        <f>VLOOKUP(Datos[[#This Row],[Mes]],$M$2:$N$13,2,FALSE)</f>
        <v>44593</v>
      </c>
      <c r="K2940" s="29" t="str">
        <f>VLOOKUP(Datos[[#This Row],[Region]],$P$7:$S$61,4,FALSE)</f>
        <v>05 - Ávila</v>
      </c>
    </row>
    <row r="2941" spans="1:11" x14ac:dyDescent="0.25">
      <c r="A2941" t="s">
        <v>74</v>
      </c>
      <c r="B2941" t="s">
        <v>21</v>
      </c>
      <c r="C2941" t="s">
        <v>5</v>
      </c>
      <c r="D2941">
        <v>58292.33</v>
      </c>
      <c r="E2941">
        <v>57261.62</v>
      </c>
      <c r="F2941">
        <v>5</v>
      </c>
      <c r="G2941">
        <v>58292.33</v>
      </c>
      <c r="H2941">
        <v>57261.62</v>
      </c>
      <c r="J2941" s="29">
        <f>VLOOKUP(Datos[[#This Row],[Mes]],$M$2:$N$13,2,FALSE)</f>
        <v>44593</v>
      </c>
      <c r="K2941" s="29" t="str">
        <f>VLOOKUP(Datos[[#This Row],[Region]],$P$7:$S$61,4,FALSE)</f>
        <v>05 - Ávila</v>
      </c>
    </row>
    <row r="2942" spans="1:11" x14ac:dyDescent="0.25">
      <c r="A2942" t="s">
        <v>74</v>
      </c>
      <c r="B2942" t="s">
        <v>22</v>
      </c>
      <c r="C2942" t="s">
        <v>5</v>
      </c>
      <c r="D2942">
        <v>6480.16</v>
      </c>
      <c r="E2942">
        <v>6416</v>
      </c>
      <c r="F2942">
        <v>5</v>
      </c>
      <c r="G2942">
        <v>6480.16</v>
      </c>
      <c r="H2942">
        <v>6416</v>
      </c>
      <c r="J2942" s="29">
        <f>VLOOKUP(Datos[[#This Row],[Mes]],$M$2:$N$13,2,FALSE)</f>
        <v>44593</v>
      </c>
      <c r="K2942" s="29" t="str">
        <f>VLOOKUP(Datos[[#This Row],[Region]],$P$7:$S$61,4,FALSE)</f>
        <v>05 - Ávila</v>
      </c>
    </row>
    <row r="2943" spans="1:11" x14ac:dyDescent="0.25">
      <c r="A2943" t="s">
        <v>178</v>
      </c>
      <c r="B2943" t="s">
        <v>18</v>
      </c>
      <c r="C2943" t="s">
        <v>5</v>
      </c>
      <c r="D2943">
        <v>48333.54</v>
      </c>
      <c r="E2943">
        <v>47854.99</v>
      </c>
      <c r="F2943">
        <v>6</v>
      </c>
      <c r="G2943">
        <v>48333.54</v>
      </c>
      <c r="H2943">
        <v>47854.99</v>
      </c>
      <c r="J2943" s="29">
        <f>VLOOKUP(Datos[[#This Row],[Mes]],$M$2:$N$13,2,FALSE)</f>
        <v>44593</v>
      </c>
      <c r="K2943" s="29" t="str">
        <f>VLOOKUP(Datos[[#This Row],[Region]],$P$7:$S$61,4,FALSE)</f>
        <v>06 - Badajoz</v>
      </c>
    </row>
    <row r="2944" spans="1:11" x14ac:dyDescent="0.25">
      <c r="A2944" t="s">
        <v>178</v>
      </c>
      <c r="B2944" t="s">
        <v>20</v>
      </c>
      <c r="C2944" t="s">
        <v>5</v>
      </c>
      <c r="D2944">
        <v>8140.5</v>
      </c>
      <c r="E2944">
        <v>7359.9</v>
      </c>
      <c r="F2944">
        <v>6</v>
      </c>
      <c r="G2944">
        <v>8140.5</v>
      </c>
      <c r="H2944">
        <v>7359.9</v>
      </c>
      <c r="J2944" s="29">
        <f>VLOOKUP(Datos[[#This Row],[Mes]],$M$2:$N$13,2,FALSE)</f>
        <v>44593</v>
      </c>
      <c r="K2944" s="29" t="str">
        <f>VLOOKUP(Datos[[#This Row],[Region]],$P$7:$S$61,4,FALSE)</f>
        <v>06 - Badajoz</v>
      </c>
    </row>
    <row r="2945" spans="1:11" x14ac:dyDescent="0.25">
      <c r="A2945" t="s">
        <v>178</v>
      </c>
      <c r="B2945" t="s">
        <v>22</v>
      </c>
      <c r="C2945" t="s">
        <v>5</v>
      </c>
      <c r="D2945">
        <v>271992.45</v>
      </c>
      <c r="E2945">
        <v>269299.46000000002</v>
      </c>
      <c r="F2945">
        <v>6</v>
      </c>
      <c r="G2945">
        <v>271992.45</v>
      </c>
      <c r="H2945">
        <v>269299.46000000002</v>
      </c>
      <c r="J2945" s="29">
        <f>VLOOKUP(Datos[[#This Row],[Mes]],$M$2:$N$13,2,FALSE)</f>
        <v>44593</v>
      </c>
      <c r="K2945" s="29" t="str">
        <f>VLOOKUP(Datos[[#This Row],[Region]],$P$7:$S$61,4,FALSE)</f>
        <v>06 - Badajoz</v>
      </c>
    </row>
    <row r="2946" spans="1:11" x14ac:dyDescent="0.25">
      <c r="A2946" t="s">
        <v>178</v>
      </c>
      <c r="B2946" t="s">
        <v>23</v>
      </c>
      <c r="C2946" t="s">
        <v>5</v>
      </c>
      <c r="D2946">
        <v>31056.46</v>
      </c>
      <c r="E2946">
        <v>28233.15</v>
      </c>
      <c r="F2946">
        <v>6</v>
      </c>
      <c r="G2946">
        <v>31056.46</v>
      </c>
      <c r="H2946">
        <v>28233.15</v>
      </c>
      <c r="J2946" s="29">
        <f>VLOOKUP(Datos[[#This Row],[Mes]],$M$2:$N$13,2,FALSE)</f>
        <v>44593</v>
      </c>
      <c r="K2946" s="29" t="str">
        <f>VLOOKUP(Datos[[#This Row],[Region]],$P$7:$S$61,4,FALSE)</f>
        <v>06 - Badajoz</v>
      </c>
    </row>
    <row r="2947" spans="1:11" x14ac:dyDescent="0.25">
      <c r="A2947" t="s">
        <v>71</v>
      </c>
      <c r="B2947" t="s">
        <v>20</v>
      </c>
      <c r="C2947" t="s">
        <v>5</v>
      </c>
      <c r="D2947">
        <v>271388.88</v>
      </c>
      <c r="E2947">
        <v>259464.36</v>
      </c>
      <c r="F2947">
        <v>7</v>
      </c>
      <c r="G2947">
        <v>271388.88</v>
      </c>
      <c r="H2947">
        <v>259464.36</v>
      </c>
      <c r="J2947" s="29">
        <f>VLOOKUP(Datos[[#This Row],[Mes]],$M$2:$N$13,2,FALSE)</f>
        <v>44593</v>
      </c>
      <c r="K2947" s="29" t="str">
        <f>VLOOKUP(Datos[[#This Row],[Region]],$P$7:$S$61,4,FALSE)</f>
        <v>07 - Balears, Illes</v>
      </c>
    </row>
    <row r="2948" spans="1:11" x14ac:dyDescent="0.25">
      <c r="A2948" t="s">
        <v>71</v>
      </c>
      <c r="B2948" t="s">
        <v>22</v>
      </c>
      <c r="C2948" t="s">
        <v>5</v>
      </c>
      <c r="D2948">
        <v>38852.44</v>
      </c>
      <c r="E2948">
        <v>38467.760000000002</v>
      </c>
      <c r="F2948">
        <v>7</v>
      </c>
      <c r="G2948">
        <v>38852.44</v>
      </c>
      <c r="H2948">
        <v>38467.760000000002</v>
      </c>
      <c r="J2948" s="29">
        <f>VLOOKUP(Datos[[#This Row],[Mes]],$M$2:$N$13,2,FALSE)</f>
        <v>44593</v>
      </c>
      <c r="K2948" s="29" t="str">
        <f>VLOOKUP(Datos[[#This Row],[Region]],$P$7:$S$61,4,FALSE)</f>
        <v>07 - Balears, Illes</v>
      </c>
    </row>
    <row r="2949" spans="1:11" x14ac:dyDescent="0.25">
      <c r="A2949" t="s">
        <v>72</v>
      </c>
      <c r="B2949" t="s">
        <v>18</v>
      </c>
      <c r="C2949" t="s">
        <v>5</v>
      </c>
      <c r="D2949">
        <v>28184.29</v>
      </c>
      <c r="E2949">
        <v>27905.24</v>
      </c>
      <c r="F2949">
        <v>8</v>
      </c>
      <c r="G2949">
        <v>28184.29</v>
      </c>
      <c r="H2949">
        <v>27905.24</v>
      </c>
      <c r="J2949" s="29">
        <f>VLOOKUP(Datos[[#This Row],[Mes]],$M$2:$N$13,2,FALSE)</f>
        <v>44593</v>
      </c>
      <c r="K2949" s="29" t="str">
        <f>VLOOKUP(Datos[[#This Row],[Region]],$P$7:$S$61,4,FALSE)</f>
        <v>08 - Barcelona</v>
      </c>
    </row>
    <row r="2950" spans="1:11" x14ac:dyDescent="0.25">
      <c r="A2950" t="s">
        <v>72</v>
      </c>
      <c r="B2950" t="s">
        <v>20</v>
      </c>
      <c r="C2950" t="s">
        <v>5</v>
      </c>
      <c r="D2950">
        <v>276589.21999999997</v>
      </c>
      <c r="E2950">
        <v>263584.33</v>
      </c>
      <c r="F2950">
        <v>8</v>
      </c>
      <c r="G2950">
        <v>276589.21999999997</v>
      </c>
      <c r="H2950">
        <v>263584.33</v>
      </c>
      <c r="J2950" s="29">
        <f>VLOOKUP(Datos[[#This Row],[Mes]],$M$2:$N$13,2,FALSE)</f>
        <v>44593</v>
      </c>
      <c r="K2950" s="29" t="str">
        <f>VLOOKUP(Datos[[#This Row],[Region]],$P$7:$S$61,4,FALSE)</f>
        <v>08 - Barcelona</v>
      </c>
    </row>
    <row r="2951" spans="1:11" x14ac:dyDescent="0.25">
      <c r="A2951" t="s">
        <v>72</v>
      </c>
      <c r="B2951" t="s">
        <v>21</v>
      </c>
      <c r="C2951" t="s">
        <v>5</v>
      </c>
      <c r="D2951">
        <v>46718.91</v>
      </c>
      <c r="E2951">
        <v>45892.84</v>
      </c>
      <c r="F2951">
        <v>8</v>
      </c>
      <c r="G2951">
        <v>46718.91</v>
      </c>
      <c r="H2951">
        <v>45892.84</v>
      </c>
      <c r="J2951" s="29">
        <f>VLOOKUP(Datos[[#This Row],[Mes]],$M$2:$N$13,2,FALSE)</f>
        <v>44593</v>
      </c>
      <c r="K2951" s="29" t="str">
        <f>VLOOKUP(Datos[[#This Row],[Region]],$P$7:$S$61,4,FALSE)</f>
        <v>08 - Barcelona</v>
      </c>
    </row>
    <row r="2952" spans="1:11" x14ac:dyDescent="0.25">
      <c r="A2952" t="s">
        <v>72</v>
      </c>
      <c r="B2952" t="s">
        <v>22</v>
      </c>
      <c r="C2952" t="s">
        <v>5</v>
      </c>
      <c r="D2952">
        <v>9996.48</v>
      </c>
      <c r="E2952">
        <v>9897.5</v>
      </c>
      <c r="F2952">
        <v>8</v>
      </c>
      <c r="G2952">
        <v>9996.48</v>
      </c>
      <c r="H2952">
        <v>9897.5</v>
      </c>
      <c r="J2952" s="29">
        <f>VLOOKUP(Datos[[#This Row],[Mes]],$M$2:$N$13,2,FALSE)</f>
        <v>44593</v>
      </c>
      <c r="K2952" s="29" t="str">
        <f>VLOOKUP(Datos[[#This Row],[Region]],$P$7:$S$61,4,FALSE)</f>
        <v>08 - Barcelona</v>
      </c>
    </row>
    <row r="2953" spans="1:11" x14ac:dyDescent="0.25">
      <c r="A2953" t="s">
        <v>76</v>
      </c>
      <c r="B2953" t="s">
        <v>18</v>
      </c>
      <c r="C2953" t="s">
        <v>5</v>
      </c>
      <c r="D2953">
        <v>15665.23</v>
      </c>
      <c r="E2953">
        <v>15510.13</v>
      </c>
      <c r="F2953">
        <v>9</v>
      </c>
      <c r="G2953">
        <v>15665.23</v>
      </c>
      <c r="H2953">
        <v>15510.13</v>
      </c>
      <c r="J2953" s="29">
        <f>VLOOKUP(Datos[[#This Row],[Mes]],$M$2:$N$13,2,FALSE)</f>
        <v>44593</v>
      </c>
      <c r="K2953" s="29" t="str">
        <f>VLOOKUP(Datos[[#This Row],[Region]],$P$7:$S$61,4,FALSE)</f>
        <v>09 - Burgos</v>
      </c>
    </row>
    <row r="2954" spans="1:11" x14ac:dyDescent="0.25">
      <c r="A2954" t="s">
        <v>76</v>
      </c>
      <c r="B2954" t="s">
        <v>20</v>
      </c>
      <c r="C2954" t="s">
        <v>5</v>
      </c>
      <c r="D2954">
        <v>21258.309999999998</v>
      </c>
      <c r="E2954">
        <v>19462.22</v>
      </c>
      <c r="F2954">
        <v>9</v>
      </c>
      <c r="G2954">
        <v>21258.309999999998</v>
      </c>
      <c r="H2954">
        <v>19462.22</v>
      </c>
      <c r="J2954" s="29">
        <f>VLOOKUP(Datos[[#This Row],[Mes]],$M$2:$N$13,2,FALSE)</f>
        <v>44593</v>
      </c>
      <c r="K2954" s="29" t="str">
        <f>VLOOKUP(Datos[[#This Row],[Region]],$P$7:$S$61,4,FALSE)</f>
        <v>09 - Burgos</v>
      </c>
    </row>
    <row r="2955" spans="1:11" x14ac:dyDescent="0.25">
      <c r="A2955" t="s">
        <v>76</v>
      </c>
      <c r="B2955" t="s">
        <v>21</v>
      </c>
      <c r="C2955" t="s">
        <v>5</v>
      </c>
      <c r="D2955">
        <v>546919.41</v>
      </c>
      <c r="E2955">
        <v>537248.93000000005</v>
      </c>
      <c r="F2955">
        <v>9</v>
      </c>
      <c r="G2955">
        <v>546919.41</v>
      </c>
      <c r="H2955">
        <v>537248.93000000005</v>
      </c>
      <c r="J2955" s="29">
        <f>VLOOKUP(Datos[[#This Row],[Mes]],$M$2:$N$13,2,FALSE)</f>
        <v>44593</v>
      </c>
      <c r="K2955" s="29" t="str">
        <f>VLOOKUP(Datos[[#This Row],[Region]],$P$7:$S$61,4,FALSE)</f>
        <v>09 - Burgos</v>
      </c>
    </row>
    <row r="2956" spans="1:11" x14ac:dyDescent="0.25">
      <c r="A2956" t="s">
        <v>76</v>
      </c>
      <c r="B2956" t="s">
        <v>22</v>
      </c>
      <c r="C2956" t="s">
        <v>5</v>
      </c>
      <c r="D2956">
        <v>3463.35</v>
      </c>
      <c r="E2956">
        <v>3429.06</v>
      </c>
      <c r="F2956">
        <v>9</v>
      </c>
      <c r="G2956">
        <v>3463.35</v>
      </c>
      <c r="H2956">
        <v>3429.06</v>
      </c>
      <c r="J2956" s="29">
        <f>VLOOKUP(Datos[[#This Row],[Mes]],$M$2:$N$13,2,FALSE)</f>
        <v>44593</v>
      </c>
      <c r="K2956" s="29" t="str">
        <f>VLOOKUP(Datos[[#This Row],[Region]],$P$7:$S$61,4,FALSE)</f>
        <v>09 - Burgos</v>
      </c>
    </row>
    <row r="2957" spans="1:11" x14ac:dyDescent="0.25">
      <c r="A2957" t="s">
        <v>109</v>
      </c>
      <c r="B2957" t="s">
        <v>18</v>
      </c>
      <c r="C2957" t="s">
        <v>5</v>
      </c>
      <c r="D2957">
        <v>597935.43999999994</v>
      </c>
      <c r="E2957">
        <v>592015.29</v>
      </c>
      <c r="F2957">
        <v>10</v>
      </c>
      <c r="G2957">
        <v>597935.43999999994</v>
      </c>
      <c r="H2957">
        <v>592015.29</v>
      </c>
      <c r="J2957" s="29">
        <f>VLOOKUP(Datos[[#This Row],[Mes]],$M$2:$N$13,2,FALSE)</f>
        <v>44593</v>
      </c>
      <c r="K2957" s="29" t="str">
        <f>VLOOKUP(Datos[[#This Row],[Region]],$P$7:$S$61,4,FALSE)</f>
        <v>10 - Cáceres</v>
      </c>
    </row>
    <row r="2958" spans="1:11" x14ac:dyDescent="0.25">
      <c r="A2958" t="s">
        <v>109</v>
      </c>
      <c r="B2958" t="s">
        <v>19</v>
      </c>
      <c r="C2958" t="s">
        <v>5</v>
      </c>
      <c r="D2958">
        <v>1202878</v>
      </c>
      <c r="E2958">
        <v>1155268</v>
      </c>
      <c r="F2958">
        <v>10</v>
      </c>
      <c r="G2958">
        <v>1202878</v>
      </c>
      <c r="H2958">
        <v>1155268</v>
      </c>
      <c r="J2958" s="29">
        <f>VLOOKUP(Datos[[#This Row],[Mes]],$M$2:$N$13,2,FALSE)</f>
        <v>44593</v>
      </c>
      <c r="K2958" s="29" t="str">
        <f>VLOOKUP(Datos[[#This Row],[Region]],$P$7:$S$61,4,FALSE)</f>
        <v>10 - Cáceres</v>
      </c>
    </row>
    <row r="2959" spans="1:11" x14ac:dyDescent="0.25">
      <c r="A2959" t="s">
        <v>109</v>
      </c>
      <c r="B2959" t="s">
        <v>20</v>
      </c>
      <c r="C2959" t="s">
        <v>5</v>
      </c>
      <c r="D2959">
        <v>10831.3</v>
      </c>
      <c r="E2959">
        <v>9786.1</v>
      </c>
      <c r="F2959">
        <v>10</v>
      </c>
      <c r="G2959">
        <v>10831.3</v>
      </c>
      <c r="H2959">
        <v>9786.1</v>
      </c>
      <c r="J2959" s="29">
        <f>VLOOKUP(Datos[[#This Row],[Mes]],$M$2:$N$13,2,FALSE)</f>
        <v>44593</v>
      </c>
      <c r="K2959" s="29" t="str">
        <f>VLOOKUP(Datos[[#This Row],[Region]],$P$7:$S$61,4,FALSE)</f>
        <v>10 - Cáceres</v>
      </c>
    </row>
    <row r="2960" spans="1:11" x14ac:dyDescent="0.25">
      <c r="A2960" t="s">
        <v>109</v>
      </c>
      <c r="B2960" t="s">
        <v>21</v>
      </c>
      <c r="C2960" t="s">
        <v>5</v>
      </c>
      <c r="D2960">
        <v>26951.07</v>
      </c>
      <c r="E2960">
        <v>26474.53</v>
      </c>
      <c r="F2960">
        <v>10</v>
      </c>
      <c r="G2960">
        <v>26951.07</v>
      </c>
      <c r="H2960">
        <v>26474.53</v>
      </c>
      <c r="J2960" s="29">
        <f>VLOOKUP(Datos[[#This Row],[Mes]],$M$2:$N$13,2,FALSE)</f>
        <v>44593</v>
      </c>
      <c r="K2960" s="29" t="str">
        <f>VLOOKUP(Datos[[#This Row],[Region]],$P$7:$S$61,4,FALSE)</f>
        <v>10 - Cáceres</v>
      </c>
    </row>
    <row r="2961" spans="1:11" x14ac:dyDescent="0.25">
      <c r="A2961" t="s">
        <v>109</v>
      </c>
      <c r="B2961" t="s">
        <v>22</v>
      </c>
      <c r="C2961" t="s">
        <v>5</v>
      </c>
      <c r="D2961">
        <v>193686.01</v>
      </c>
      <c r="E2961">
        <v>191768.33</v>
      </c>
      <c r="F2961">
        <v>10</v>
      </c>
      <c r="G2961">
        <v>193686.01</v>
      </c>
      <c r="H2961">
        <v>191768.33</v>
      </c>
      <c r="J2961" s="29">
        <f>VLOOKUP(Datos[[#This Row],[Mes]],$M$2:$N$13,2,FALSE)</f>
        <v>44593</v>
      </c>
      <c r="K2961" s="29" t="str">
        <f>VLOOKUP(Datos[[#This Row],[Region]],$P$7:$S$61,4,FALSE)</f>
        <v>10 - Cáceres</v>
      </c>
    </row>
    <row r="2962" spans="1:11" x14ac:dyDescent="0.25">
      <c r="A2962" t="s">
        <v>109</v>
      </c>
      <c r="B2962" t="s">
        <v>23</v>
      </c>
      <c r="C2962" t="s">
        <v>5</v>
      </c>
      <c r="D2962">
        <v>13746.15</v>
      </c>
      <c r="E2962">
        <v>12496.5</v>
      </c>
      <c r="F2962">
        <v>10</v>
      </c>
      <c r="G2962">
        <v>13746.15</v>
      </c>
      <c r="H2962">
        <v>12496.5</v>
      </c>
      <c r="J2962" s="29">
        <f>VLOOKUP(Datos[[#This Row],[Mes]],$M$2:$N$13,2,FALSE)</f>
        <v>44593</v>
      </c>
      <c r="K2962" s="29" t="str">
        <f>VLOOKUP(Datos[[#This Row],[Region]],$P$7:$S$61,4,FALSE)</f>
        <v>10 - Cáceres</v>
      </c>
    </row>
    <row r="2963" spans="1:11" x14ac:dyDescent="0.25">
      <c r="A2963" t="s">
        <v>77</v>
      </c>
      <c r="B2963" t="s">
        <v>18</v>
      </c>
      <c r="C2963" t="s">
        <v>5</v>
      </c>
      <c r="D2963">
        <v>2209</v>
      </c>
      <c r="E2963">
        <v>2187.13</v>
      </c>
      <c r="F2963">
        <v>11</v>
      </c>
      <c r="G2963">
        <v>2209</v>
      </c>
      <c r="H2963">
        <v>2187.13</v>
      </c>
      <c r="J2963" s="29">
        <f>VLOOKUP(Datos[[#This Row],[Mes]],$M$2:$N$13,2,FALSE)</f>
        <v>44593</v>
      </c>
      <c r="K2963" s="29" t="str">
        <f>VLOOKUP(Datos[[#This Row],[Region]],$P$7:$S$61,4,FALSE)</f>
        <v>11 - Cádiz</v>
      </c>
    </row>
    <row r="2964" spans="1:11" x14ac:dyDescent="0.25">
      <c r="A2964" t="s">
        <v>77</v>
      </c>
      <c r="B2964" t="s">
        <v>20</v>
      </c>
      <c r="C2964" t="s">
        <v>5</v>
      </c>
      <c r="D2964">
        <v>607861.11</v>
      </c>
      <c r="E2964">
        <v>590618.44000000006</v>
      </c>
      <c r="F2964">
        <v>11</v>
      </c>
      <c r="G2964">
        <v>607861.11</v>
      </c>
      <c r="H2964">
        <v>590618.44000000006</v>
      </c>
      <c r="J2964" s="29">
        <f>VLOOKUP(Datos[[#This Row],[Mes]],$M$2:$N$13,2,FALSE)</f>
        <v>44593</v>
      </c>
      <c r="K2964" s="29" t="str">
        <f>VLOOKUP(Datos[[#This Row],[Region]],$P$7:$S$61,4,FALSE)</f>
        <v>11 - Cádiz</v>
      </c>
    </row>
    <row r="2965" spans="1:11" x14ac:dyDescent="0.25">
      <c r="A2965" t="s">
        <v>77</v>
      </c>
      <c r="B2965" t="s">
        <v>21</v>
      </c>
      <c r="C2965" t="s">
        <v>5</v>
      </c>
      <c r="D2965">
        <v>281167.39</v>
      </c>
      <c r="E2965">
        <v>276195.86</v>
      </c>
      <c r="F2965">
        <v>11</v>
      </c>
      <c r="G2965">
        <v>281167.39</v>
      </c>
      <c r="H2965">
        <v>276195.86</v>
      </c>
      <c r="J2965" s="29">
        <f>VLOOKUP(Datos[[#This Row],[Mes]],$M$2:$N$13,2,FALSE)</f>
        <v>44593</v>
      </c>
      <c r="K2965" s="29" t="str">
        <f>VLOOKUP(Datos[[#This Row],[Region]],$P$7:$S$61,4,FALSE)</f>
        <v>11 - Cádiz</v>
      </c>
    </row>
    <row r="2966" spans="1:11" x14ac:dyDescent="0.25">
      <c r="A2966" t="s">
        <v>77</v>
      </c>
      <c r="B2966" t="s">
        <v>22</v>
      </c>
      <c r="C2966" t="s">
        <v>5</v>
      </c>
      <c r="D2966">
        <v>98360.44</v>
      </c>
      <c r="E2966">
        <v>97386.57</v>
      </c>
      <c r="F2966">
        <v>11</v>
      </c>
      <c r="G2966">
        <v>98360.44</v>
      </c>
      <c r="H2966">
        <v>97386.57</v>
      </c>
      <c r="J2966" s="29">
        <f>VLOOKUP(Datos[[#This Row],[Mes]],$M$2:$N$13,2,FALSE)</f>
        <v>44593</v>
      </c>
      <c r="K2966" s="29" t="str">
        <f>VLOOKUP(Datos[[#This Row],[Region]],$P$7:$S$61,4,FALSE)</f>
        <v>11 - Cádiz</v>
      </c>
    </row>
    <row r="2967" spans="1:11" x14ac:dyDescent="0.25">
      <c r="A2967" t="s">
        <v>77</v>
      </c>
      <c r="B2967" t="s">
        <v>23</v>
      </c>
      <c r="C2967" t="s">
        <v>5</v>
      </c>
      <c r="D2967">
        <v>8352.7999999999993</v>
      </c>
      <c r="E2967">
        <v>7593.45</v>
      </c>
      <c r="F2967">
        <v>11</v>
      </c>
      <c r="G2967">
        <v>8352.7999999999993</v>
      </c>
      <c r="H2967">
        <v>7593.45</v>
      </c>
      <c r="J2967" s="29">
        <f>VLOOKUP(Datos[[#This Row],[Mes]],$M$2:$N$13,2,FALSE)</f>
        <v>44593</v>
      </c>
      <c r="K2967" s="29" t="str">
        <f>VLOOKUP(Datos[[#This Row],[Region]],$P$7:$S$61,4,FALSE)</f>
        <v>11 - Cádiz</v>
      </c>
    </row>
    <row r="2968" spans="1:11" x14ac:dyDescent="0.25">
      <c r="A2968" t="s">
        <v>79</v>
      </c>
      <c r="B2968" t="s">
        <v>18</v>
      </c>
      <c r="C2968" t="s">
        <v>5</v>
      </c>
      <c r="D2968">
        <v>349.51</v>
      </c>
      <c r="E2968">
        <v>346.05</v>
      </c>
      <c r="F2968">
        <v>12</v>
      </c>
      <c r="G2968">
        <v>349.51</v>
      </c>
      <c r="H2968">
        <v>346.05</v>
      </c>
      <c r="J2968" s="29">
        <f>VLOOKUP(Datos[[#This Row],[Mes]],$M$2:$N$13,2,FALSE)</f>
        <v>44593</v>
      </c>
      <c r="K2968" s="29" t="str">
        <f>VLOOKUP(Datos[[#This Row],[Region]],$P$7:$S$61,4,FALSE)</f>
        <v>12 - Castellón/Castelló</v>
      </c>
    </row>
    <row r="2969" spans="1:11" x14ac:dyDescent="0.25">
      <c r="A2969" t="s">
        <v>79</v>
      </c>
      <c r="B2969" t="s">
        <v>20</v>
      </c>
      <c r="C2969" t="s">
        <v>5</v>
      </c>
      <c r="D2969">
        <v>100661.76999999999</v>
      </c>
      <c r="E2969">
        <v>98254.68</v>
      </c>
      <c r="F2969">
        <v>12</v>
      </c>
      <c r="G2969">
        <v>100661.76999999999</v>
      </c>
      <c r="H2969">
        <v>98254.68</v>
      </c>
      <c r="J2969" s="29">
        <f>VLOOKUP(Datos[[#This Row],[Mes]],$M$2:$N$13,2,FALSE)</f>
        <v>44593</v>
      </c>
      <c r="K2969" s="29" t="str">
        <f>VLOOKUP(Datos[[#This Row],[Region]],$P$7:$S$61,4,FALSE)</f>
        <v>12 - Castellón/Castelló</v>
      </c>
    </row>
    <row r="2970" spans="1:11" x14ac:dyDescent="0.25">
      <c r="A2970" t="s">
        <v>79</v>
      </c>
      <c r="B2970" t="s">
        <v>21</v>
      </c>
      <c r="C2970" t="s">
        <v>5</v>
      </c>
      <c r="D2970">
        <v>71453.990000000005</v>
      </c>
      <c r="E2970">
        <v>70190.559999999998</v>
      </c>
      <c r="F2970">
        <v>12</v>
      </c>
      <c r="G2970">
        <v>71453.990000000005</v>
      </c>
      <c r="H2970">
        <v>70190.559999999998</v>
      </c>
      <c r="J2970" s="29">
        <f>VLOOKUP(Datos[[#This Row],[Mes]],$M$2:$N$13,2,FALSE)</f>
        <v>44593</v>
      </c>
      <c r="K2970" s="29" t="str">
        <f>VLOOKUP(Datos[[#This Row],[Region]],$P$7:$S$61,4,FALSE)</f>
        <v>12 - Castellón/Castelló</v>
      </c>
    </row>
    <row r="2971" spans="1:11" x14ac:dyDescent="0.25">
      <c r="A2971" t="s">
        <v>79</v>
      </c>
      <c r="B2971" t="s">
        <v>22</v>
      </c>
      <c r="C2971" t="s">
        <v>5</v>
      </c>
      <c r="D2971">
        <v>10866.26</v>
      </c>
      <c r="E2971">
        <v>10758.67</v>
      </c>
      <c r="F2971">
        <v>12</v>
      </c>
      <c r="G2971">
        <v>10866.26</v>
      </c>
      <c r="H2971">
        <v>10758.67</v>
      </c>
      <c r="J2971" s="29">
        <f>VLOOKUP(Datos[[#This Row],[Mes]],$M$2:$N$13,2,FALSE)</f>
        <v>44593</v>
      </c>
      <c r="K2971" s="29" t="str">
        <f>VLOOKUP(Datos[[#This Row],[Region]],$P$7:$S$61,4,FALSE)</f>
        <v>12 - Castellón/Castelló</v>
      </c>
    </row>
    <row r="2972" spans="1:11" x14ac:dyDescent="0.25">
      <c r="A2972" t="s">
        <v>67</v>
      </c>
      <c r="B2972" t="s">
        <v>20</v>
      </c>
      <c r="C2972" t="s">
        <v>5</v>
      </c>
      <c r="D2972">
        <v>72812.39</v>
      </c>
      <c r="E2972">
        <v>69368.08</v>
      </c>
      <c r="F2972">
        <v>13</v>
      </c>
      <c r="G2972">
        <v>72812.39</v>
      </c>
      <c r="H2972">
        <v>69368.08</v>
      </c>
      <c r="J2972" s="29">
        <f>VLOOKUP(Datos[[#This Row],[Mes]],$M$2:$N$13,2,FALSE)</f>
        <v>44593</v>
      </c>
      <c r="K2972" s="29" t="str">
        <f>VLOOKUP(Datos[[#This Row],[Region]],$P$7:$S$61,4,FALSE)</f>
        <v>13 - Ciudad Real</v>
      </c>
    </row>
    <row r="2973" spans="1:11" x14ac:dyDescent="0.25">
      <c r="A2973" t="s">
        <v>67</v>
      </c>
      <c r="B2973" t="s">
        <v>21</v>
      </c>
      <c r="C2973" t="s">
        <v>5</v>
      </c>
      <c r="D2973">
        <v>44739.58</v>
      </c>
      <c r="E2973">
        <v>43948.51</v>
      </c>
      <c r="F2973">
        <v>13</v>
      </c>
      <c r="G2973">
        <v>44739.58</v>
      </c>
      <c r="H2973">
        <v>43948.51</v>
      </c>
      <c r="J2973" s="29">
        <f>VLOOKUP(Datos[[#This Row],[Mes]],$M$2:$N$13,2,FALSE)</f>
        <v>44593</v>
      </c>
      <c r="K2973" s="29" t="str">
        <f>VLOOKUP(Datos[[#This Row],[Region]],$P$7:$S$61,4,FALSE)</f>
        <v>13 - Ciudad Real</v>
      </c>
    </row>
    <row r="2974" spans="1:11" x14ac:dyDescent="0.25">
      <c r="A2974" t="s">
        <v>67</v>
      </c>
      <c r="B2974" t="s">
        <v>22</v>
      </c>
      <c r="C2974" t="s">
        <v>5</v>
      </c>
      <c r="D2974">
        <v>164343.16</v>
      </c>
      <c r="E2974">
        <v>162716</v>
      </c>
      <c r="F2974">
        <v>13</v>
      </c>
      <c r="G2974">
        <v>164343.16</v>
      </c>
      <c r="H2974">
        <v>162716</v>
      </c>
      <c r="J2974" s="29">
        <f>VLOOKUP(Datos[[#This Row],[Mes]],$M$2:$N$13,2,FALSE)</f>
        <v>44593</v>
      </c>
      <c r="K2974" s="29" t="str">
        <f>VLOOKUP(Datos[[#This Row],[Region]],$P$7:$S$61,4,FALSE)</f>
        <v>13 - Ciudad Real</v>
      </c>
    </row>
    <row r="2975" spans="1:11" x14ac:dyDescent="0.25">
      <c r="A2975" t="s">
        <v>67</v>
      </c>
      <c r="B2975" t="s">
        <v>23</v>
      </c>
      <c r="C2975" t="s">
        <v>5</v>
      </c>
      <c r="D2975">
        <v>23453.52</v>
      </c>
      <c r="E2975">
        <v>21321.38</v>
      </c>
      <c r="F2975">
        <v>13</v>
      </c>
      <c r="G2975">
        <v>23453.52</v>
      </c>
      <c r="H2975">
        <v>21321.38</v>
      </c>
      <c r="J2975" s="29">
        <f>VLOOKUP(Datos[[#This Row],[Mes]],$M$2:$N$13,2,FALSE)</f>
        <v>44593</v>
      </c>
      <c r="K2975" s="29" t="str">
        <f>VLOOKUP(Datos[[#This Row],[Region]],$P$7:$S$61,4,FALSE)</f>
        <v>13 - Ciudad Real</v>
      </c>
    </row>
    <row r="2976" spans="1:11" x14ac:dyDescent="0.25">
      <c r="A2976" t="s">
        <v>80</v>
      </c>
      <c r="B2976" t="s">
        <v>18</v>
      </c>
      <c r="C2976" t="s">
        <v>5</v>
      </c>
      <c r="D2976">
        <v>4138.26</v>
      </c>
      <c r="E2976">
        <v>4097.29</v>
      </c>
      <c r="F2976">
        <v>14</v>
      </c>
      <c r="G2976">
        <v>4138.26</v>
      </c>
      <c r="H2976">
        <v>4097.29</v>
      </c>
      <c r="J2976" s="29">
        <f>VLOOKUP(Datos[[#This Row],[Mes]],$M$2:$N$13,2,FALSE)</f>
        <v>44593</v>
      </c>
      <c r="K2976" s="29" t="str">
        <f>VLOOKUP(Datos[[#This Row],[Region]],$P$7:$S$61,4,FALSE)</f>
        <v>14 - Córdoba</v>
      </c>
    </row>
    <row r="2977" spans="1:11" x14ac:dyDescent="0.25">
      <c r="A2977" t="s">
        <v>80</v>
      </c>
      <c r="B2977" t="s">
        <v>20</v>
      </c>
      <c r="C2977" t="s">
        <v>5</v>
      </c>
      <c r="D2977">
        <v>38949.97</v>
      </c>
      <c r="E2977">
        <v>34460.15</v>
      </c>
      <c r="F2977">
        <v>14</v>
      </c>
      <c r="G2977">
        <v>38949.97</v>
      </c>
      <c r="H2977">
        <v>34460.15</v>
      </c>
      <c r="J2977" s="29">
        <f>VLOOKUP(Datos[[#This Row],[Mes]],$M$2:$N$13,2,FALSE)</f>
        <v>44593</v>
      </c>
      <c r="K2977" s="29" t="str">
        <f>VLOOKUP(Datos[[#This Row],[Region]],$P$7:$S$61,4,FALSE)</f>
        <v>14 - Córdoba</v>
      </c>
    </row>
    <row r="2978" spans="1:11" x14ac:dyDescent="0.25">
      <c r="A2978" t="s">
        <v>80</v>
      </c>
      <c r="B2978" t="s">
        <v>22</v>
      </c>
      <c r="C2978" t="s">
        <v>5</v>
      </c>
      <c r="D2978">
        <v>33031.660000000003</v>
      </c>
      <c r="E2978">
        <v>32704.61</v>
      </c>
      <c r="F2978">
        <v>14</v>
      </c>
      <c r="G2978">
        <v>33031.660000000003</v>
      </c>
      <c r="H2978">
        <v>32704.61</v>
      </c>
      <c r="J2978" s="29">
        <f>VLOOKUP(Datos[[#This Row],[Mes]],$M$2:$N$13,2,FALSE)</f>
        <v>44593</v>
      </c>
      <c r="K2978" s="29" t="str">
        <f>VLOOKUP(Datos[[#This Row],[Region]],$P$7:$S$61,4,FALSE)</f>
        <v>14 - Córdoba</v>
      </c>
    </row>
    <row r="2979" spans="1:11" x14ac:dyDescent="0.25">
      <c r="A2979" t="s">
        <v>80</v>
      </c>
      <c r="B2979" t="s">
        <v>23</v>
      </c>
      <c r="C2979" t="s">
        <v>5</v>
      </c>
      <c r="D2979">
        <v>17287.38</v>
      </c>
      <c r="E2979">
        <v>15715.8</v>
      </c>
      <c r="F2979">
        <v>14</v>
      </c>
      <c r="G2979">
        <v>17287.38</v>
      </c>
      <c r="H2979">
        <v>15715.8</v>
      </c>
      <c r="J2979" s="29">
        <f>VLOOKUP(Datos[[#This Row],[Mes]],$M$2:$N$13,2,FALSE)</f>
        <v>44593</v>
      </c>
      <c r="K2979" s="29" t="str">
        <f>VLOOKUP(Datos[[#This Row],[Region]],$P$7:$S$61,4,FALSE)</f>
        <v>14 - Córdoba</v>
      </c>
    </row>
    <row r="2980" spans="1:11" x14ac:dyDescent="0.25">
      <c r="A2980" t="s">
        <v>81</v>
      </c>
      <c r="B2980" t="s">
        <v>18</v>
      </c>
      <c r="C2980" t="s">
        <v>5</v>
      </c>
      <c r="D2980">
        <v>190178.2</v>
      </c>
      <c r="E2980">
        <v>188295.25</v>
      </c>
      <c r="F2980">
        <v>15</v>
      </c>
      <c r="G2980">
        <v>190178.2</v>
      </c>
      <c r="H2980">
        <v>188295.25</v>
      </c>
      <c r="J2980" s="29">
        <f>VLOOKUP(Datos[[#This Row],[Mes]],$M$2:$N$13,2,FALSE)</f>
        <v>44593</v>
      </c>
      <c r="K2980" s="29" t="str">
        <f>VLOOKUP(Datos[[#This Row],[Region]],$P$7:$S$61,4,FALSE)</f>
        <v>15 - Coruña, A</v>
      </c>
    </row>
    <row r="2981" spans="1:11" x14ac:dyDescent="0.25">
      <c r="A2981" t="s">
        <v>81</v>
      </c>
      <c r="B2981" t="s">
        <v>20</v>
      </c>
      <c r="C2981" t="s">
        <v>5</v>
      </c>
      <c r="D2981">
        <v>234126.47</v>
      </c>
      <c r="E2981">
        <v>227067.55000000002</v>
      </c>
      <c r="F2981">
        <v>15</v>
      </c>
      <c r="G2981">
        <v>234126.47</v>
      </c>
      <c r="H2981">
        <v>227067.55000000002</v>
      </c>
      <c r="J2981" s="29">
        <f>VLOOKUP(Datos[[#This Row],[Mes]],$M$2:$N$13,2,FALSE)</f>
        <v>44593</v>
      </c>
      <c r="K2981" s="29" t="str">
        <f>VLOOKUP(Datos[[#This Row],[Region]],$P$7:$S$61,4,FALSE)</f>
        <v>15 - Coruña, A</v>
      </c>
    </row>
    <row r="2982" spans="1:11" x14ac:dyDescent="0.25">
      <c r="A2982" t="s">
        <v>81</v>
      </c>
      <c r="B2982" t="s">
        <v>21</v>
      </c>
      <c r="C2982" t="s">
        <v>5</v>
      </c>
      <c r="D2982">
        <v>309882.65999999997</v>
      </c>
      <c r="E2982">
        <v>304403.40000000002</v>
      </c>
      <c r="F2982">
        <v>15</v>
      </c>
      <c r="G2982">
        <v>309882.65999999997</v>
      </c>
      <c r="H2982">
        <v>304403.40000000002</v>
      </c>
      <c r="J2982" s="29">
        <f>VLOOKUP(Datos[[#This Row],[Mes]],$M$2:$N$13,2,FALSE)</f>
        <v>44593</v>
      </c>
      <c r="K2982" s="29" t="str">
        <f>VLOOKUP(Datos[[#This Row],[Region]],$P$7:$S$61,4,FALSE)</f>
        <v>15 - Coruña, A</v>
      </c>
    </row>
    <row r="2983" spans="1:11" x14ac:dyDescent="0.25">
      <c r="A2983" t="s">
        <v>81</v>
      </c>
      <c r="B2983" t="s">
        <v>22</v>
      </c>
      <c r="C2983" t="s">
        <v>5</v>
      </c>
      <c r="D2983">
        <v>90.57</v>
      </c>
      <c r="E2983">
        <v>89.67</v>
      </c>
      <c r="F2983">
        <v>15</v>
      </c>
      <c r="G2983">
        <v>90.57</v>
      </c>
      <c r="H2983">
        <v>89.67</v>
      </c>
      <c r="J2983" s="29">
        <f>VLOOKUP(Datos[[#This Row],[Mes]],$M$2:$N$13,2,FALSE)</f>
        <v>44593</v>
      </c>
      <c r="K2983" s="29" t="str">
        <f>VLOOKUP(Datos[[#This Row],[Region]],$P$7:$S$61,4,FALSE)</f>
        <v>15 - Coruña, A</v>
      </c>
    </row>
    <row r="2984" spans="1:11" x14ac:dyDescent="0.25">
      <c r="A2984" t="s">
        <v>82</v>
      </c>
      <c r="B2984" t="s">
        <v>18</v>
      </c>
      <c r="C2984" t="s">
        <v>5</v>
      </c>
      <c r="D2984">
        <v>25471.88</v>
      </c>
      <c r="E2984">
        <v>25219.68</v>
      </c>
      <c r="F2984">
        <v>16</v>
      </c>
      <c r="G2984">
        <v>25471.88</v>
      </c>
      <c r="H2984">
        <v>25219.68</v>
      </c>
      <c r="J2984" s="29">
        <f>VLOOKUP(Datos[[#This Row],[Mes]],$M$2:$N$13,2,FALSE)</f>
        <v>44593</v>
      </c>
      <c r="K2984" s="29" t="str">
        <f>VLOOKUP(Datos[[#This Row],[Region]],$P$7:$S$61,4,FALSE)</f>
        <v>16 - Cuenca</v>
      </c>
    </row>
    <row r="2985" spans="1:11" x14ac:dyDescent="0.25">
      <c r="A2985" t="s">
        <v>82</v>
      </c>
      <c r="B2985" t="s">
        <v>21</v>
      </c>
      <c r="C2985" t="s">
        <v>5</v>
      </c>
      <c r="D2985">
        <v>294652.33</v>
      </c>
      <c r="E2985">
        <v>289442.37</v>
      </c>
      <c r="F2985">
        <v>16</v>
      </c>
      <c r="G2985">
        <v>294652.33</v>
      </c>
      <c r="H2985">
        <v>289442.37</v>
      </c>
      <c r="J2985" s="29">
        <f>VLOOKUP(Datos[[#This Row],[Mes]],$M$2:$N$13,2,FALSE)</f>
        <v>44593</v>
      </c>
      <c r="K2985" s="29" t="str">
        <f>VLOOKUP(Datos[[#This Row],[Region]],$P$7:$S$61,4,FALSE)</f>
        <v>16 - Cuenca</v>
      </c>
    </row>
    <row r="2986" spans="1:11" x14ac:dyDescent="0.25">
      <c r="A2986" t="s">
        <v>82</v>
      </c>
      <c r="B2986" t="s">
        <v>22</v>
      </c>
      <c r="C2986" t="s">
        <v>5</v>
      </c>
      <c r="D2986">
        <v>151233.63</v>
      </c>
      <c r="E2986">
        <v>149736.26999999999</v>
      </c>
      <c r="F2986">
        <v>16</v>
      </c>
      <c r="G2986">
        <v>151233.63</v>
      </c>
      <c r="H2986">
        <v>149736.26999999999</v>
      </c>
      <c r="J2986" s="29">
        <f>VLOOKUP(Datos[[#This Row],[Mes]],$M$2:$N$13,2,FALSE)</f>
        <v>44593</v>
      </c>
      <c r="K2986" s="29" t="str">
        <f>VLOOKUP(Datos[[#This Row],[Region]],$P$7:$S$61,4,FALSE)</f>
        <v>16 - Cuenca</v>
      </c>
    </row>
    <row r="2987" spans="1:11" x14ac:dyDescent="0.25">
      <c r="A2987" t="s">
        <v>105</v>
      </c>
      <c r="B2987" t="s">
        <v>18</v>
      </c>
      <c r="C2987" t="s">
        <v>5</v>
      </c>
      <c r="D2987">
        <v>31403.77</v>
      </c>
      <c r="E2987">
        <v>31092.84</v>
      </c>
      <c r="F2987">
        <v>17</v>
      </c>
      <c r="G2987">
        <v>31403.77</v>
      </c>
      <c r="H2987">
        <v>31092.84</v>
      </c>
      <c r="J2987" s="29">
        <f>VLOOKUP(Datos[[#This Row],[Mes]],$M$2:$N$13,2,FALSE)</f>
        <v>44593</v>
      </c>
      <c r="K2987" s="29" t="str">
        <f>VLOOKUP(Datos[[#This Row],[Region]],$P$7:$S$61,4,FALSE)</f>
        <v>17 - Girona</v>
      </c>
    </row>
    <row r="2988" spans="1:11" x14ac:dyDescent="0.25">
      <c r="A2988" t="s">
        <v>105</v>
      </c>
      <c r="B2988" t="s">
        <v>20</v>
      </c>
      <c r="C2988" t="s">
        <v>5</v>
      </c>
      <c r="D2988">
        <v>5964.49</v>
      </c>
      <c r="E2988">
        <v>5792.31</v>
      </c>
      <c r="F2988">
        <v>17</v>
      </c>
      <c r="G2988">
        <v>5964.49</v>
      </c>
      <c r="H2988">
        <v>5792.31</v>
      </c>
      <c r="J2988" s="29">
        <f>VLOOKUP(Datos[[#This Row],[Mes]],$M$2:$N$13,2,FALSE)</f>
        <v>44593</v>
      </c>
      <c r="K2988" s="29" t="str">
        <f>VLOOKUP(Datos[[#This Row],[Region]],$P$7:$S$61,4,FALSE)</f>
        <v>17 - Girona</v>
      </c>
    </row>
    <row r="2989" spans="1:11" x14ac:dyDescent="0.25">
      <c r="A2989" t="s">
        <v>105</v>
      </c>
      <c r="B2989" t="s">
        <v>22</v>
      </c>
      <c r="C2989" t="s">
        <v>5</v>
      </c>
      <c r="D2989">
        <v>2682.17</v>
      </c>
      <c r="E2989">
        <v>2655.61</v>
      </c>
      <c r="F2989">
        <v>17</v>
      </c>
      <c r="G2989">
        <v>2682.17</v>
      </c>
      <c r="H2989">
        <v>2655.61</v>
      </c>
      <c r="J2989" s="29">
        <f>VLOOKUP(Datos[[#This Row],[Mes]],$M$2:$N$13,2,FALSE)</f>
        <v>44593</v>
      </c>
      <c r="K2989" s="29" t="str">
        <f>VLOOKUP(Datos[[#This Row],[Region]],$P$7:$S$61,4,FALSE)</f>
        <v>17 - Girona</v>
      </c>
    </row>
    <row r="2990" spans="1:11" x14ac:dyDescent="0.25">
      <c r="A2990" t="s">
        <v>103</v>
      </c>
      <c r="B2990" t="s">
        <v>18</v>
      </c>
      <c r="C2990" t="s">
        <v>5</v>
      </c>
      <c r="D2990">
        <v>1429.52</v>
      </c>
      <c r="E2990">
        <v>1415.37</v>
      </c>
      <c r="F2990">
        <v>18</v>
      </c>
      <c r="G2990">
        <v>1429.52</v>
      </c>
      <c r="H2990">
        <v>1415.37</v>
      </c>
      <c r="J2990" s="29">
        <f>VLOOKUP(Datos[[#This Row],[Mes]],$M$2:$N$13,2,FALSE)</f>
        <v>44593</v>
      </c>
      <c r="K2990" s="29" t="str">
        <f>VLOOKUP(Datos[[#This Row],[Region]],$P$7:$S$61,4,FALSE)</f>
        <v>18 - Granada</v>
      </c>
    </row>
    <row r="2991" spans="1:11" x14ac:dyDescent="0.25">
      <c r="A2991" t="s">
        <v>103</v>
      </c>
      <c r="B2991" t="s">
        <v>20</v>
      </c>
      <c r="C2991" t="s">
        <v>5</v>
      </c>
      <c r="D2991">
        <v>8147.28</v>
      </c>
      <c r="E2991">
        <v>7952.97</v>
      </c>
      <c r="F2991">
        <v>18</v>
      </c>
      <c r="G2991">
        <v>8147.28</v>
      </c>
      <c r="H2991">
        <v>7952.97</v>
      </c>
      <c r="J2991" s="29">
        <f>VLOOKUP(Datos[[#This Row],[Mes]],$M$2:$N$13,2,FALSE)</f>
        <v>44593</v>
      </c>
      <c r="K2991" s="29" t="str">
        <f>VLOOKUP(Datos[[#This Row],[Region]],$P$7:$S$61,4,FALSE)</f>
        <v>18 - Granada</v>
      </c>
    </row>
    <row r="2992" spans="1:11" x14ac:dyDescent="0.25">
      <c r="A2992" t="s">
        <v>103</v>
      </c>
      <c r="B2992" t="s">
        <v>21</v>
      </c>
      <c r="C2992" t="s">
        <v>5</v>
      </c>
      <c r="D2992">
        <v>55534.71</v>
      </c>
      <c r="E2992">
        <v>54552.76</v>
      </c>
      <c r="F2992">
        <v>18</v>
      </c>
      <c r="G2992">
        <v>55534.71</v>
      </c>
      <c r="H2992">
        <v>54552.76</v>
      </c>
      <c r="J2992" s="29">
        <f>VLOOKUP(Datos[[#This Row],[Mes]],$M$2:$N$13,2,FALSE)</f>
        <v>44593</v>
      </c>
      <c r="K2992" s="29" t="str">
        <f>VLOOKUP(Datos[[#This Row],[Region]],$P$7:$S$61,4,FALSE)</f>
        <v>18 - Granada</v>
      </c>
    </row>
    <row r="2993" spans="1:11" x14ac:dyDescent="0.25">
      <c r="A2993" t="s">
        <v>103</v>
      </c>
      <c r="B2993" t="s">
        <v>22</v>
      </c>
      <c r="C2993" t="s">
        <v>5</v>
      </c>
      <c r="D2993">
        <v>86680.99</v>
      </c>
      <c r="E2993">
        <v>85822.76</v>
      </c>
      <c r="F2993">
        <v>18</v>
      </c>
      <c r="G2993">
        <v>86680.99</v>
      </c>
      <c r="H2993">
        <v>85822.76</v>
      </c>
      <c r="J2993" s="29">
        <f>VLOOKUP(Datos[[#This Row],[Mes]],$M$2:$N$13,2,FALSE)</f>
        <v>44593</v>
      </c>
      <c r="K2993" s="29" t="str">
        <f>VLOOKUP(Datos[[#This Row],[Region]],$P$7:$S$61,4,FALSE)</f>
        <v>18 - Granada</v>
      </c>
    </row>
    <row r="2994" spans="1:11" x14ac:dyDescent="0.25">
      <c r="A2994" t="s">
        <v>103</v>
      </c>
      <c r="B2994" t="s">
        <v>23</v>
      </c>
      <c r="C2994" t="s">
        <v>5</v>
      </c>
      <c r="D2994">
        <v>20748.57</v>
      </c>
      <c r="E2994">
        <v>18862.34</v>
      </c>
      <c r="F2994">
        <v>18</v>
      </c>
      <c r="G2994">
        <v>20748.57</v>
      </c>
      <c r="H2994">
        <v>18862.34</v>
      </c>
      <c r="J2994" s="29">
        <f>VLOOKUP(Datos[[#This Row],[Mes]],$M$2:$N$13,2,FALSE)</f>
        <v>44593</v>
      </c>
      <c r="K2994" s="29" t="str">
        <f>VLOOKUP(Datos[[#This Row],[Region]],$P$7:$S$61,4,FALSE)</f>
        <v>18 - Granada</v>
      </c>
    </row>
    <row r="2995" spans="1:11" x14ac:dyDescent="0.25">
      <c r="A2995" t="s">
        <v>107</v>
      </c>
      <c r="B2995" t="s">
        <v>18</v>
      </c>
      <c r="C2995" t="s">
        <v>5</v>
      </c>
      <c r="D2995">
        <v>19153.21</v>
      </c>
      <c r="E2995">
        <v>18963.57</v>
      </c>
      <c r="F2995">
        <v>19</v>
      </c>
      <c r="G2995">
        <v>19153.21</v>
      </c>
      <c r="H2995">
        <v>18963.57</v>
      </c>
      <c r="J2995" s="29">
        <f>VLOOKUP(Datos[[#This Row],[Mes]],$M$2:$N$13,2,FALSE)</f>
        <v>44593</v>
      </c>
      <c r="K2995" s="29" t="str">
        <f>VLOOKUP(Datos[[#This Row],[Region]],$P$7:$S$61,4,FALSE)</f>
        <v>19 - Guadalajara</v>
      </c>
    </row>
    <row r="2996" spans="1:11" x14ac:dyDescent="0.25">
      <c r="A2996" t="s">
        <v>107</v>
      </c>
      <c r="B2996" t="s">
        <v>19</v>
      </c>
      <c r="C2996" t="s">
        <v>5</v>
      </c>
      <c r="D2996">
        <v>141978</v>
      </c>
      <c r="E2996">
        <v>130290</v>
      </c>
      <c r="F2996">
        <v>19</v>
      </c>
      <c r="G2996">
        <v>141978</v>
      </c>
      <c r="H2996">
        <v>130290</v>
      </c>
      <c r="J2996" s="29">
        <f>VLOOKUP(Datos[[#This Row],[Mes]],$M$2:$N$13,2,FALSE)</f>
        <v>44593</v>
      </c>
      <c r="K2996" s="29" t="str">
        <f>VLOOKUP(Datos[[#This Row],[Region]],$P$7:$S$61,4,FALSE)</f>
        <v>19 - Guadalajara</v>
      </c>
    </row>
    <row r="2997" spans="1:11" x14ac:dyDescent="0.25">
      <c r="A2997" t="s">
        <v>107</v>
      </c>
      <c r="B2997" t="s">
        <v>21</v>
      </c>
      <c r="C2997" t="s">
        <v>5</v>
      </c>
      <c r="D2997">
        <v>117394.57</v>
      </c>
      <c r="E2997">
        <v>115318.83</v>
      </c>
      <c r="F2997">
        <v>19</v>
      </c>
      <c r="G2997">
        <v>117394.57</v>
      </c>
      <c r="H2997">
        <v>115318.83</v>
      </c>
      <c r="J2997" s="29">
        <f>VLOOKUP(Datos[[#This Row],[Mes]],$M$2:$N$13,2,FALSE)</f>
        <v>44593</v>
      </c>
      <c r="K2997" s="29" t="str">
        <f>VLOOKUP(Datos[[#This Row],[Region]],$P$7:$S$61,4,FALSE)</f>
        <v>19 - Guadalajara</v>
      </c>
    </row>
    <row r="2998" spans="1:11" x14ac:dyDescent="0.25">
      <c r="A2998" t="s">
        <v>107</v>
      </c>
      <c r="B2998" t="s">
        <v>22</v>
      </c>
      <c r="C2998" t="s">
        <v>5</v>
      </c>
      <c r="D2998">
        <v>70405.31</v>
      </c>
      <c r="E2998">
        <v>69708.23</v>
      </c>
      <c r="F2998">
        <v>19</v>
      </c>
      <c r="G2998">
        <v>70405.31</v>
      </c>
      <c r="H2998">
        <v>69708.23</v>
      </c>
      <c r="J2998" s="29">
        <f>VLOOKUP(Datos[[#This Row],[Mes]],$M$2:$N$13,2,FALSE)</f>
        <v>44593</v>
      </c>
      <c r="K2998" s="29" t="str">
        <f>VLOOKUP(Datos[[#This Row],[Region]],$P$7:$S$61,4,FALSE)</f>
        <v>19 - Guadalajara</v>
      </c>
    </row>
    <row r="2999" spans="1:11" x14ac:dyDescent="0.25">
      <c r="A2999" t="s">
        <v>104</v>
      </c>
      <c r="B2999" t="s">
        <v>18</v>
      </c>
      <c r="C2999" t="s">
        <v>5</v>
      </c>
      <c r="D2999">
        <v>9157.9</v>
      </c>
      <c r="E2999">
        <v>9067.23</v>
      </c>
      <c r="F2999">
        <v>20</v>
      </c>
      <c r="G2999">
        <v>9157.9</v>
      </c>
      <c r="H2999">
        <v>9067.23</v>
      </c>
      <c r="J2999" s="29">
        <f>VLOOKUP(Datos[[#This Row],[Mes]],$M$2:$N$13,2,FALSE)</f>
        <v>44593</v>
      </c>
      <c r="K2999" s="29" t="str">
        <f>VLOOKUP(Datos[[#This Row],[Region]],$P$7:$S$61,4,FALSE)</f>
        <v>20 - Gipuzkoa</v>
      </c>
    </row>
    <row r="3000" spans="1:11" x14ac:dyDescent="0.25">
      <c r="A3000" t="s">
        <v>104</v>
      </c>
      <c r="B3000" t="s">
        <v>20</v>
      </c>
      <c r="C3000" t="s">
        <v>5</v>
      </c>
      <c r="D3000">
        <v>11369.09</v>
      </c>
      <c r="E3000">
        <v>10135.58</v>
      </c>
      <c r="F3000">
        <v>20</v>
      </c>
      <c r="G3000">
        <v>11369.09</v>
      </c>
      <c r="H3000">
        <v>10135.58</v>
      </c>
      <c r="J3000" s="29">
        <f>VLOOKUP(Datos[[#This Row],[Mes]],$M$2:$N$13,2,FALSE)</f>
        <v>44593</v>
      </c>
      <c r="K3000" s="29" t="str">
        <f>VLOOKUP(Datos[[#This Row],[Region]],$P$7:$S$61,4,FALSE)</f>
        <v>20 - Gipuzkoa</v>
      </c>
    </row>
    <row r="3001" spans="1:11" x14ac:dyDescent="0.25">
      <c r="A3001" t="s">
        <v>104</v>
      </c>
      <c r="B3001" t="s">
        <v>22</v>
      </c>
      <c r="C3001" t="s">
        <v>5</v>
      </c>
      <c r="D3001">
        <v>501</v>
      </c>
      <c r="E3001">
        <v>496.04</v>
      </c>
      <c r="F3001">
        <v>20</v>
      </c>
      <c r="G3001">
        <v>501</v>
      </c>
      <c r="H3001">
        <v>496.04</v>
      </c>
      <c r="J3001" s="29">
        <f>VLOOKUP(Datos[[#This Row],[Mes]],$M$2:$N$13,2,FALSE)</f>
        <v>44593</v>
      </c>
      <c r="K3001" s="29" t="str">
        <f>VLOOKUP(Datos[[#This Row],[Region]],$P$7:$S$61,4,FALSE)</f>
        <v>20 - Gipuzkoa</v>
      </c>
    </row>
    <row r="3002" spans="1:11" x14ac:dyDescent="0.25">
      <c r="A3002" t="s">
        <v>102</v>
      </c>
      <c r="B3002" t="s">
        <v>18</v>
      </c>
      <c r="C3002" t="s">
        <v>5</v>
      </c>
      <c r="D3002">
        <v>4328.7700000000004</v>
      </c>
      <c r="E3002">
        <v>4285.91</v>
      </c>
      <c r="F3002">
        <v>21</v>
      </c>
      <c r="G3002">
        <v>4328.7700000000004</v>
      </c>
      <c r="H3002">
        <v>4285.91</v>
      </c>
      <c r="J3002" s="29">
        <f>VLOOKUP(Datos[[#This Row],[Mes]],$M$2:$N$13,2,FALSE)</f>
        <v>44593</v>
      </c>
      <c r="K3002" s="29" t="str">
        <f>VLOOKUP(Datos[[#This Row],[Region]],$P$7:$S$61,4,FALSE)</f>
        <v>21 - Huelva</v>
      </c>
    </row>
    <row r="3003" spans="1:11" x14ac:dyDescent="0.25">
      <c r="A3003" t="s">
        <v>102</v>
      </c>
      <c r="B3003" t="s">
        <v>20</v>
      </c>
      <c r="C3003" t="s">
        <v>5</v>
      </c>
      <c r="D3003">
        <v>178365.8</v>
      </c>
      <c r="E3003">
        <v>170140.46000000002</v>
      </c>
      <c r="F3003">
        <v>21</v>
      </c>
      <c r="G3003">
        <v>178365.8</v>
      </c>
      <c r="H3003">
        <v>170140.46000000002</v>
      </c>
      <c r="J3003" s="29">
        <f>VLOOKUP(Datos[[#This Row],[Mes]],$M$2:$N$13,2,FALSE)</f>
        <v>44593</v>
      </c>
      <c r="K3003" s="29" t="str">
        <f>VLOOKUP(Datos[[#This Row],[Region]],$P$7:$S$61,4,FALSE)</f>
        <v>21 - Huelva</v>
      </c>
    </row>
    <row r="3004" spans="1:11" x14ac:dyDescent="0.25">
      <c r="A3004" t="s">
        <v>102</v>
      </c>
      <c r="B3004" t="s">
        <v>21</v>
      </c>
      <c r="C3004" t="s">
        <v>5</v>
      </c>
      <c r="D3004">
        <v>53429.71</v>
      </c>
      <c r="E3004">
        <v>52484.98</v>
      </c>
      <c r="F3004">
        <v>21</v>
      </c>
      <c r="G3004">
        <v>53429.71</v>
      </c>
      <c r="H3004">
        <v>52484.98</v>
      </c>
      <c r="J3004" s="29">
        <f>VLOOKUP(Datos[[#This Row],[Mes]],$M$2:$N$13,2,FALSE)</f>
        <v>44593</v>
      </c>
      <c r="K3004" s="29" t="str">
        <f>VLOOKUP(Datos[[#This Row],[Region]],$P$7:$S$61,4,FALSE)</f>
        <v>21 - Huelva</v>
      </c>
    </row>
    <row r="3005" spans="1:11" x14ac:dyDescent="0.25">
      <c r="A3005" t="s">
        <v>102</v>
      </c>
      <c r="B3005" t="s">
        <v>22</v>
      </c>
      <c r="C3005" t="s">
        <v>5</v>
      </c>
      <c r="D3005">
        <v>58981.21</v>
      </c>
      <c r="E3005">
        <v>58397.24</v>
      </c>
      <c r="F3005">
        <v>21</v>
      </c>
      <c r="G3005">
        <v>58981.21</v>
      </c>
      <c r="H3005">
        <v>58397.24</v>
      </c>
      <c r="J3005" s="29">
        <f>VLOOKUP(Datos[[#This Row],[Mes]],$M$2:$N$13,2,FALSE)</f>
        <v>44593</v>
      </c>
      <c r="K3005" s="29" t="str">
        <f>VLOOKUP(Datos[[#This Row],[Region]],$P$7:$S$61,4,FALSE)</f>
        <v>21 - Huelva</v>
      </c>
    </row>
    <row r="3006" spans="1:11" x14ac:dyDescent="0.25">
      <c r="A3006" t="s">
        <v>101</v>
      </c>
      <c r="B3006" t="s">
        <v>18</v>
      </c>
      <c r="C3006" t="s">
        <v>5</v>
      </c>
      <c r="D3006">
        <v>167481.51999999999</v>
      </c>
      <c r="E3006">
        <v>165823.29</v>
      </c>
      <c r="F3006">
        <v>22</v>
      </c>
      <c r="G3006">
        <v>167481.51999999999</v>
      </c>
      <c r="H3006">
        <v>165823.29</v>
      </c>
      <c r="J3006" s="29">
        <f>VLOOKUP(Datos[[#This Row],[Mes]],$M$2:$N$13,2,FALSE)</f>
        <v>44593</v>
      </c>
      <c r="K3006" s="29" t="str">
        <f>VLOOKUP(Datos[[#This Row],[Region]],$P$7:$S$61,4,FALSE)</f>
        <v>22 - Huesca</v>
      </c>
    </row>
    <row r="3007" spans="1:11" x14ac:dyDescent="0.25">
      <c r="A3007" t="s">
        <v>101</v>
      </c>
      <c r="B3007" t="s">
        <v>20</v>
      </c>
      <c r="C3007" t="s">
        <v>5</v>
      </c>
      <c r="D3007">
        <v>28843.440000000002</v>
      </c>
      <c r="E3007">
        <v>27155.439999999999</v>
      </c>
      <c r="F3007">
        <v>22</v>
      </c>
      <c r="G3007">
        <v>28843.440000000002</v>
      </c>
      <c r="H3007">
        <v>27155.439999999999</v>
      </c>
      <c r="J3007" s="29">
        <f>VLOOKUP(Datos[[#This Row],[Mes]],$M$2:$N$13,2,FALSE)</f>
        <v>44593</v>
      </c>
      <c r="K3007" s="29" t="str">
        <f>VLOOKUP(Datos[[#This Row],[Region]],$P$7:$S$61,4,FALSE)</f>
        <v>22 - Huesca</v>
      </c>
    </row>
    <row r="3008" spans="1:11" x14ac:dyDescent="0.25">
      <c r="A3008" t="s">
        <v>101</v>
      </c>
      <c r="B3008" t="s">
        <v>21</v>
      </c>
      <c r="C3008" t="s">
        <v>5</v>
      </c>
      <c r="D3008">
        <v>76879.63</v>
      </c>
      <c r="E3008">
        <v>75520.27</v>
      </c>
      <c r="F3008">
        <v>22</v>
      </c>
      <c r="G3008">
        <v>76879.63</v>
      </c>
      <c r="H3008">
        <v>75520.27</v>
      </c>
      <c r="J3008" s="29">
        <f>VLOOKUP(Datos[[#This Row],[Mes]],$M$2:$N$13,2,FALSE)</f>
        <v>44593</v>
      </c>
      <c r="K3008" s="29" t="str">
        <f>VLOOKUP(Datos[[#This Row],[Region]],$P$7:$S$61,4,FALSE)</f>
        <v>22 - Huesca</v>
      </c>
    </row>
    <row r="3009" spans="1:11" x14ac:dyDescent="0.25">
      <c r="A3009" t="s">
        <v>101</v>
      </c>
      <c r="B3009" t="s">
        <v>22</v>
      </c>
      <c r="C3009" t="s">
        <v>5</v>
      </c>
      <c r="D3009">
        <v>11748.85</v>
      </c>
      <c r="E3009">
        <v>11632.52</v>
      </c>
      <c r="F3009">
        <v>22</v>
      </c>
      <c r="G3009">
        <v>11748.85</v>
      </c>
      <c r="H3009">
        <v>11632.52</v>
      </c>
      <c r="J3009" s="29">
        <f>VLOOKUP(Datos[[#This Row],[Mes]],$M$2:$N$13,2,FALSE)</f>
        <v>44593</v>
      </c>
      <c r="K3009" s="29" t="str">
        <f>VLOOKUP(Datos[[#This Row],[Region]],$P$7:$S$61,4,FALSE)</f>
        <v>22 - Huesca</v>
      </c>
    </row>
    <row r="3010" spans="1:11" x14ac:dyDescent="0.25">
      <c r="A3010" t="s">
        <v>56</v>
      </c>
      <c r="B3010" t="s">
        <v>18</v>
      </c>
      <c r="C3010" t="s">
        <v>5</v>
      </c>
      <c r="D3010">
        <v>29755.71</v>
      </c>
      <c r="E3010">
        <v>29461.1</v>
      </c>
      <c r="F3010">
        <v>23</v>
      </c>
      <c r="G3010">
        <v>29755.71</v>
      </c>
      <c r="H3010">
        <v>29461.1</v>
      </c>
      <c r="J3010" s="29">
        <f>VLOOKUP(Datos[[#This Row],[Mes]],$M$2:$N$13,2,FALSE)</f>
        <v>44593</v>
      </c>
      <c r="K3010" s="29" t="str">
        <f>VLOOKUP(Datos[[#This Row],[Region]],$P$7:$S$61,4,FALSE)</f>
        <v>23 - Jaén</v>
      </c>
    </row>
    <row r="3011" spans="1:11" x14ac:dyDescent="0.25">
      <c r="A3011" t="s">
        <v>56</v>
      </c>
      <c r="B3011" t="s">
        <v>20</v>
      </c>
      <c r="C3011" t="s">
        <v>5</v>
      </c>
      <c r="D3011">
        <v>27962.15</v>
      </c>
      <c r="E3011">
        <v>26358.22</v>
      </c>
      <c r="F3011">
        <v>23</v>
      </c>
      <c r="G3011">
        <v>27962.15</v>
      </c>
      <c r="H3011">
        <v>26358.22</v>
      </c>
      <c r="J3011" s="29">
        <f>VLOOKUP(Datos[[#This Row],[Mes]],$M$2:$N$13,2,FALSE)</f>
        <v>44593</v>
      </c>
      <c r="K3011" s="29" t="str">
        <f>VLOOKUP(Datos[[#This Row],[Region]],$P$7:$S$61,4,FALSE)</f>
        <v>23 - Jaén</v>
      </c>
    </row>
    <row r="3012" spans="1:11" x14ac:dyDescent="0.25">
      <c r="A3012" t="s">
        <v>56</v>
      </c>
      <c r="B3012" t="s">
        <v>21</v>
      </c>
      <c r="C3012" t="s">
        <v>5</v>
      </c>
      <c r="D3012">
        <v>1477.55</v>
      </c>
      <c r="E3012">
        <v>1451.42</v>
      </c>
      <c r="F3012">
        <v>23</v>
      </c>
      <c r="G3012">
        <v>1477.55</v>
      </c>
      <c r="H3012">
        <v>1451.42</v>
      </c>
      <c r="J3012" s="29">
        <f>VLOOKUP(Datos[[#This Row],[Mes]],$M$2:$N$13,2,FALSE)</f>
        <v>44593</v>
      </c>
      <c r="K3012" s="29" t="str">
        <f>VLOOKUP(Datos[[#This Row],[Region]],$P$7:$S$61,4,FALSE)</f>
        <v>23 - Jaén</v>
      </c>
    </row>
    <row r="3013" spans="1:11" x14ac:dyDescent="0.25">
      <c r="A3013" t="s">
        <v>56</v>
      </c>
      <c r="B3013" t="s">
        <v>22</v>
      </c>
      <c r="C3013" t="s">
        <v>5</v>
      </c>
      <c r="D3013">
        <v>18816.650000000001</v>
      </c>
      <c r="E3013">
        <v>18630.349999999999</v>
      </c>
      <c r="F3013">
        <v>23</v>
      </c>
      <c r="G3013">
        <v>18816.650000000001</v>
      </c>
      <c r="H3013">
        <v>18630.349999999999</v>
      </c>
      <c r="J3013" s="29">
        <f>VLOOKUP(Datos[[#This Row],[Mes]],$M$2:$N$13,2,FALSE)</f>
        <v>44593</v>
      </c>
      <c r="K3013" s="29" t="str">
        <f>VLOOKUP(Datos[[#This Row],[Region]],$P$7:$S$61,4,FALSE)</f>
        <v>23 - Jaén</v>
      </c>
    </row>
    <row r="3014" spans="1:11" x14ac:dyDescent="0.25">
      <c r="A3014" t="s">
        <v>100</v>
      </c>
      <c r="B3014" t="s">
        <v>18</v>
      </c>
      <c r="C3014" t="s">
        <v>5</v>
      </c>
      <c r="D3014">
        <v>124182.35</v>
      </c>
      <c r="E3014">
        <v>122952.82</v>
      </c>
      <c r="F3014">
        <v>24</v>
      </c>
      <c r="G3014">
        <v>124182.35</v>
      </c>
      <c r="H3014">
        <v>122952.82</v>
      </c>
      <c r="J3014" s="29">
        <f>VLOOKUP(Datos[[#This Row],[Mes]],$M$2:$N$13,2,FALSE)</f>
        <v>44593</v>
      </c>
      <c r="K3014" s="29" t="str">
        <f>VLOOKUP(Datos[[#This Row],[Region]],$P$7:$S$61,4,FALSE)</f>
        <v>24 - León</v>
      </c>
    </row>
    <row r="3015" spans="1:11" x14ac:dyDescent="0.25">
      <c r="A3015" t="s">
        <v>100</v>
      </c>
      <c r="B3015" t="s">
        <v>20</v>
      </c>
      <c r="C3015" t="s">
        <v>5</v>
      </c>
      <c r="D3015">
        <v>14245.66</v>
      </c>
      <c r="E3015">
        <v>12975</v>
      </c>
      <c r="F3015">
        <v>24</v>
      </c>
      <c r="G3015">
        <v>14245.66</v>
      </c>
      <c r="H3015">
        <v>12975</v>
      </c>
      <c r="J3015" s="29">
        <f>VLOOKUP(Datos[[#This Row],[Mes]],$M$2:$N$13,2,FALSE)</f>
        <v>44593</v>
      </c>
      <c r="K3015" s="29" t="str">
        <f>VLOOKUP(Datos[[#This Row],[Region]],$P$7:$S$61,4,FALSE)</f>
        <v>24 - León</v>
      </c>
    </row>
    <row r="3016" spans="1:11" x14ac:dyDescent="0.25">
      <c r="A3016" t="s">
        <v>100</v>
      </c>
      <c r="B3016" t="s">
        <v>21</v>
      </c>
      <c r="C3016" t="s">
        <v>5</v>
      </c>
      <c r="D3016">
        <v>68766.83</v>
      </c>
      <c r="E3016">
        <v>67550.91</v>
      </c>
      <c r="F3016">
        <v>24</v>
      </c>
      <c r="G3016">
        <v>68766.83</v>
      </c>
      <c r="H3016">
        <v>67550.91</v>
      </c>
      <c r="J3016" s="29">
        <f>VLOOKUP(Datos[[#This Row],[Mes]],$M$2:$N$13,2,FALSE)</f>
        <v>44593</v>
      </c>
      <c r="K3016" s="29" t="str">
        <f>VLOOKUP(Datos[[#This Row],[Region]],$P$7:$S$61,4,FALSE)</f>
        <v>24 - León</v>
      </c>
    </row>
    <row r="3017" spans="1:11" x14ac:dyDescent="0.25">
      <c r="A3017" t="s">
        <v>100</v>
      </c>
      <c r="B3017" t="s">
        <v>22</v>
      </c>
      <c r="C3017" t="s">
        <v>5</v>
      </c>
      <c r="D3017">
        <v>24235.75</v>
      </c>
      <c r="E3017">
        <v>23995.79</v>
      </c>
      <c r="F3017">
        <v>24</v>
      </c>
      <c r="G3017">
        <v>24235.75</v>
      </c>
      <c r="H3017">
        <v>23995.79</v>
      </c>
      <c r="J3017" s="29">
        <f>VLOOKUP(Datos[[#This Row],[Mes]],$M$2:$N$13,2,FALSE)</f>
        <v>44593</v>
      </c>
      <c r="K3017" s="29" t="str">
        <f>VLOOKUP(Datos[[#This Row],[Region]],$P$7:$S$61,4,FALSE)</f>
        <v>24 - León</v>
      </c>
    </row>
    <row r="3018" spans="1:11" x14ac:dyDescent="0.25">
      <c r="A3018" t="s">
        <v>99</v>
      </c>
      <c r="B3018" t="s">
        <v>18</v>
      </c>
      <c r="C3018" t="s">
        <v>5</v>
      </c>
      <c r="D3018">
        <v>237663.63</v>
      </c>
      <c r="E3018">
        <v>235310.52</v>
      </c>
      <c r="F3018">
        <v>25</v>
      </c>
      <c r="G3018">
        <v>237663.63</v>
      </c>
      <c r="H3018">
        <v>235310.52</v>
      </c>
      <c r="J3018" s="29">
        <f>VLOOKUP(Datos[[#This Row],[Mes]],$M$2:$N$13,2,FALSE)</f>
        <v>44593</v>
      </c>
      <c r="K3018" s="29" t="str">
        <f>VLOOKUP(Datos[[#This Row],[Region]],$P$7:$S$61,4,FALSE)</f>
        <v>25 - Lleida</v>
      </c>
    </row>
    <row r="3019" spans="1:11" x14ac:dyDescent="0.25">
      <c r="A3019" t="s">
        <v>99</v>
      </c>
      <c r="B3019" t="s">
        <v>20</v>
      </c>
      <c r="C3019" t="s">
        <v>5</v>
      </c>
      <c r="D3019">
        <v>21395.61</v>
      </c>
      <c r="E3019">
        <v>20189.940000000002</v>
      </c>
      <c r="F3019">
        <v>25</v>
      </c>
      <c r="G3019">
        <v>21395.61</v>
      </c>
      <c r="H3019">
        <v>20189.940000000002</v>
      </c>
      <c r="J3019" s="29">
        <f>VLOOKUP(Datos[[#This Row],[Mes]],$M$2:$N$13,2,FALSE)</f>
        <v>44593</v>
      </c>
      <c r="K3019" s="29" t="str">
        <f>VLOOKUP(Datos[[#This Row],[Region]],$P$7:$S$61,4,FALSE)</f>
        <v>25 - Lleida</v>
      </c>
    </row>
    <row r="3020" spans="1:11" x14ac:dyDescent="0.25">
      <c r="A3020" t="s">
        <v>99</v>
      </c>
      <c r="B3020" t="s">
        <v>21</v>
      </c>
      <c r="C3020" t="s">
        <v>5</v>
      </c>
      <c r="D3020">
        <v>77588.05</v>
      </c>
      <c r="E3020">
        <v>76216.160000000003</v>
      </c>
      <c r="F3020">
        <v>25</v>
      </c>
      <c r="G3020">
        <v>77588.05</v>
      </c>
      <c r="H3020">
        <v>76216.160000000003</v>
      </c>
      <c r="J3020" s="29">
        <f>VLOOKUP(Datos[[#This Row],[Mes]],$M$2:$N$13,2,FALSE)</f>
        <v>44593</v>
      </c>
      <c r="K3020" s="29" t="str">
        <f>VLOOKUP(Datos[[#This Row],[Region]],$P$7:$S$61,4,FALSE)</f>
        <v>25 - Lleida</v>
      </c>
    </row>
    <row r="3021" spans="1:11" x14ac:dyDescent="0.25">
      <c r="A3021" t="s">
        <v>99</v>
      </c>
      <c r="B3021" t="s">
        <v>22</v>
      </c>
      <c r="C3021" t="s">
        <v>5</v>
      </c>
      <c r="D3021">
        <v>15431.42</v>
      </c>
      <c r="E3021">
        <v>15278.63</v>
      </c>
      <c r="F3021">
        <v>25</v>
      </c>
      <c r="G3021">
        <v>15431.42</v>
      </c>
      <c r="H3021">
        <v>15278.63</v>
      </c>
      <c r="J3021" s="29">
        <f>VLOOKUP(Datos[[#This Row],[Mes]],$M$2:$N$13,2,FALSE)</f>
        <v>44593</v>
      </c>
      <c r="K3021" s="29" t="str">
        <f>VLOOKUP(Datos[[#This Row],[Region]],$P$7:$S$61,4,FALSE)</f>
        <v>25 - Lleida</v>
      </c>
    </row>
    <row r="3022" spans="1:11" x14ac:dyDescent="0.25">
      <c r="A3022" t="s">
        <v>99</v>
      </c>
      <c r="B3022" t="s">
        <v>23</v>
      </c>
      <c r="C3022" t="s">
        <v>5</v>
      </c>
      <c r="D3022">
        <v>2343.59</v>
      </c>
      <c r="E3022">
        <v>2130.54</v>
      </c>
      <c r="F3022">
        <v>25</v>
      </c>
      <c r="G3022">
        <v>2343.59</v>
      </c>
      <c r="H3022">
        <v>2130.54</v>
      </c>
      <c r="J3022" s="29">
        <f>VLOOKUP(Datos[[#This Row],[Mes]],$M$2:$N$13,2,FALSE)</f>
        <v>44593</v>
      </c>
      <c r="K3022" s="29" t="str">
        <f>VLOOKUP(Datos[[#This Row],[Region]],$P$7:$S$61,4,FALSE)</f>
        <v>25 - Lleida</v>
      </c>
    </row>
    <row r="3023" spans="1:11" x14ac:dyDescent="0.25">
      <c r="A3023" t="s">
        <v>91</v>
      </c>
      <c r="B3023" t="s">
        <v>18</v>
      </c>
      <c r="C3023" t="s">
        <v>5</v>
      </c>
      <c r="D3023">
        <v>15111.67</v>
      </c>
      <c r="E3023">
        <v>14962.05</v>
      </c>
      <c r="F3023">
        <v>26</v>
      </c>
      <c r="G3023">
        <v>15111.67</v>
      </c>
      <c r="H3023">
        <v>14962.05</v>
      </c>
      <c r="J3023" s="29">
        <f>VLOOKUP(Datos[[#This Row],[Mes]],$M$2:$N$13,2,FALSE)</f>
        <v>44593</v>
      </c>
      <c r="K3023" s="29" t="str">
        <f>VLOOKUP(Datos[[#This Row],[Region]],$P$7:$S$61,4,FALSE)</f>
        <v>26 - Rioja, La</v>
      </c>
    </row>
    <row r="3024" spans="1:11" x14ac:dyDescent="0.25">
      <c r="A3024" t="s">
        <v>91</v>
      </c>
      <c r="B3024" t="s">
        <v>20</v>
      </c>
      <c r="C3024" t="s">
        <v>5</v>
      </c>
      <c r="D3024">
        <v>44643</v>
      </c>
      <c r="E3024">
        <v>42921</v>
      </c>
      <c r="F3024">
        <v>26</v>
      </c>
      <c r="G3024">
        <v>44643</v>
      </c>
      <c r="H3024">
        <v>42921</v>
      </c>
      <c r="J3024" s="29">
        <f>VLOOKUP(Datos[[#This Row],[Mes]],$M$2:$N$13,2,FALSE)</f>
        <v>44593</v>
      </c>
      <c r="K3024" s="29" t="str">
        <f>VLOOKUP(Datos[[#This Row],[Region]],$P$7:$S$61,4,FALSE)</f>
        <v>26 - Rioja, La</v>
      </c>
    </row>
    <row r="3025" spans="1:11" x14ac:dyDescent="0.25">
      <c r="A3025" t="s">
        <v>91</v>
      </c>
      <c r="B3025" t="s">
        <v>21</v>
      </c>
      <c r="C3025" t="s">
        <v>5</v>
      </c>
      <c r="D3025">
        <v>39189.129999999997</v>
      </c>
      <c r="E3025">
        <v>38496.199999999997</v>
      </c>
      <c r="F3025">
        <v>26</v>
      </c>
      <c r="G3025">
        <v>39189.129999999997</v>
      </c>
      <c r="H3025">
        <v>38496.199999999997</v>
      </c>
      <c r="J3025" s="29">
        <f>VLOOKUP(Datos[[#This Row],[Mes]],$M$2:$N$13,2,FALSE)</f>
        <v>44593</v>
      </c>
      <c r="K3025" s="29" t="str">
        <f>VLOOKUP(Datos[[#This Row],[Region]],$P$7:$S$61,4,FALSE)</f>
        <v>26 - Rioja, La</v>
      </c>
    </row>
    <row r="3026" spans="1:11" x14ac:dyDescent="0.25">
      <c r="A3026" t="s">
        <v>91</v>
      </c>
      <c r="B3026" t="s">
        <v>22</v>
      </c>
      <c r="C3026" t="s">
        <v>5</v>
      </c>
      <c r="D3026">
        <v>9897.75</v>
      </c>
      <c r="E3026">
        <v>9799.75</v>
      </c>
      <c r="F3026">
        <v>26</v>
      </c>
      <c r="G3026">
        <v>9897.75</v>
      </c>
      <c r="H3026">
        <v>9799.75</v>
      </c>
      <c r="J3026" s="29">
        <f>VLOOKUP(Datos[[#This Row],[Mes]],$M$2:$N$13,2,FALSE)</f>
        <v>44593</v>
      </c>
      <c r="K3026" s="29" t="str">
        <f>VLOOKUP(Datos[[#This Row],[Region]],$P$7:$S$61,4,FALSE)</f>
        <v>26 - Rioja, La</v>
      </c>
    </row>
    <row r="3027" spans="1:11" x14ac:dyDescent="0.25">
      <c r="A3027" t="s">
        <v>57</v>
      </c>
      <c r="B3027" t="s">
        <v>18</v>
      </c>
      <c r="C3027" t="s">
        <v>5</v>
      </c>
      <c r="D3027">
        <v>337570.41</v>
      </c>
      <c r="E3027">
        <v>334228.13</v>
      </c>
      <c r="F3027">
        <v>27</v>
      </c>
      <c r="G3027">
        <v>337570.41</v>
      </c>
      <c r="H3027">
        <v>334228.13</v>
      </c>
      <c r="J3027" s="29">
        <f>VLOOKUP(Datos[[#This Row],[Mes]],$M$2:$N$13,2,FALSE)</f>
        <v>44593</v>
      </c>
      <c r="K3027" s="29" t="str">
        <f>VLOOKUP(Datos[[#This Row],[Region]],$P$7:$S$61,4,FALSE)</f>
        <v>27 - Lugo</v>
      </c>
    </row>
    <row r="3028" spans="1:11" x14ac:dyDescent="0.25">
      <c r="A3028" t="s">
        <v>57</v>
      </c>
      <c r="B3028" t="s">
        <v>20</v>
      </c>
      <c r="C3028" t="s">
        <v>5</v>
      </c>
      <c r="D3028">
        <v>1331</v>
      </c>
      <c r="E3028">
        <v>1287</v>
      </c>
      <c r="F3028">
        <v>27</v>
      </c>
      <c r="G3028">
        <v>1331</v>
      </c>
      <c r="H3028">
        <v>1287</v>
      </c>
      <c r="J3028" s="29">
        <f>VLOOKUP(Datos[[#This Row],[Mes]],$M$2:$N$13,2,FALSE)</f>
        <v>44593</v>
      </c>
      <c r="K3028" s="29" t="str">
        <f>VLOOKUP(Datos[[#This Row],[Region]],$P$7:$S$61,4,FALSE)</f>
        <v>27 - Lugo</v>
      </c>
    </row>
    <row r="3029" spans="1:11" x14ac:dyDescent="0.25">
      <c r="A3029" t="s">
        <v>57</v>
      </c>
      <c r="B3029" t="s">
        <v>21</v>
      </c>
      <c r="C3029" t="s">
        <v>5</v>
      </c>
      <c r="D3029">
        <v>469801.99</v>
      </c>
      <c r="E3029">
        <v>461495.08</v>
      </c>
      <c r="F3029">
        <v>27</v>
      </c>
      <c r="G3029">
        <v>469801.99</v>
      </c>
      <c r="H3029">
        <v>461495.08</v>
      </c>
      <c r="J3029" s="29">
        <f>VLOOKUP(Datos[[#This Row],[Mes]],$M$2:$N$13,2,FALSE)</f>
        <v>44593</v>
      </c>
      <c r="K3029" s="29" t="str">
        <f>VLOOKUP(Datos[[#This Row],[Region]],$P$7:$S$61,4,FALSE)</f>
        <v>27 - Lugo</v>
      </c>
    </row>
    <row r="3030" spans="1:11" x14ac:dyDescent="0.25">
      <c r="A3030" t="s">
        <v>57</v>
      </c>
      <c r="B3030" t="s">
        <v>22</v>
      </c>
      <c r="C3030" t="s">
        <v>5</v>
      </c>
      <c r="D3030">
        <v>402.99</v>
      </c>
      <c r="E3030">
        <v>399</v>
      </c>
      <c r="F3030">
        <v>27</v>
      </c>
      <c r="G3030">
        <v>402.99</v>
      </c>
      <c r="H3030">
        <v>399</v>
      </c>
      <c r="J3030" s="29">
        <f>VLOOKUP(Datos[[#This Row],[Mes]],$M$2:$N$13,2,FALSE)</f>
        <v>44593</v>
      </c>
      <c r="K3030" s="29" t="str">
        <f>VLOOKUP(Datos[[#This Row],[Region]],$P$7:$S$61,4,FALSE)</f>
        <v>27 - Lugo</v>
      </c>
    </row>
    <row r="3031" spans="1:11" x14ac:dyDescent="0.25">
      <c r="A3031" t="s">
        <v>98</v>
      </c>
      <c r="B3031" t="s">
        <v>18</v>
      </c>
      <c r="C3031" t="s">
        <v>5</v>
      </c>
      <c r="D3031">
        <v>46108.800000000003</v>
      </c>
      <c r="E3031">
        <v>45652.28</v>
      </c>
      <c r="F3031">
        <v>28</v>
      </c>
      <c r="G3031">
        <v>46108.800000000003</v>
      </c>
      <c r="H3031">
        <v>45652.28</v>
      </c>
      <c r="J3031" s="29">
        <f>VLOOKUP(Datos[[#This Row],[Mes]],$M$2:$N$13,2,FALSE)</f>
        <v>44593</v>
      </c>
      <c r="K3031" s="29" t="str">
        <f>VLOOKUP(Datos[[#This Row],[Region]],$P$7:$S$61,4,FALSE)</f>
        <v>28 - Madrid</v>
      </c>
    </row>
    <row r="3032" spans="1:11" x14ac:dyDescent="0.25">
      <c r="A3032" t="s">
        <v>98</v>
      </c>
      <c r="B3032" t="s">
        <v>20</v>
      </c>
      <c r="C3032" t="s">
        <v>5</v>
      </c>
      <c r="D3032">
        <v>53809.130000000005</v>
      </c>
      <c r="E3032">
        <v>47152.36</v>
      </c>
      <c r="F3032">
        <v>28</v>
      </c>
      <c r="G3032">
        <v>53809.130000000005</v>
      </c>
      <c r="H3032">
        <v>47152.36</v>
      </c>
      <c r="J3032" s="29">
        <f>VLOOKUP(Datos[[#This Row],[Mes]],$M$2:$N$13,2,FALSE)</f>
        <v>44593</v>
      </c>
      <c r="K3032" s="29" t="str">
        <f>VLOOKUP(Datos[[#This Row],[Region]],$P$7:$S$61,4,FALSE)</f>
        <v>28 - Madrid</v>
      </c>
    </row>
    <row r="3033" spans="1:11" x14ac:dyDescent="0.25">
      <c r="A3033" t="s">
        <v>98</v>
      </c>
      <c r="B3033" t="s">
        <v>21</v>
      </c>
      <c r="C3033" t="s">
        <v>5</v>
      </c>
      <c r="D3033">
        <v>10705.21</v>
      </c>
      <c r="E3033">
        <v>10515.92</v>
      </c>
      <c r="F3033">
        <v>28</v>
      </c>
      <c r="G3033">
        <v>10705.21</v>
      </c>
      <c r="H3033">
        <v>10515.92</v>
      </c>
      <c r="J3033" s="29">
        <f>VLOOKUP(Datos[[#This Row],[Mes]],$M$2:$N$13,2,FALSE)</f>
        <v>44593</v>
      </c>
      <c r="K3033" s="29" t="str">
        <f>VLOOKUP(Datos[[#This Row],[Region]],$P$7:$S$61,4,FALSE)</f>
        <v>28 - Madrid</v>
      </c>
    </row>
    <row r="3034" spans="1:11" x14ac:dyDescent="0.25">
      <c r="A3034" t="s">
        <v>98</v>
      </c>
      <c r="B3034" t="s">
        <v>22</v>
      </c>
      <c r="C3034" t="s">
        <v>5</v>
      </c>
      <c r="D3034">
        <v>10719.75</v>
      </c>
      <c r="E3034">
        <v>10613.61</v>
      </c>
      <c r="F3034">
        <v>28</v>
      </c>
      <c r="G3034">
        <v>10719.75</v>
      </c>
      <c r="H3034">
        <v>10613.61</v>
      </c>
      <c r="J3034" s="29">
        <f>VLOOKUP(Datos[[#This Row],[Mes]],$M$2:$N$13,2,FALSE)</f>
        <v>44593</v>
      </c>
      <c r="K3034" s="29" t="str">
        <f>VLOOKUP(Datos[[#This Row],[Region]],$P$7:$S$61,4,FALSE)</f>
        <v>28 - Madrid</v>
      </c>
    </row>
    <row r="3035" spans="1:11" x14ac:dyDescent="0.25">
      <c r="A3035" t="s">
        <v>97</v>
      </c>
      <c r="B3035" t="s">
        <v>18</v>
      </c>
      <c r="C3035" t="s">
        <v>5</v>
      </c>
      <c r="D3035">
        <v>7962.52</v>
      </c>
      <c r="E3035">
        <v>7883.68</v>
      </c>
      <c r="F3035">
        <v>29</v>
      </c>
      <c r="G3035">
        <v>7962.52</v>
      </c>
      <c r="H3035">
        <v>7883.68</v>
      </c>
      <c r="J3035" s="29">
        <f>VLOOKUP(Datos[[#This Row],[Mes]],$M$2:$N$13,2,FALSE)</f>
        <v>44593</v>
      </c>
      <c r="K3035" s="29" t="str">
        <f>VLOOKUP(Datos[[#This Row],[Region]],$P$7:$S$61,4,FALSE)</f>
        <v>29 - Málaga</v>
      </c>
    </row>
    <row r="3036" spans="1:11" x14ac:dyDescent="0.25">
      <c r="A3036" t="s">
        <v>97</v>
      </c>
      <c r="B3036" t="s">
        <v>20</v>
      </c>
      <c r="C3036" t="s">
        <v>5</v>
      </c>
      <c r="D3036">
        <v>85393.260000000009</v>
      </c>
      <c r="E3036">
        <v>82728.710000000006</v>
      </c>
      <c r="F3036">
        <v>29</v>
      </c>
      <c r="G3036">
        <v>85393.260000000009</v>
      </c>
      <c r="H3036">
        <v>82728.710000000006</v>
      </c>
      <c r="J3036" s="29">
        <f>VLOOKUP(Datos[[#This Row],[Mes]],$M$2:$N$13,2,FALSE)</f>
        <v>44593</v>
      </c>
      <c r="K3036" s="29" t="str">
        <f>VLOOKUP(Datos[[#This Row],[Region]],$P$7:$S$61,4,FALSE)</f>
        <v>29 - Málaga</v>
      </c>
    </row>
    <row r="3037" spans="1:11" x14ac:dyDescent="0.25">
      <c r="A3037" t="s">
        <v>97</v>
      </c>
      <c r="B3037" t="s">
        <v>21</v>
      </c>
      <c r="C3037" t="s">
        <v>5</v>
      </c>
      <c r="D3037">
        <v>115307.93</v>
      </c>
      <c r="E3037">
        <v>113269.09</v>
      </c>
      <c r="F3037">
        <v>29</v>
      </c>
      <c r="G3037">
        <v>115307.93</v>
      </c>
      <c r="H3037">
        <v>113269.09</v>
      </c>
      <c r="J3037" s="29">
        <f>VLOOKUP(Datos[[#This Row],[Mes]],$M$2:$N$13,2,FALSE)</f>
        <v>44593</v>
      </c>
      <c r="K3037" s="29" t="str">
        <f>VLOOKUP(Datos[[#This Row],[Region]],$P$7:$S$61,4,FALSE)</f>
        <v>29 - Málaga</v>
      </c>
    </row>
    <row r="3038" spans="1:11" x14ac:dyDescent="0.25">
      <c r="A3038" t="s">
        <v>97</v>
      </c>
      <c r="B3038" t="s">
        <v>22</v>
      </c>
      <c r="C3038" t="s">
        <v>5</v>
      </c>
      <c r="D3038">
        <v>45915.13</v>
      </c>
      <c r="E3038">
        <v>45460.52</v>
      </c>
      <c r="F3038">
        <v>29</v>
      </c>
      <c r="G3038">
        <v>45915.13</v>
      </c>
      <c r="H3038">
        <v>45460.52</v>
      </c>
      <c r="J3038" s="29">
        <f>VLOOKUP(Datos[[#This Row],[Mes]],$M$2:$N$13,2,FALSE)</f>
        <v>44593</v>
      </c>
      <c r="K3038" s="29" t="str">
        <f>VLOOKUP(Datos[[#This Row],[Region]],$P$7:$S$61,4,FALSE)</f>
        <v>29 - Málaga</v>
      </c>
    </row>
    <row r="3039" spans="1:11" x14ac:dyDescent="0.25">
      <c r="A3039" t="s">
        <v>59</v>
      </c>
      <c r="B3039" t="s">
        <v>18</v>
      </c>
      <c r="C3039" t="s">
        <v>5</v>
      </c>
      <c r="D3039">
        <v>3565.43</v>
      </c>
      <c r="E3039">
        <v>3530.13</v>
      </c>
      <c r="F3039">
        <v>30</v>
      </c>
      <c r="G3039">
        <v>3565.43</v>
      </c>
      <c r="H3039">
        <v>3530.13</v>
      </c>
      <c r="J3039" s="29">
        <f>VLOOKUP(Datos[[#This Row],[Mes]],$M$2:$N$13,2,FALSE)</f>
        <v>44593</v>
      </c>
      <c r="K3039" s="29" t="str">
        <f>VLOOKUP(Datos[[#This Row],[Region]],$P$7:$S$61,4,FALSE)</f>
        <v>30 - Murcia</v>
      </c>
    </row>
    <row r="3040" spans="1:11" x14ac:dyDescent="0.25">
      <c r="A3040" t="s">
        <v>59</v>
      </c>
      <c r="B3040" t="s">
        <v>20</v>
      </c>
      <c r="C3040" t="s">
        <v>5</v>
      </c>
      <c r="D3040">
        <v>510010.9</v>
      </c>
      <c r="E3040">
        <v>497674.88</v>
      </c>
      <c r="F3040">
        <v>30</v>
      </c>
      <c r="G3040">
        <v>510010.9</v>
      </c>
      <c r="H3040">
        <v>497674.88</v>
      </c>
      <c r="J3040" s="29">
        <f>VLOOKUP(Datos[[#This Row],[Mes]],$M$2:$N$13,2,FALSE)</f>
        <v>44593</v>
      </c>
      <c r="K3040" s="29" t="str">
        <f>VLOOKUP(Datos[[#This Row],[Region]],$P$7:$S$61,4,FALSE)</f>
        <v>30 - Murcia</v>
      </c>
    </row>
    <row r="3041" spans="1:11" x14ac:dyDescent="0.25">
      <c r="A3041" t="s">
        <v>59</v>
      </c>
      <c r="B3041" t="s">
        <v>21</v>
      </c>
      <c r="C3041" t="s">
        <v>5</v>
      </c>
      <c r="D3041">
        <v>30253.31</v>
      </c>
      <c r="E3041">
        <v>29718.38</v>
      </c>
      <c r="F3041">
        <v>30</v>
      </c>
      <c r="G3041">
        <v>30253.31</v>
      </c>
      <c r="H3041">
        <v>29718.38</v>
      </c>
      <c r="J3041" s="29">
        <f>VLOOKUP(Datos[[#This Row],[Mes]],$M$2:$N$13,2,FALSE)</f>
        <v>44593</v>
      </c>
      <c r="K3041" s="29" t="str">
        <f>VLOOKUP(Datos[[#This Row],[Region]],$P$7:$S$61,4,FALSE)</f>
        <v>30 - Murcia</v>
      </c>
    </row>
    <row r="3042" spans="1:11" x14ac:dyDescent="0.25">
      <c r="A3042" t="s">
        <v>59</v>
      </c>
      <c r="B3042" t="s">
        <v>22</v>
      </c>
      <c r="C3042" t="s">
        <v>5</v>
      </c>
      <c r="D3042">
        <v>167962.27</v>
      </c>
      <c r="E3042">
        <v>166299.28</v>
      </c>
      <c r="F3042">
        <v>30</v>
      </c>
      <c r="G3042">
        <v>167962.27</v>
      </c>
      <c r="H3042">
        <v>166299.28</v>
      </c>
      <c r="J3042" s="29">
        <f>VLOOKUP(Datos[[#This Row],[Mes]],$M$2:$N$13,2,FALSE)</f>
        <v>44593</v>
      </c>
      <c r="K3042" s="29" t="str">
        <f>VLOOKUP(Datos[[#This Row],[Region]],$P$7:$S$61,4,FALSE)</f>
        <v>30 - Murcia</v>
      </c>
    </row>
    <row r="3043" spans="1:11" x14ac:dyDescent="0.25">
      <c r="A3043" t="s">
        <v>59</v>
      </c>
      <c r="B3043" t="s">
        <v>23</v>
      </c>
      <c r="C3043" t="s">
        <v>5</v>
      </c>
      <c r="D3043">
        <v>1881.01</v>
      </c>
      <c r="E3043">
        <v>1710.01</v>
      </c>
      <c r="F3043">
        <v>30</v>
      </c>
      <c r="G3043">
        <v>1881.01</v>
      </c>
      <c r="H3043">
        <v>1710.01</v>
      </c>
      <c r="J3043" s="29">
        <f>VLOOKUP(Datos[[#This Row],[Mes]],$M$2:$N$13,2,FALSE)</f>
        <v>44593</v>
      </c>
      <c r="K3043" s="29" t="str">
        <f>VLOOKUP(Datos[[#This Row],[Region]],$P$7:$S$61,4,FALSE)</f>
        <v>30 - Murcia</v>
      </c>
    </row>
    <row r="3044" spans="1:11" x14ac:dyDescent="0.25">
      <c r="A3044" t="s">
        <v>95</v>
      </c>
      <c r="B3044" t="s">
        <v>18</v>
      </c>
      <c r="C3044" t="s">
        <v>5</v>
      </c>
      <c r="D3044">
        <v>60122.12</v>
      </c>
      <c r="E3044">
        <v>59526.85</v>
      </c>
      <c r="F3044">
        <v>31</v>
      </c>
      <c r="G3044">
        <v>60122.12</v>
      </c>
      <c r="H3044">
        <v>59526.85</v>
      </c>
      <c r="J3044" s="29">
        <f>VLOOKUP(Datos[[#This Row],[Mes]],$M$2:$N$13,2,FALSE)</f>
        <v>44593</v>
      </c>
      <c r="K3044" s="29" t="str">
        <f>VLOOKUP(Datos[[#This Row],[Region]],$P$7:$S$61,4,FALSE)</f>
        <v>31 - Navarra</v>
      </c>
    </row>
    <row r="3045" spans="1:11" x14ac:dyDescent="0.25">
      <c r="A3045" t="s">
        <v>95</v>
      </c>
      <c r="B3045" t="s">
        <v>20</v>
      </c>
      <c r="C3045" t="s">
        <v>5</v>
      </c>
      <c r="D3045">
        <v>128974.83000000002</v>
      </c>
      <c r="E3045">
        <v>122822.38</v>
      </c>
      <c r="F3045">
        <v>31</v>
      </c>
      <c r="G3045">
        <v>128974.83000000002</v>
      </c>
      <c r="H3045">
        <v>122822.38</v>
      </c>
      <c r="J3045" s="29">
        <f>VLOOKUP(Datos[[#This Row],[Mes]],$M$2:$N$13,2,FALSE)</f>
        <v>44593</v>
      </c>
      <c r="K3045" s="29" t="str">
        <f>VLOOKUP(Datos[[#This Row],[Region]],$P$7:$S$61,4,FALSE)</f>
        <v>31 - Navarra</v>
      </c>
    </row>
    <row r="3046" spans="1:11" x14ac:dyDescent="0.25">
      <c r="A3046" t="s">
        <v>95</v>
      </c>
      <c r="B3046" t="s">
        <v>21</v>
      </c>
      <c r="C3046" t="s">
        <v>5</v>
      </c>
      <c r="D3046">
        <v>271043.84000000003</v>
      </c>
      <c r="E3046">
        <v>266251.32</v>
      </c>
      <c r="F3046">
        <v>31</v>
      </c>
      <c r="G3046">
        <v>271043.84000000003</v>
      </c>
      <c r="H3046">
        <v>266251.32</v>
      </c>
      <c r="J3046" s="29">
        <f>VLOOKUP(Datos[[#This Row],[Mes]],$M$2:$N$13,2,FALSE)</f>
        <v>44593</v>
      </c>
      <c r="K3046" s="29" t="str">
        <f>VLOOKUP(Datos[[#This Row],[Region]],$P$7:$S$61,4,FALSE)</f>
        <v>31 - Navarra</v>
      </c>
    </row>
    <row r="3047" spans="1:11" x14ac:dyDescent="0.25">
      <c r="A3047" t="s">
        <v>95</v>
      </c>
      <c r="B3047" t="s">
        <v>22</v>
      </c>
      <c r="C3047" t="s">
        <v>5</v>
      </c>
      <c r="D3047">
        <v>24681.74</v>
      </c>
      <c r="E3047">
        <v>24437.37</v>
      </c>
      <c r="F3047">
        <v>31</v>
      </c>
      <c r="G3047">
        <v>24681.74</v>
      </c>
      <c r="H3047">
        <v>24437.37</v>
      </c>
      <c r="J3047" s="29">
        <f>VLOOKUP(Datos[[#This Row],[Mes]],$M$2:$N$13,2,FALSE)</f>
        <v>44593</v>
      </c>
      <c r="K3047" s="29" t="str">
        <f>VLOOKUP(Datos[[#This Row],[Region]],$P$7:$S$61,4,FALSE)</f>
        <v>31 - Navarra</v>
      </c>
    </row>
    <row r="3048" spans="1:11" x14ac:dyDescent="0.25">
      <c r="A3048" t="s">
        <v>94</v>
      </c>
      <c r="B3048" t="s">
        <v>18</v>
      </c>
      <c r="C3048" t="s">
        <v>5</v>
      </c>
      <c r="D3048">
        <v>724018.14</v>
      </c>
      <c r="E3048">
        <v>716849.64</v>
      </c>
      <c r="F3048">
        <v>32</v>
      </c>
      <c r="G3048">
        <v>724018.14</v>
      </c>
      <c r="H3048">
        <v>716849.64</v>
      </c>
      <c r="J3048" s="29">
        <f>VLOOKUP(Datos[[#This Row],[Mes]],$M$2:$N$13,2,FALSE)</f>
        <v>44593</v>
      </c>
      <c r="K3048" s="29" t="str">
        <f>VLOOKUP(Datos[[#This Row],[Region]],$P$7:$S$61,4,FALSE)</f>
        <v>32 - Ourense</v>
      </c>
    </row>
    <row r="3049" spans="1:11" x14ac:dyDescent="0.25">
      <c r="A3049" t="s">
        <v>94</v>
      </c>
      <c r="B3049" t="s">
        <v>20</v>
      </c>
      <c r="C3049" t="s">
        <v>5</v>
      </c>
      <c r="D3049">
        <v>1604</v>
      </c>
      <c r="E3049">
        <v>1539</v>
      </c>
      <c r="F3049">
        <v>32</v>
      </c>
      <c r="G3049">
        <v>1604</v>
      </c>
      <c r="H3049">
        <v>1539</v>
      </c>
      <c r="J3049" s="29">
        <f>VLOOKUP(Datos[[#This Row],[Mes]],$M$2:$N$13,2,FALSE)</f>
        <v>44593</v>
      </c>
      <c r="K3049" s="29" t="str">
        <f>VLOOKUP(Datos[[#This Row],[Region]],$P$7:$S$61,4,FALSE)</f>
        <v>32 - Ourense</v>
      </c>
    </row>
    <row r="3050" spans="1:11" x14ac:dyDescent="0.25">
      <c r="A3050" t="s">
        <v>94</v>
      </c>
      <c r="B3050" t="s">
        <v>21</v>
      </c>
      <c r="C3050" t="s">
        <v>5</v>
      </c>
      <c r="D3050">
        <v>29665.279999999999</v>
      </c>
      <c r="E3050">
        <v>29140.75</v>
      </c>
      <c r="F3050">
        <v>32</v>
      </c>
      <c r="G3050">
        <v>29665.279999999999</v>
      </c>
      <c r="H3050">
        <v>29140.75</v>
      </c>
      <c r="J3050" s="29">
        <f>VLOOKUP(Datos[[#This Row],[Mes]],$M$2:$N$13,2,FALSE)</f>
        <v>44593</v>
      </c>
      <c r="K3050" s="29" t="str">
        <f>VLOOKUP(Datos[[#This Row],[Region]],$P$7:$S$61,4,FALSE)</f>
        <v>32 - Ourense</v>
      </c>
    </row>
    <row r="3051" spans="1:11" x14ac:dyDescent="0.25">
      <c r="A3051" t="s">
        <v>94</v>
      </c>
      <c r="B3051" t="s">
        <v>22</v>
      </c>
      <c r="C3051" t="s">
        <v>5</v>
      </c>
      <c r="D3051">
        <v>284.60000000000002</v>
      </c>
      <c r="E3051">
        <v>281.77999999999997</v>
      </c>
      <c r="F3051">
        <v>32</v>
      </c>
      <c r="G3051">
        <v>284.60000000000002</v>
      </c>
      <c r="H3051">
        <v>281.77999999999997</v>
      </c>
      <c r="J3051" s="29">
        <f>VLOOKUP(Datos[[#This Row],[Mes]],$M$2:$N$13,2,FALSE)</f>
        <v>44593</v>
      </c>
      <c r="K3051" s="29" t="str">
        <f>VLOOKUP(Datos[[#This Row],[Region]],$P$7:$S$61,4,FALSE)</f>
        <v>32 - Ourense</v>
      </c>
    </row>
    <row r="3052" spans="1:11" x14ac:dyDescent="0.25">
      <c r="A3052" t="s">
        <v>70</v>
      </c>
      <c r="B3052" t="s">
        <v>18</v>
      </c>
      <c r="C3052" t="s">
        <v>5</v>
      </c>
      <c r="D3052">
        <v>371015.19</v>
      </c>
      <c r="E3052">
        <v>367341.77</v>
      </c>
      <c r="F3052">
        <v>33</v>
      </c>
      <c r="G3052">
        <v>371015.19</v>
      </c>
      <c r="H3052">
        <v>367341.77</v>
      </c>
      <c r="J3052" s="29">
        <f>VLOOKUP(Datos[[#This Row],[Mes]],$M$2:$N$13,2,FALSE)</f>
        <v>44593</v>
      </c>
      <c r="K3052" s="29" t="str">
        <f>VLOOKUP(Datos[[#This Row],[Region]],$P$7:$S$61,4,FALSE)</f>
        <v>33 - Asturias</v>
      </c>
    </row>
    <row r="3053" spans="1:11" x14ac:dyDescent="0.25">
      <c r="A3053" t="s">
        <v>70</v>
      </c>
      <c r="B3053" t="s">
        <v>20</v>
      </c>
      <c r="C3053" t="s">
        <v>5</v>
      </c>
      <c r="D3053">
        <v>267118.49</v>
      </c>
      <c r="E3053">
        <v>255431.17</v>
      </c>
      <c r="F3053">
        <v>33</v>
      </c>
      <c r="G3053">
        <v>267118.49</v>
      </c>
      <c r="H3053">
        <v>255431.17</v>
      </c>
      <c r="J3053" s="29">
        <f>VLOOKUP(Datos[[#This Row],[Mes]],$M$2:$N$13,2,FALSE)</f>
        <v>44593</v>
      </c>
      <c r="K3053" s="29" t="str">
        <f>VLOOKUP(Datos[[#This Row],[Region]],$P$7:$S$61,4,FALSE)</f>
        <v>33 - Asturias</v>
      </c>
    </row>
    <row r="3054" spans="1:11" x14ac:dyDescent="0.25">
      <c r="A3054" t="s">
        <v>70</v>
      </c>
      <c r="B3054" t="s">
        <v>21</v>
      </c>
      <c r="C3054" t="s">
        <v>5</v>
      </c>
      <c r="D3054">
        <v>138093.88</v>
      </c>
      <c r="E3054">
        <v>135652.14000000001</v>
      </c>
      <c r="F3054">
        <v>33</v>
      </c>
      <c r="G3054">
        <v>138093.88</v>
      </c>
      <c r="H3054">
        <v>135652.14000000001</v>
      </c>
      <c r="J3054" s="29">
        <f>VLOOKUP(Datos[[#This Row],[Mes]],$M$2:$N$13,2,FALSE)</f>
        <v>44593</v>
      </c>
      <c r="K3054" s="29" t="str">
        <f>VLOOKUP(Datos[[#This Row],[Region]],$P$7:$S$61,4,FALSE)</f>
        <v>33 - Asturias</v>
      </c>
    </row>
    <row r="3055" spans="1:11" x14ac:dyDescent="0.25">
      <c r="A3055" t="s">
        <v>70</v>
      </c>
      <c r="B3055" t="s">
        <v>22</v>
      </c>
      <c r="C3055" t="s">
        <v>5</v>
      </c>
      <c r="D3055">
        <v>33.119999999999997</v>
      </c>
      <c r="E3055">
        <v>32.79</v>
      </c>
      <c r="F3055">
        <v>33</v>
      </c>
      <c r="G3055">
        <v>33.119999999999997</v>
      </c>
      <c r="H3055">
        <v>32.79</v>
      </c>
      <c r="J3055" s="29">
        <f>VLOOKUP(Datos[[#This Row],[Mes]],$M$2:$N$13,2,FALSE)</f>
        <v>44593</v>
      </c>
      <c r="K3055" s="29" t="str">
        <f>VLOOKUP(Datos[[#This Row],[Region]],$P$7:$S$61,4,FALSE)</f>
        <v>33 - Asturias</v>
      </c>
    </row>
    <row r="3056" spans="1:11" x14ac:dyDescent="0.25">
      <c r="A3056" t="s">
        <v>93</v>
      </c>
      <c r="B3056" t="s">
        <v>18</v>
      </c>
      <c r="C3056" t="s">
        <v>5</v>
      </c>
      <c r="D3056">
        <v>37946.39</v>
      </c>
      <c r="E3056">
        <v>37570.68</v>
      </c>
      <c r="F3056">
        <v>34</v>
      </c>
      <c r="G3056">
        <v>37946.39</v>
      </c>
      <c r="H3056">
        <v>37570.68</v>
      </c>
      <c r="J3056" s="29">
        <f>VLOOKUP(Datos[[#This Row],[Mes]],$M$2:$N$13,2,FALSE)</f>
        <v>44593</v>
      </c>
      <c r="K3056" s="29" t="str">
        <f>VLOOKUP(Datos[[#This Row],[Region]],$P$7:$S$61,4,FALSE)</f>
        <v>34 - Palencia</v>
      </c>
    </row>
    <row r="3057" spans="1:11" x14ac:dyDescent="0.25">
      <c r="A3057" t="s">
        <v>93</v>
      </c>
      <c r="B3057" t="s">
        <v>20</v>
      </c>
      <c r="C3057" t="s">
        <v>5</v>
      </c>
      <c r="D3057">
        <v>8868</v>
      </c>
      <c r="E3057">
        <v>8615</v>
      </c>
      <c r="F3057">
        <v>34</v>
      </c>
      <c r="G3057">
        <v>8868</v>
      </c>
      <c r="H3057">
        <v>8615</v>
      </c>
      <c r="J3057" s="29">
        <f>VLOOKUP(Datos[[#This Row],[Mes]],$M$2:$N$13,2,FALSE)</f>
        <v>44593</v>
      </c>
      <c r="K3057" s="29" t="str">
        <f>VLOOKUP(Datos[[#This Row],[Region]],$P$7:$S$61,4,FALSE)</f>
        <v>34 - Palencia</v>
      </c>
    </row>
    <row r="3058" spans="1:11" x14ac:dyDescent="0.25">
      <c r="A3058" t="s">
        <v>93</v>
      </c>
      <c r="B3058" t="s">
        <v>21</v>
      </c>
      <c r="C3058" t="s">
        <v>5</v>
      </c>
      <c r="D3058">
        <v>318766.77</v>
      </c>
      <c r="E3058">
        <v>313130.42</v>
      </c>
      <c r="F3058">
        <v>34</v>
      </c>
      <c r="G3058">
        <v>318766.77</v>
      </c>
      <c r="H3058">
        <v>313130.42</v>
      </c>
      <c r="J3058" s="29">
        <f>VLOOKUP(Datos[[#This Row],[Mes]],$M$2:$N$13,2,FALSE)</f>
        <v>44593</v>
      </c>
      <c r="K3058" s="29" t="str">
        <f>VLOOKUP(Datos[[#This Row],[Region]],$P$7:$S$61,4,FALSE)</f>
        <v>34 - Palencia</v>
      </c>
    </row>
    <row r="3059" spans="1:11" x14ac:dyDescent="0.25">
      <c r="A3059" t="s">
        <v>93</v>
      </c>
      <c r="B3059" t="s">
        <v>22</v>
      </c>
      <c r="C3059" t="s">
        <v>5</v>
      </c>
      <c r="D3059">
        <v>43155.81</v>
      </c>
      <c r="E3059">
        <v>42728.52</v>
      </c>
      <c r="F3059">
        <v>34</v>
      </c>
      <c r="G3059">
        <v>43155.81</v>
      </c>
      <c r="H3059">
        <v>42728.52</v>
      </c>
      <c r="J3059" s="29">
        <f>VLOOKUP(Datos[[#This Row],[Mes]],$M$2:$N$13,2,FALSE)</f>
        <v>44593</v>
      </c>
      <c r="K3059" s="29" t="str">
        <f>VLOOKUP(Datos[[#This Row],[Region]],$P$7:$S$61,4,FALSE)</f>
        <v>34 - Palencia</v>
      </c>
    </row>
    <row r="3060" spans="1:11" x14ac:dyDescent="0.25">
      <c r="A3060" t="s">
        <v>92</v>
      </c>
      <c r="B3060" t="s">
        <v>20</v>
      </c>
      <c r="C3060" t="s">
        <v>5</v>
      </c>
      <c r="D3060">
        <v>311696.87</v>
      </c>
      <c r="E3060">
        <v>295019.17</v>
      </c>
      <c r="F3060">
        <v>35</v>
      </c>
      <c r="G3060">
        <v>311696.87</v>
      </c>
      <c r="H3060">
        <v>295019.17</v>
      </c>
      <c r="J3060" s="29">
        <f>VLOOKUP(Datos[[#This Row],[Mes]],$M$2:$N$13,2,FALSE)</f>
        <v>44593</v>
      </c>
      <c r="K3060" s="29" t="str">
        <f>VLOOKUP(Datos[[#This Row],[Region]],$P$7:$S$61,4,FALSE)</f>
        <v>35 - Palmas, Las</v>
      </c>
    </row>
    <row r="3061" spans="1:11" x14ac:dyDescent="0.25">
      <c r="A3061" t="s">
        <v>92</v>
      </c>
      <c r="B3061" t="s">
        <v>21</v>
      </c>
      <c r="C3061" t="s">
        <v>5</v>
      </c>
      <c r="D3061">
        <v>55962.94</v>
      </c>
      <c r="E3061">
        <v>54973.42</v>
      </c>
      <c r="F3061">
        <v>35</v>
      </c>
      <c r="G3061">
        <v>55962.94</v>
      </c>
      <c r="H3061">
        <v>54973.42</v>
      </c>
      <c r="J3061" s="29">
        <f>VLOOKUP(Datos[[#This Row],[Mes]],$M$2:$N$13,2,FALSE)</f>
        <v>44593</v>
      </c>
      <c r="K3061" s="29" t="str">
        <f>VLOOKUP(Datos[[#This Row],[Region]],$P$7:$S$61,4,FALSE)</f>
        <v>35 - Palmas, Las</v>
      </c>
    </row>
    <row r="3062" spans="1:11" x14ac:dyDescent="0.25">
      <c r="A3062" t="s">
        <v>92</v>
      </c>
      <c r="B3062" t="s">
        <v>22</v>
      </c>
      <c r="C3062" t="s">
        <v>5</v>
      </c>
      <c r="D3062">
        <v>24250.31</v>
      </c>
      <c r="E3062">
        <v>24010.21</v>
      </c>
      <c r="F3062">
        <v>35</v>
      </c>
      <c r="G3062">
        <v>24250.31</v>
      </c>
      <c r="H3062">
        <v>24010.21</v>
      </c>
      <c r="J3062" s="29">
        <f>VLOOKUP(Datos[[#This Row],[Mes]],$M$2:$N$13,2,FALSE)</f>
        <v>44593</v>
      </c>
      <c r="K3062" s="29" t="str">
        <f>VLOOKUP(Datos[[#This Row],[Region]],$P$7:$S$61,4,FALSE)</f>
        <v>35 - Palmas, Las</v>
      </c>
    </row>
    <row r="3063" spans="1:11" x14ac:dyDescent="0.25">
      <c r="A3063" t="s">
        <v>60</v>
      </c>
      <c r="B3063" t="s">
        <v>18</v>
      </c>
      <c r="C3063" t="s">
        <v>5</v>
      </c>
      <c r="D3063">
        <v>108489.87</v>
      </c>
      <c r="E3063">
        <v>107415.71</v>
      </c>
      <c r="F3063">
        <v>36</v>
      </c>
      <c r="G3063">
        <v>108489.87</v>
      </c>
      <c r="H3063">
        <v>107415.71</v>
      </c>
      <c r="J3063" s="29">
        <f>VLOOKUP(Datos[[#This Row],[Mes]],$M$2:$N$13,2,FALSE)</f>
        <v>44593</v>
      </c>
      <c r="K3063" s="29" t="str">
        <f>VLOOKUP(Datos[[#This Row],[Region]],$P$7:$S$61,4,FALSE)</f>
        <v>36 - Pontevedra</v>
      </c>
    </row>
    <row r="3064" spans="1:11" x14ac:dyDescent="0.25">
      <c r="A3064" t="s">
        <v>60</v>
      </c>
      <c r="B3064" t="s">
        <v>20</v>
      </c>
      <c r="C3064" t="s">
        <v>5</v>
      </c>
      <c r="D3064">
        <v>18451.419999999998</v>
      </c>
      <c r="E3064">
        <v>17087.84</v>
      </c>
      <c r="F3064">
        <v>36</v>
      </c>
      <c r="G3064">
        <v>18451.419999999998</v>
      </c>
      <c r="H3064">
        <v>17087.84</v>
      </c>
      <c r="J3064" s="29">
        <f>VLOOKUP(Datos[[#This Row],[Mes]],$M$2:$N$13,2,FALSE)</f>
        <v>44593</v>
      </c>
      <c r="K3064" s="29" t="str">
        <f>VLOOKUP(Datos[[#This Row],[Region]],$P$7:$S$61,4,FALSE)</f>
        <v>36 - Pontevedra</v>
      </c>
    </row>
    <row r="3065" spans="1:11" x14ac:dyDescent="0.25">
      <c r="A3065" t="s">
        <v>60</v>
      </c>
      <c r="B3065" t="s">
        <v>21</v>
      </c>
      <c r="C3065" t="s">
        <v>5</v>
      </c>
      <c r="D3065">
        <v>110205.83</v>
      </c>
      <c r="E3065">
        <v>108257.2</v>
      </c>
      <c r="F3065">
        <v>36</v>
      </c>
      <c r="G3065">
        <v>110205.83</v>
      </c>
      <c r="H3065">
        <v>108257.2</v>
      </c>
      <c r="J3065" s="29">
        <f>VLOOKUP(Datos[[#This Row],[Mes]],$M$2:$N$13,2,FALSE)</f>
        <v>44593</v>
      </c>
      <c r="K3065" s="29" t="str">
        <f>VLOOKUP(Datos[[#This Row],[Region]],$P$7:$S$61,4,FALSE)</f>
        <v>36 - Pontevedra</v>
      </c>
    </row>
    <row r="3066" spans="1:11" x14ac:dyDescent="0.25">
      <c r="A3066" t="s">
        <v>60</v>
      </c>
      <c r="B3066" t="s">
        <v>22</v>
      </c>
      <c r="C3066" t="s">
        <v>5</v>
      </c>
      <c r="D3066">
        <v>246.93</v>
      </c>
      <c r="E3066">
        <v>244.49</v>
      </c>
      <c r="F3066">
        <v>36</v>
      </c>
      <c r="G3066">
        <v>246.93</v>
      </c>
      <c r="H3066">
        <v>244.49</v>
      </c>
      <c r="J3066" s="29">
        <f>VLOOKUP(Datos[[#This Row],[Mes]],$M$2:$N$13,2,FALSE)</f>
        <v>44593</v>
      </c>
      <c r="K3066" s="29" t="str">
        <f>VLOOKUP(Datos[[#This Row],[Region]],$P$7:$S$61,4,FALSE)</f>
        <v>36 - Pontevedra</v>
      </c>
    </row>
    <row r="3067" spans="1:11" x14ac:dyDescent="0.25">
      <c r="A3067" t="s">
        <v>90</v>
      </c>
      <c r="B3067" t="s">
        <v>18</v>
      </c>
      <c r="C3067" t="s">
        <v>5</v>
      </c>
      <c r="D3067">
        <v>643703.22</v>
      </c>
      <c r="E3067">
        <v>637329.92000000004</v>
      </c>
      <c r="F3067">
        <v>37</v>
      </c>
      <c r="G3067">
        <v>643703.22</v>
      </c>
      <c r="H3067">
        <v>637329.92000000004</v>
      </c>
      <c r="J3067" s="29">
        <f>VLOOKUP(Datos[[#This Row],[Mes]],$M$2:$N$13,2,FALSE)</f>
        <v>44593</v>
      </c>
      <c r="K3067" s="29" t="str">
        <f>VLOOKUP(Datos[[#This Row],[Region]],$P$7:$S$61,4,FALSE)</f>
        <v>37 - Salamanca</v>
      </c>
    </row>
    <row r="3068" spans="1:11" x14ac:dyDescent="0.25">
      <c r="A3068" t="s">
        <v>90</v>
      </c>
      <c r="B3068" t="s">
        <v>20</v>
      </c>
      <c r="C3068" t="s">
        <v>5</v>
      </c>
      <c r="D3068">
        <v>8525</v>
      </c>
      <c r="E3068">
        <v>8413</v>
      </c>
      <c r="F3068">
        <v>37</v>
      </c>
      <c r="G3068">
        <v>8525</v>
      </c>
      <c r="H3068">
        <v>8413</v>
      </c>
      <c r="J3068" s="29">
        <f>VLOOKUP(Datos[[#This Row],[Mes]],$M$2:$N$13,2,FALSE)</f>
        <v>44593</v>
      </c>
      <c r="K3068" s="29" t="str">
        <f>VLOOKUP(Datos[[#This Row],[Region]],$P$7:$S$61,4,FALSE)</f>
        <v>37 - Salamanca</v>
      </c>
    </row>
    <row r="3069" spans="1:11" x14ac:dyDescent="0.25">
      <c r="A3069" t="s">
        <v>90</v>
      </c>
      <c r="B3069" t="s">
        <v>21</v>
      </c>
      <c r="C3069" t="s">
        <v>5</v>
      </c>
      <c r="D3069">
        <v>41290.32</v>
      </c>
      <c r="E3069">
        <v>40560.239999999998</v>
      </c>
      <c r="F3069">
        <v>37</v>
      </c>
      <c r="G3069">
        <v>41290.32</v>
      </c>
      <c r="H3069">
        <v>40560.239999999998</v>
      </c>
      <c r="J3069" s="29">
        <f>VLOOKUP(Datos[[#This Row],[Mes]],$M$2:$N$13,2,FALSE)</f>
        <v>44593</v>
      </c>
      <c r="K3069" s="29" t="str">
        <f>VLOOKUP(Datos[[#This Row],[Region]],$P$7:$S$61,4,FALSE)</f>
        <v>37 - Salamanca</v>
      </c>
    </row>
    <row r="3070" spans="1:11" x14ac:dyDescent="0.25">
      <c r="A3070" t="s">
        <v>90</v>
      </c>
      <c r="B3070" t="s">
        <v>22</v>
      </c>
      <c r="C3070" t="s">
        <v>5</v>
      </c>
      <c r="D3070">
        <v>37777.71</v>
      </c>
      <c r="E3070">
        <v>37403.67</v>
      </c>
      <c r="F3070">
        <v>37</v>
      </c>
      <c r="G3070">
        <v>37777.71</v>
      </c>
      <c r="H3070">
        <v>37403.67</v>
      </c>
      <c r="J3070" s="29">
        <f>VLOOKUP(Datos[[#This Row],[Mes]],$M$2:$N$13,2,FALSE)</f>
        <v>44593</v>
      </c>
      <c r="K3070" s="29" t="str">
        <f>VLOOKUP(Datos[[#This Row],[Region]],$P$7:$S$61,4,FALSE)</f>
        <v>37 - Salamanca</v>
      </c>
    </row>
    <row r="3071" spans="1:11" x14ac:dyDescent="0.25">
      <c r="A3071" t="s">
        <v>89</v>
      </c>
      <c r="B3071" t="s">
        <v>18</v>
      </c>
      <c r="C3071" t="s">
        <v>5</v>
      </c>
      <c r="D3071">
        <v>632.80999999999995</v>
      </c>
      <c r="E3071">
        <v>626.54</v>
      </c>
      <c r="F3071">
        <v>38</v>
      </c>
      <c r="G3071">
        <v>632.80999999999995</v>
      </c>
      <c r="H3071">
        <v>626.54</v>
      </c>
      <c r="J3071" s="29">
        <f>VLOOKUP(Datos[[#This Row],[Mes]],$M$2:$N$13,2,FALSE)</f>
        <v>44593</v>
      </c>
      <c r="K3071" s="29" t="str">
        <f>VLOOKUP(Datos[[#This Row],[Region]],$P$7:$S$61,4,FALSE)</f>
        <v>38 - Santa Cruz de Tenerife</v>
      </c>
    </row>
    <row r="3072" spans="1:11" x14ac:dyDescent="0.25">
      <c r="A3072" t="s">
        <v>89</v>
      </c>
      <c r="B3072" t="s">
        <v>20</v>
      </c>
      <c r="C3072" t="s">
        <v>5</v>
      </c>
      <c r="D3072">
        <v>262856.45</v>
      </c>
      <c r="E3072">
        <v>250287.28</v>
      </c>
      <c r="F3072">
        <v>38</v>
      </c>
      <c r="G3072">
        <v>262856.45</v>
      </c>
      <c r="H3072">
        <v>250287.28</v>
      </c>
      <c r="J3072" s="29">
        <f>VLOOKUP(Datos[[#This Row],[Mes]],$M$2:$N$13,2,FALSE)</f>
        <v>44593</v>
      </c>
      <c r="K3072" s="29" t="str">
        <f>VLOOKUP(Datos[[#This Row],[Region]],$P$7:$S$61,4,FALSE)</f>
        <v>38 - Santa Cruz de Tenerife</v>
      </c>
    </row>
    <row r="3073" spans="1:11" x14ac:dyDescent="0.25">
      <c r="A3073" t="s">
        <v>89</v>
      </c>
      <c r="B3073" t="s">
        <v>21</v>
      </c>
      <c r="C3073" t="s">
        <v>5</v>
      </c>
      <c r="D3073">
        <v>37415.61</v>
      </c>
      <c r="E3073">
        <v>36754.04</v>
      </c>
      <c r="F3073">
        <v>38</v>
      </c>
      <c r="G3073">
        <v>37415.61</v>
      </c>
      <c r="H3073">
        <v>36754.04</v>
      </c>
      <c r="J3073" s="29">
        <f>VLOOKUP(Datos[[#This Row],[Mes]],$M$2:$N$13,2,FALSE)</f>
        <v>44593</v>
      </c>
      <c r="K3073" s="29" t="str">
        <f>VLOOKUP(Datos[[#This Row],[Region]],$P$7:$S$61,4,FALSE)</f>
        <v>38 - Santa Cruz de Tenerife</v>
      </c>
    </row>
    <row r="3074" spans="1:11" x14ac:dyDescent="0.25">
      <c r="A3074" t="s">
        <v>89</v>
      </c>
      <c r="B3074" t="s">
        <v>22</v>
      </c>
      <c r="C3074" t="s">
        <v>5</v>
      </c>
      <c r="D3074">
        <v>12509.53</v>
      </c>
      <c r="E3074">
        <v>12385.67</v>
      </c>
      <c r="F3074">
        <v>38</v>
      </c>
      <c r="G3074">
        <v>12509.53</v>
      </c>
      <c r="H3074">
        <v>12385.67</v>
      </c>
      <c r="J3074" s="29">
        <f>VLOOKUP(Datos[[#This Row],[Mes]],$M$2:$N$13,2,FALSE)</f>
        <v>44593</v>
      </c>
      <c r="K3074" s="29" t="str">
        <f>VLOOKUP(Datos[[#This Row],[Region]],$P$7:$S$61,4,FALSE)</f>
        <v>38 - Santa Cruz de Tenerife</v>
      </c>
    </row>
    <row r="3075" spans="1:11" x14ac:dyDescent="0.25">
      <c r="A3075" t="s">
        <v>78</v>
      </c>
      <c r="B3075" t="s">
        <v>18</v>
      </c>
      <c r="C3075" t="s">
        <v>5</v>
      </c>
      <c r="D3075">
        <v>79988.649999999994</v>
      </c>
      <c r="E3075">
        <v>79196.679999999993</v>
      </c>
      <c r="F3075">
        <v>39</v>
      </c>
      <c r="G3075">
        <v>79988.649999999994</v>
      </c>
      <c r="H3075">
        <v>79196.679999999993</v>
      </c>
      <c r="J3075" s="29">
        <f>VLOOKUP(Datos[[#This Row],[Mes]],$M$2:$N$13,2,FALSE)</f>
        <v>44593</v>
      </c>
      <c r="K3075" s="29" t="str">
        <f>VLOOKUP(Datos[[#This Row],[Region]],$P$7:$S$61,4,FALSE)</f>
        <v>39 - Cantabria</v>
      </c>
    </row>
    <row r="3076" spans="1:11" x14ac:dyDescent="0.25">
      <c r="A3076" t="s">
        <v>78</v>
      </c>
      <c r="B3076" t="s">
        <v>20</v>
      </c>
      <c r="C3076" t="s">
        <v>5</v>
      </c>
      <c r="D3076">
        <v>14108.88</v>
      </c>
      <c r="E3076">
        <v>12606.7</v>
      </c>
      <c r="F3076">
        <v>39</v>
      </c>
      <c r="G3076">
        <v>14108.88</v>
      </c>
      <c r="H3076">
        <v>12606.7</v>
      </c>
      <c r="J3076" s="29">
        <f>VLOOKUP(Datos[[#This Row],[Mes]],$M$2:$N$13,2,FALSE)</f>
        <v>44593</v>
      </c>
      <c r="K3076" s="29" t="str">
        <f>VLOOKUP(Datos[[#This Row],[Region]],$P$7:$S$61,4,FALSE)</f>
        <v>39 - Cantabria</v>
      </c>
    </row>
    <row r="3077" spans="1:11" x14ac:dyDescent="0.25">
      <c r="A3077" t="s">
        <v>78</v>
      </c>
      <c r="B3077" t="s">
        <v>21</v>
      </c>
      <c r="C3077" t="s">
        <v>5</v>
      </c>
      <c r="D3077">
        <v>4646.59</v>
      </c>
      <c r="E3077">
        <v>4564.43</v>
      </c>
      <c r="F3077">
        <v>39</v>
      </c>
      <c r="G3077">
        <v>4646.59</v>
      </c>
      <c r="H3077">
        <v>4564.43</v>
      </c>
      <c r="J3077" s="29">
        <f>VLOOKUP(Datos[[#This Row],[Mes]],$M$2:$N$13,2,FALSE)</f>
        <v>44593</v>
      </c>
      <c r="K3077" s="29" t="str">
        <f>VLOOKUP(Datos[[#This Row],[Region]],$P$7:$S$61,4,FALSE)</f>
        <v>39 - Cantabria</v>
      </c>
    </row>
    <row r="3078" spans="1:11" x14ac:dyDescent="0.25">
      <c r="A3078" t="s">
        <v>78</v>
      </c>
      <c r="B3078" t="s">
        <v>22</v>
      </c>
      <c r="C3078" t="s">
        <v>5</v>
      </c>
      <c r="D3078">
        <v>350.44</v>
      </c>
      <c r="E3078">
        <v>346.97</v>
      </c>
      <c r="F3078">
        <v>39</v>
      </c>
      <c r="G3078">
        <v>350.44</v>
      </c>
      <c r="H3078">
        <v>346.97</v>
      </c>
      <c r="J3078" s="29">
        <f>VLOOKUP(Datos[[#This Row],[Mes]],$M$2:$N$13,2,FALSE)</f>
        <v>44593</v>
      </c>
      <c r="K3078" s="29" t="str">
        <f>VLOOKUP(Datos[[#This Row],[Region]],$P$7:$S$61,4,FALSE)</f>
        <v>39 - Cantabria</v>
      </c>
    </row>
    <row r="3079" spans="1:11" x14ac:dyDescent="0.25">
      <c r="A3079" t="s">
        <v>96</v>
      </c>
      <c r="B3079" t="s">
        <v>18</v>
      </c>
      <c r="C3079" t="s">
        <v>5</v>
      </c>
      <c r="D3079">
        <v>4834.74</v>
      </c>
      <c r="E3079">
        <v>4786.87</v>
      </c>
      <c r="F3079">
        <v>40</v>
      </c>
      <c r="G3079">
        <v>4834.74</v>
      </c>
      <c r="H3079">
        <v>4786.87</v>
      </c>
      <c r="J3079" s="29">
        <f>VLOOKUP(Datos[[#This Row],[Mes]],$M$2:$N$13,2,FALSE)</f>
        <v>44593</v>
      </c>
      <c r="K3079" s="29" t="str">
        <f>VLOOKUP(Datos[[#This Row],[Region]],$P$7:$S$61,4,FALSE)</f>
        <v>40 - Segovia</v>
      </c>
    </row>
    <row r="3080" spans="1:11" x14ac:dyDescent="0.25">
      <c r="A3080" t="s">
        <v>96</v>
      </c>
      <c r="B3080" t="s">
        <v>20</v>
      </c>
      <c r="C3080" t="s">
        <v>5</v>
      </c>
      <c r="D3080">
        <v>6120.34</v>
      </c>
      <c r="E3080">
        <v>5772.28</v>
      </c>
      <c r="F3080">
        <v>40</v>
      </c>
      <c r="G3080">
        <v>6120.34</v>
      </c>
      <c r="H3080">
        <v>5772.28</v>
      </c>
      <c r="J3080" s="29">
        <f>VLOOKUP(Datos[[#This Row],[Mes]],$M$2:$N$13,2,FALSE)</f>
        <v>44593</v>
      </c>
      <c r="K3080" s="29" t="str">
        <f>VLOOKUP(Datos[[#This Row],[Region]],$P$7:$S$61,4,FALSE)</f>
        <v>40 - Segovia</v>
      </c>
    </row>
    <row r="3081" spans="1:11" x14ac:dyDescent="0.25">
      <c r="A3081" t="s">
        <v>96</v>
      </c>
      <c r="B3081" t="s">
        <v>21</v>
      </c>
      <c r="C3081" t="s">
        <v>5</v>
      </c>
      <c r="D3081">
        <v>14878.72</v>
      </c>
      <c r="E3081">
        <v>14615.64</v>
      </c>
      <c r="F3081">
        <v>40</v>
      </c>
      <c r="G3081">
        <v>14878.72</v>
      </c>
      <c r="H3081">
        <v>14615.64</v>
      </c>
      <c r="J3081" s="29">
        <f>VLOOKUP(Datos[[#This Row],[Mes]],$M$2:$N$13,2,FALSE)</f>
        <v>44593</v>
      </c>
      <c r="K3081" s="29" t="str">
        <f>VLOOKUP(Datos[[#This Row],[Region]],$P$7:$S$61,4,FALSE)</f>
        <v>40 - Segovia</v>
      </c>
    </row>
    <row r="3082" spans="1:11" x14ac:dyDescent="0.25">
      <c r="A3082" t="s">
        <v>96</v>
      </c>
      <c r="B3082" t="s">
        <v>22</v>
      </c>
      <c r="C3082" t="s">
        <v>5</v>
      </c>
      <c r="D3082">
        <v>45222.81</v>
      </c>
      <c r="E3082">
        <v>44775.06</v>
      </c>
      <c r="F3082">
        <v>40</v>
      </c>
      <c r="G3082">
        <v>45222.81</v>
      </c>
      <c r="H3082">
        <v>44775.06</v>
      </c>
      <c r="J3082" s="29">
        <f>VLOOKUP(Datos[[#This Row],[Mes]],$M$2:$N$13,2,FALSE)</f>
        <v>44593</v>
      </c>
      <c r="K3082" s="29" t="str">
        <f>VLOOKUP(Datos[[#This Row],[Region]],$P$7:$S$61,4,FALSE)</f>
        <v>40 - Segovia</v>
      </c>
    </row>
    <row r="3083" spans="1:11" x14ac:dyDescent="0.25">
      <c r="A3083" t="s">
        <v>61</v>
      </c>
      <c r="B3083" t="s">
        <v>18</v>
      </c>
      <c r="C3083" t="s">
        <v>5</v>
      </c>
      <c r="D3083">
        <v>27496.41</v>
      </c>
      <c r="E3083">
        <v>27224.17</v>
      </c>
      <c r="F3083">
        <v>41</v>
      </c>
      <c r="G3083">
        <v>27496.41</v>
      </c>
      <c r="H3083">
        <v>27224.17</v>
      </c>
      <c r="J3083" s="29">
        <f>VLOOKUP(Datos[[#This Row],[Mes]],$M$2:$N$13,2,FALSE)</f>
        <v>44593</v>
      </c>
      <c r="K3083" s="29" t="str">
        <f>VLOOKUP(Datos[[#This Row],[Region]],$P$7:$S$61,4,FALSE)</f>
        <v>41 - Sevilla</v>
      </c>
    </row>
    <row r="3084" spans="1:11" x14ac:dyDescent="0.25">
      <c r="A3084" t="s">
        <v>61</v>
      </c>
      <c r="B3084" t="s">
        <v>20</v>
      </c>
      <c r="C3084" t="s">
        <v>5</v>
      </c>
      <c r="D3084">
        <v>7327.41</v>
      </c>
      <c r="E3084">
        <v>6939.07</v>
      </c>
      <c r="F3084">
        <v>41</v>
      </c>
      <c r="G3084">
        <v>7327.41</v>
      </c>
      <c r="H3084">
        <v>6939.07</v>
      </c>
      <c r="J3084" s="29">
        <f>VLOOKUP(Datos[[#This Row],[Mes]],$M$2:$N$13,2,FALSE)</f>
        <v>44593</v>
      </c>
      <c r="K3084" s="29" t="str">
        <f>VLOOKUP(Datos[[#This Row],[Region]],$P$7:$S$61,4,FALSE)</f>
        <v>41 - Sevilla</v>
      </c>
    </row>
    <row r="3085" spans="1:11" x14ac:dyDescent="0.25">
      <c r="A3085" t="s">
        <v>61</v>
      </c>
      <c r="B3085" t="s">
        <v>21</v>
      </c>
      <c r="C3085" t="s">
        <v>5</v>
      </c>
      <c r="D3085">
        <v>45598.57</v>
      </c>
      <c r="E3085">
        <v>44792.31</v>
      </c>
      <c r="F3085">
        <v>41</v>
      </c>
      <c r="G3085">
        <v>45598.57</v>
      </c>
      <c r="H3085">
        <v>44792.31</v>
      </c>
      <c r="J3085" s="29">
        <f>VLOOKUP(Datos[[#This Row],[Mes]],$M$2:$N$13,2,FALSE)</f>
        <v>44593</v>
      </c>
      <c r="K3085" s="29" t="str">
        <f>VLOOKUP(Datos[[#This Row],[Region]],$P$7:$S$61,4,FALSE)</f>
        <v>41 - Sevilla</v>
      </c>
    </row>
    <row r="3086" spans="1:11" x14ac:dyDescent="0.25">
      <c r="A3086" t="s">
        <v>61</v>
      </c>
      <c r="B3086" t="s">
        <v>22</v>
      </c>
      <c r="C3086" t="s">
        <v>5</v>
      </c>
      <c r="D3086">
        <v>265645.51</v>
      </c>
      <c r="E3086">
        <v>263015.36</v>
      </c>
      <c r="F3086">
        <v>41</v>
      </c>
      <c r="G3086">
        <v>265645.51</v>
      </c>
      <c r="H3086">
        <v>263015.36</v>
      </c>
      <c r="J3086" s="29">
        <f>VLOOKUP(Datos[[#This Row],[Mes]],$M$2:$N$13,2,FALSE)</f>
        <v>44593</v>
      </c>
      <c r="K3086" s="29" t="str">
        <f>VLOOKUP(Datos[[#This Row],[Region]],$P$7:$S$61,4,FALSE)</f>
        <v>41 - Sevilla</v>
      </c>
    </row>
    <row r="3087" spans="1:11" x14ac:dyDescent="0.25">
      <c r="A3087" t="s">
        <v>61</v>
      </c>
      <c r="B3087" t="s">
        <v>23</v>
      </c>
      <c r="C3087" t="s">
        <v>5</v>
      </c>
      <c r="D3087">
        <v>23085.67</v>
      </c>
      <c r="E3087">
        <v>20986.97</v>
      </c>
      <c r="F3087">
        <v>41</v>
      </c>
      <c r="G3087">
        <v>23085.67</v>
      </c>
      <c r="H3087">
        <v>20986.97</v>
      </c>
      <c r="J3087" s="29">
        <f>VLOOKUP(Datos[[#This Row],[Mes]],$M$2:$N$13,2,FALSE)</f>
        <v>44593</v>
      </c>
      <c r="K3087" s="29" t="str">
        <f>VLOOKUP(Datos[[#This Row],[Region]],$P$7:$S$61,4,FALSE)</f>
        <v>41 - Sevilla</v>
      </c>
    </row>
    <row r="3088" spans="1:11" x14ac:dyDescent="0.25">
      <c r="A3088" t="s">
        <v>88</v>
      </c>
      <c r="B3088" t="s">
        <v>18</v>
      </c>
      <c r="C3088" t="s">
        <v>5</v>
      </c>
      <c r="D3088">
        <v>2119.9299999999998</v>
      </c>
      <c r="E3088">
        <v>2098.94</v>
      </c>
      <c r="F3088">
        <v>42</v>
      </c>
      <c r="G3088">
        <v>2119.9299999999998</v>
      </c>
      <c r="H3088">
        <v>2098.94</v>
      </c>
      <c r="J3088" s="29">
        <f>VLOOKUP(Datos[[#This Row],[Mes]],$M$2:$N$13,2,FALSE)</f>
        <v>44593</v>
      </c>
      <c r="K3088" s="29" t="str">
        <f>VLOOKUP(Datos[[#This Row],[Region]],$P$7:$S$61,4,FALSE)</f>
        <v>42 - Soria</v>
      </c>
    </row>
    <row r="3089" spans="1:11" x14ac:dyDescent="0.25">
      <c r="A3089" t="s">
        <v>88</v>
      </c>
      <c r="B3089" t="s">
        <v>20</v>
      </c>
      <c r="C3089" t="s">
        <v>5</v>
      </c>
      <c r="D3089">
        <v>14540.73</v>
      </c>
      <c r="E3089">
        <v>12717.42</v>
      </c>
      <c r="F3089">
        <v>42</v>
      </c>
      <c r="G3089">
        <v>14540.73</v>
      </c>
      <c r="H3089">
        <v>12717.42</v>
      </c>
      <c r="J3089" s="29">
        <f>VLOOKUP(Datos[[#This Row],[Mes]],$M$2:$N$13,2,FALSE)</f>
        <v>44593</v>
      </c>
      <c r="K3089" s="29" t="str">
        <f>VLOOKUP(Datos[[#This Row],[Region]],$P$7:$S$61,4,FALSE)</f>
        <v>42 - Soria</v>
      </c>
    </row>
    <row r="3090" spans="1:11" x14ac:dyDescent="0.25">
      <c r="A3090" t="s">
        <v>88</v>
      </c>
      <c r="B3090" t="s">
        <v>21</v>
      </c>
      <c r="C3090" t="s">
        <v>5</v>
      </c>
      <c r="D3090">
        <v>260910.5</v>
      </c>
      <c r="E3090">
        <v>256297.15</v>
      </c>
      <c r="F3090">
        <v>42</v>
      </c>
      <c r="G3090">
        <v>260910.5</v>
      </c>
      <c r="H3090">
        <v>256297.15</v>
      </c>
      <c r="J3090" s="29">
        <f>VLOOKUP(Datos[[#This Row],[Mes]],$M$2:$N$13,2,FALSE)</f>
        <v>44593</v>
      </c>
      <c r="K3090" s="29" t="str">
        <f>VLOOKUP(Datos[[#This Row],[Region]],$P$7:$S$61,4,FALSE)</f>
        <v>42 - Soria</v>
      </c>
    </row>
    <row r="3091" spans="1:11" x14ac:dyDescent="0.25">
      <c r="A3091" t="s">
        <v>88</v>
      </c>
      <c r="B3091" t="s">
        <v>22</v>
      </c>
      <c r="C3091" t="s">
        <v>5</v>
      </c>
      <c r="D3091">
        <v>19654.060000000001</v>
      </c>
      <c r="E3091">
        <v>19459.47</v>
      </c>
      <c r="F3091">
        <v>42</v>
      </c>
      <c r="G3091">
        <v>19654.060000000001</v>
      </c>
      <c r="H3091">
        <v>19459.47</v>
      </c>
      <c r="J3091" s="29">
        <f>VLOOKUP(Datos[[#This Row],[Mes]],$M$2:$N$13,2,FALSE)</f>
        <v>44593</v>
      </c>
      <c r="K3091" s="29" t="str">
        <f>VLOOKUP(Datos[[#This Row],[Region]],$P$7:$S$61,4,FALSE)</f>
        <v>42 - Soria</v>
      </c>
    </row>
    <row r="3092" spans="1:11" x14ac:dyDescent="0.25">
      <c r="A3092" t="s">
        <v>106</v>
      </c>
      <c r="B3092" t="s">
        <v>18</v>
      </c>
      <c r="C3092" t="s">
        <v>5</v>
      </c>
      <c r="D3092">
        <v>95947.73</v>
      </c>
      <c r="E3092">
        <v>94997.75</v>
      </c>
      <c r="F3092">
        <v>43</v>
      </c>
      <c r="G3092">
        <v>95947.73</v>
      </c>
      <c r="H3092">
        <v>94997.75</v>
      </c>
      <c r="J3092" s="29">
        <f>VLOOKUP(Datos[[#This Row],[Mes]],$M$2:$N$13,2,FALSE)</f>
        <v>44593</v>
      </c>
      <c r="K3092" s="29" t="str">
        <f>VLOOKUP(Datos[[#This Row],[Region]],$P$7:$S$61,4,FALSE)</f>
        <v>43 - Tarragona</v>
      </c>
    </row>
    <row r="3093" spans="1:11" x14ac:dyDescent="0.25">
      <c r="A3093" t="s">
        <v>106</v>
      </c>
      <c r="B3093" t="s">
        <v>19</v>
      </c>
      <c r="C3093" t="s">
        <v>5</v>
      </c>
      <c r="D3093">
        <v>2351201</v>
      </c>
      <c r="E3093">
        <v>2257709</v>
      </c>
      <c r="F3093">
        <v>43</v>
      </c>
      <c r="G3093">
        <v>2351201</v>
      </c>
      <c r="H3093">
        <v>2257709</v>
      </c>
      <c r="J3093" s="29">
        <f>VLOOKUP(Datos[[#This Row],[Mes]],$M$2:$N$13,2,FALSE)</f>
        <v>44593</v>
      </c>
      <c r="K3093" s="29" t="str">
        <f>VLOOKUP(Datos[[#This Row],[Region]],$P$7:$S$61,4,FALSE)</f>
        <v>43 - Tarragona</v>
      </c>
    </row>
    <row r="3094" spans="1:11" x14ac:dyDescent="0.25">
      <c r="A3094" t="s">
        <v>106</v>
      </c>
      <c r="B3094" t="s">
        <v>20</v>
      </c>
      <c r="C3094" t="s">
        <v>5</v>
      </c>
      <c r="D3094">
        <v>156079.66</v>
      </c>
      <c r="E3094">
        <v>150984.95999999999</v>
      </c>
      <c r="F3094">
        <v>43</v>
      </c>
      <c r="G3094">
        <v>156079.66</v>
      </c>
      <c r="H3094">
        <v>150984.95999999999</v>
      </c>
      <c r="J3094" s="29">
        <f>VLOOKUP(Datos[[#This Row],[Mes]],$M$2:$N$13,2,FALSE)</f>
        <v>44593</v>
      </c>
      <c r="K3094" s="29" t="str">
        <f>VLOOKUP(Datos[[#This Row],[Region]],$P$7:$S$61,4,FALSE)</f>
        <v>43 - Tarragona</v>
      </c>
    </row>
    <row r="3095" spans="1:11" x14ac:dyDescent="0.25">
      <c r="A3095" t="s">
        <v>106</v>
      </c>
      <c r="B3095" t="s">
        <v>21</v>
      </c>
      <c r="C3095" t="s">
        <v>5</v>
      </c>
      <c r="D3095">
        <v>151347.5</v>
      </c>
      <c r="E3095">
        <v>148671.41</v>
      </c>
      <c r="F3095">
        <v>43</v>
      </c>
      <c r="G3095">
        <v>151347.5</v>
      </c>
      <c r="H3095">
        <v>148671.41</v>
      </c>
      <c r="J3095" s="29">
        <f>VLOOKUP(Datos[[#This Row],[Mes]],$M$2:$N$13,2,FALSE)</f>
        <v>44593</v>
      </c>
      <c r="K3095" s="29" t="str">
        <f>VLOOKUP(Datos[[#This Row],[Region]],$P$7:$S$61,4,FALSE)</f>
        <v>43 - Tarragona</v>
      </c>
    </row>
    <row r="3096" spans="1:11" x14ac:dyDescent="0.25">
      <c r="A3096" t="s">
        <v>106</v>
      </c>
      <c r="B3096" t="s">
        <v>22</v>
      </c>
      <c r="C3096" t="s">
        <v>5</v>
      </c>
      <c r="D3096">
        <v>6948.45</v>
      </c>
      <c r="E3096">
        <v>6879.65</v>
      </c>
      <c r="F3096">
        <v>43</v>
      </c>
      <c r="G3096">
        <v>6948.45</v>
      </c>
      <c r="H3096">
        <v>6879.65</v>
      </c>
      <c r="J3096" s="29">
        <f>VLOOKUP(Datos[[#This Row],[Mes]],$M$2:$N$13,2,FALSE)</f>
        <v>44593</v>
      </c>
      <c r="K3096" s="29" t="str">
        <f>VLOOKUP(Datos[[#This Row],[Region]],$P$7:$S$61,4,FALSE)</f>
        <v>43 - Tarragona</v>
      </c>
    </row>
    <row r="3097" spans="1:11" x14ac:dyDescent="0.25">
      <c r="A3097" t="s">
        <v>87</v>
      </c>
      <c r="B3097" t="s">
        <v>18</v>
      </c>
      <c r="C3097" t="s">
        <v>5</v>
      </c>
      <c r="D3097">
        <v>250.23</v>
      </c>
      <c r="E3097">
        <v>247.75</v>
      </c>
      <c r="F3097">
        <v>44</v>
      </c>
      <c r="G3097">
        <v>250.23</v>
      </c>
      <c r="H3097">
        <v>247.75</v>
      </c>
      <c r="J3097" s="29">
        <f>VLOOKUP(Datos[[#This Row],[Mes]],$M$2:$N$13,2,FALSE)</f>
        <v>44593</v>
      </c>
      <c r="K3097" s="29" t="str">
        <f>VLOOKUP(Datos[[#This Row],[Region]],$P$7:$S$61,4,FALSE)</f>
        <v>44 - Teruel</v>
      </c>
    </row>
    <row r="3098" spans="1:11" x14ac:dyDescent="0.25">
      <c r="A3098" t="s">
        <v>87</v>
      </c>
      <c r="B3098" t="s">
        <v>20</v>
      </c>
      <c r="C3098" t="s">
        <v>5</v>
      </c>
      <c r="D3098">
        <v>9012.7900000000009</v>
      </c>
      <c r="E3098">
        <v>8682.5</v>
      </c>
      <c r="F3098">
        <v>44</v>
      </c>
      <c r="G3098">
        <v>9012.7900000000009</v>
      </c>
      <c r="H3098">
        <v>8682.5</v>
      </c>
      <c r="J3098" s="29">
        <f>VLOOKUP(Datos[[#This Row],[Mes]],$M$2:$N$13,2,FALSE)</f>
        <v>44593</v>
      </c>
      <c r="K3098" s="29" t="str">
        <f>VLOOKUP(Datos[[#This Row],[Region]],$P$7:$S$61,4,FALSE)</f>
        <v>44 - Teruel</v>
      </c>
    </row>
    <row r="3099" spans="1:11" x14ac:dyDescent="0.25">
      <c r="A3099" t="s">
        <v>87</v>
      </c>
      <c r="B3099" t="s">
        <v>21</v>
      </c>
      <c r="C3099" t="s">
        <v>5</v>
      </c>
      <c r="D3099">
        <v>214135.25</v>
      </c>
      <c r="E3099">
        <v>210348.97</v>
      </c>
      <c r="F3099">
        <v>44</v>
      </c>
      <c r="G3099">
        <v>214135.25</v>
      </c>
      <c r="H3099">
        <v>210348.97</v>
      </c>
      <c r="J3099" s="29">
        <f>VLOOKUP(Datos[[#This Row],[Mes]],$M$2:$N$13,2,FALSE)</f>
        <v>44593</v>
      </c>
      <c r="K3099" s="29" t="str">
        <f>VLOOKUP(Datos[[#This Row],[Region]],$P$7:$S$61,4,FALSE)</f>
        <v>44 - Teruel</v>
      </c>
    </row>
    <row r="3100" spans="1:11" x14ac:dyDescent="0.25">
      <c r="A3100" t="s">
        <v>87</v>
      </c>
      <c r="B3100" t="s">
        <v>22</v>
      </c>
      <c r="C3100" t="s">
        <v>5</v>
      </c>
      <c r="D3100">
        <v>66605.84</v>
      </c>
      <c r="E3100">
        <v>65946.38</v>
      </c>
      <c r="F3100">
        <v>44</v>
      </c>
      <c r="G3100">
        <v>66605.84</v>
      </c>
      <c r="H3100">
        <v>65946.38</v>
      </c>
      <c r="J3100" s="29">
        <f>VLOOKUP(Datos[[#This Row],[Mes]],$M$2:$N$13,2,FALSE)</f>
        <v>44593</v>
      </c>
      <c r="K3100" s="29" t="str">
        <f>VLOOKUP(Datos[[#This Row],[Region]],$P$7:$S$61,4,FALSE)</f>
        <v>44 - Teruel</v>
      </c>
    </row>
    <row r="3101" spans="1:11" x14ac:dyDescent="0.25">
      <c r="A3101" t="s">
        <v>86</v>
      </c>
      <c r="B3101" t="s">
        <v>18</v>
      </c>
      <c r="C3101" t="s">
        <v>5</v>
      </c>
      <c r="D3101">
        <v>75289.740000000005</v>
      </c>
      <c r="E3101">
        <v>74544.3</v>
      </c>
      <c r="F3101">
        <v>45</v>
      </c>
      <c r="G3101">
        <v>75289.740000000005</v>
      </c>
      <c r="H3101">
        <v>74544.3</v>
      </c>
      <c r="J3101" s="29">
        <f>VLOOKUP(Datos[[#This Row],[Mes]],$M$2:$N$13,2,FALSE)</f>
        <v>44593</v>
      </c>
      <c r="K3101" s="29" t="str">
        <f>VLOOKUP(Datos[[#This Row],[Region]],$P$7:$S$61,4,FALSE)</f>
        <v>45 - Toledo</v>
      </c>
    </row>
    <row r="3102" spans="1:11" x14ac:dyDescent="0.25">
      <c r="A3102" t="s">
        <v>86</v>
      </c>
      <c r="B3102" t="s">
        <v>20</v>
      </c>
      <c r="C3102" t="s">
        <v>5</v>
      </c>
      <c r="D3102">
        <v>151482.45000000001</v>
      </c>
      <c r="E3102">
        <v>145460.74</v>
      </c>
      <c r="F3102">
        <v>45</v>
      </c>
      <c r="G3102">
        <v>151482.45000000001</v>
      </c>
      <c r="H3102">
        <v>145460.74</v>
      </c>
      <c r="J3102" s="29">
        <f>VLOOKUP(Datos[[#This Row],[Mes]],$M$2:$N$13,2,FALSE)</f>
        <v>44593</v>
      </c>
      <c r="K3102" s="29" t="str">
        <f>VLOOKUP(Datos[[#This Row],[Region]],$P$7:$S$61,4,FALSE)</f>
        <v>45 - Toledo</v>
      </c>
    </row>
    <row r="3103" spans="1:11" x14ac:dyDescent="0.25">
      <c r="A3103" t="s">
        <v>86</v>
      </c>
      <c r="B3103" t="s">
        <v>21</v>
      </c>
      <c r="C3103" t="s">
        <v>5</v>
      </c>
      <c r="D3103">
        <v>8326.49</v>
      </c>
      <c r="E3103">
        <v>8179.26</v>
      </c>
      <c r="F3103">
        <v>45</v>
      </c>
      <c r="G3103">
        <v>8326.49</v>
      </c>
      <c r="H3103">
        <v>8179.26</v>
      </c>
      <c r="J3103" s="29">
        <f>VLOOKUP(Datos[[#This Row],[Mes]],$M$2:$N$13,2,FALSE)</f>
        <v>44593</v>
      </c>
      <c r="K3103" s="29" t="str">
        <f>VLOOKUP(Datos[[#This Row],[Region]],$P$7:$S$61,4,FALSE)</f>
        <v>45 - Toledo</v>
      </c>
    </row>
    <row r="3104" spans="1:11" x14ac:dyDescent="0.25">
      <c r="A3104" t="s">
        <v>86</v>
      </c>
      <c r="B3104" t="s">
        <v>22</v>
      </c>
      <c r="C3104" t="s">
        <v>5</v>
      </c>
      <c r="D3104">
        <v>69956.7</v>
      </c>
      <c r="E3104">
        <v>69264.06</v>
      </c>
      <c r="F3104">
        <v>45</v>
      </c>
      <c r="G3104">
        <v>69956.7</v>
      </c>
      <c r="H3104">
        <v>69264.06</v>
      </c>
      <c r="J3104" s="29">
        <f>VLOOKUP(Datos[[#This Row],[Mes]],$M$2:$N$13,2,FALSE)</f>
        <v>44593</v>
      </c>
      <c r="K3104" s="29" t="str">
        <f>VLOOKUP(Datos[[#This Row],[Region]],$P$7:$S$61,4,FALSE)</f>
        <v>45 - Toledo</v>
      </c>
    </row>
    <row r="3105" spans="1:11" x14ac:dyDescent="0.25">
      <c r="A3105" t="s">
        <v>110</v>
      </c>
      <c r="B3105" t="s">
        <v>18</v>
      </c>
      <c r="C3105" t="s">
        <v>5</v>
      </c>
      <c r="D3105">
        <v>266074.34999999998</v>
      </c>
      <c r="E3105">
        <v>263439.95</v>
      </c>
      <c r="F3105">
        <v>46</v>
      </c>
      <c r="G3105">
        <v>266074.34999999998</v>
      </c>
      <c r="H3105">
        <v>263439.95</v>
      </c>
      <c r="J3105" s="29">
        <f>VLOOKUP(Datos[[#This Row],[Mes]],$M$2:$N$13,2,FALSE)</f>
        <v>44593</v>
      </c>
      <c r="K3105" s="29" t="str">
        <f>VLOOKUP(Datos[[#This Row],[Region]],$P$7:$S$61,4,FALSE)</f>
        <v>46 - Valencia/València</v>
      </c>
    </row>
    <row r="3106" spans="1:11" x14ac:dyDescent="0.25">
      <c r="A3106" t="s">
        <v>110</v>
      </c>
      <c r="B3106" t="s">
        <v>19</v>
      </c>
      <c r="C3106" t="s">
        <v>5</v>
      </c>
      <c r="D3106">
        <v>714962</v>
      </c>
      <c r="E3106">
        <v>688179</v>
      </c>
      <c r="F3106">
        <v>46</v>
      </c>
      <c r="G3106">
        <v>714962</v>
      </c>
      <c r="H3106">
        <v>688179</v>
      </c>
      <c r="J3106" s="29">
        <f>VLOOKUP(Datos[[#This Row],[Mes]],$M$2:$N$13,2,FALSE)</f>
        <v>44593</v>
      </c>
      <c r="K3106" s="29" t="str">
        <f>VLOOKUP(Datos[[#This Row],[Region]],$P$7:$S$61,4,FALSE)</f>
        <v>46 - Valencia/València</v>
      </c>
    </row>
    <row r="3107" spans="1:11" x14ac:dyDescent="0.25">
      <c r="A3107" t="s">
        <v>110</v>
      </c>
      <c r="B3107" t="s">
        <v>20</v>
      </c>
      <c r="C3107" t="s">
        <v>5</v>
      </c>
      <c r="D3107">
        <v>152343.40999999997</v>
      </c>
      <c r="E3107">
        <v>147170.78</v>
      </c>
      <c r="F3107">
        <v>46</v>
      </c>
      <c r="G3107">
        <v>152343.40999999997</v>
      </c>
      <c r="H3107">
        <v>147170.78</v>
      </c>
      <c r="J3107" s="29">
        <f>VLOOKUP(Datos[[#This Row],[Mes]],$M$2:$N$13,2,FALSE)</f>
        <v>44593</v>
      </c>
      <c r="K3107" s="29" t="str">
        <f>VLOOKUP(Datos[[#This Row],[Region]],$P$7:$S$61,4,FALSE)</f>
        <v>46 - Valencia/València</v>
      </c>
    </row>
    <row r="3108" spans="1:11" x14ac:dyDescent="0.25">
      <c r="A3108" t="s">
        <v>110</v>
      </c>
      <c r="B3108" t="s">
        <v>21</v>
      </c>
      <c r="C3108" t="s">
        <v>5</v>
      </c>
      <c r="D3108">
        <v>145328.14000000001</v>
      </c>
      <c r="E3108">
        <v>142758.49</v>
      </c>
      <c r="F3108">
        <v>46</v>
      </c>
      <c r="G3108">
        <v>145328.14000000001</v>
      </c>
      <c r="H3108">
        <v>142758.49</v>
      </c>
      <c r="J3108" s="29">
        <f>VLOOKUP(Datos[[#This Row],[Mes]],$M$2:$N$13,2,FALSE)</f>
        <v>44593</v>
      </c>
      <c r="K3108" s="29" t="str">
        <f>VLOOKUP(Datos[[#This Row],[Region]],$P$7:$S$61,4,FALSE)</f>
        <v>46 - Valencia/València</v>
      </c>
    </row>
    <row r="3109" spans="1:11" x14ac:dyDescent="0.25">
      <c r="A3109" t="s">
        <v>110</v>
      </c>
      <c r="B3109" t="s">
        <v>22</v>
      </c>
      <c r="C3109" t="s">
        <v>5</v>
      </c>
      <c r="D3109">
        <v>23523.5</v>
      </c>
      <c r="E3109">
        <v>23290.59</v>
      </c>
      <c r="F3109">
        <v>46</v>
      </c>
      <c r="G3109">
        <v>23523.5</v>
      </c>
      <c r="H3109">
        <v>23290.59</v>
      </c>
      <c r="J3109" s="29">
        <f>VLOOKUP(Datos[[#This Row],[Mes]],$M$2:$N$13,2,FALSE)</f>
        <v>44593</v>
      </c>
      <c r="K3109" s="29" t="str">
        <f>VLOOKUP(Datos[[#This Row],[Region]],$P$7:$S$61,4,FALSE)</f>
        <v>46 - Valencia/València</v>
      </c>
    </row>
    <row r="3110" spans="1:11" x14ac:dyDescent="0.25">
      <c r="A3110" t="s">
        <v>110</v>
      </c>
      <c r="B3110" t="s">
        <v>23</v>
      </c>
      <c r="C3110" t="s">
        <v>5</v>
      </c>
      <c r="D3110">
        <v>9.69</v>
      </c>
      <c r="E3110">
        <v>8.81</v>
      </c>
      <c r="F3110">
        <v>46</v>
      </c>
      <c r="G3110">
        <v>9.69</v>
      </c>
      <c r="H3110">
        <v>8.81</v>
      </c>
      <c r="J3110" s="29">
        <f>VLOOKUP(Datos[[#This Row],[Mes]],$M$2:$N$13,2,FALSE)</f>
        <v>44593</v>
      </c>
      <c r="K3110" s="29" t="str">
        <f>VLOOKUP(Datos[[#This Row],[Region]],$P$7:$S$61,4,FALSE)</f>
        <v>46 - Valencia/València</v>
      </c>
    </row>
    <row r="3111" spans="1:11" x14ac:dyDescent="0.25">
      <c r="A3111" t="s">
        <v>85</v>
      </c>
      <c r="B3111" t="s">
        <v>18</v>
      </c>
      <c r="C3111" t="s">
        <v>5</v>
      </c>
      <c r="D3111">
        <v>3107.37</v>
      </c>
      <c r="E3111">
        <v>3076.6</v>
      </c>
      <c r="F3111">
        <v>47</v>
      </c>
      <c r="G3111">
        <v>3107.37</v>
      </c>
      <c r="H3111">
        <v>3076.6</v>
      </c>
      <c r="J3111" s="29">
        <f>VLOOKUP(Datos[[#This Row],[Mes]],$M$2:$N$13,2,FALSE)</f>
        <v>44593</v>
      </c>
      <c r="K3111" s="29" t="str">
        <f>VLOOKUP(Datos[[#This Row],[Region]],$P$7:$S$61,4,FALSE)</f>
        <v>47 - Valladolid</v>
      </c>
    </row>
    <row r="3112" spans="1:11" x14ac:dyDescent="0.25">
      <c r="A3112" t="s">
        <v>85</v>
      </c>
      <c r="B3112" t="s">
        <v>20</v>
      </c>
      <c r="C3112" t="s">
        <v>5</v>
      </c>
      <c r="D3112">
        <v>12170.92</v>
      </c>
      <c r="E3112">
        <v>11447.83</v>
      </c>
      <c r="F3112">
        <v>47</v>
      </c>
      <c r="G3112">
        <v>12170.92</v>
      </c>
      <c r="H3112">
        <v>11447.83</v>
      </c>
      <c r="J3112" s="29">
        <f>VLOOKUP(Datos[[#This Row],[Mes]],$M$2:$N$13,2,FALSE)</f>
        <v>44593</v>
      </c>
      <c r="K3112" s="29" t="str">
        <f>VLOOKUP(Datos[[#This Row],[Region]],$P$7:$S$61,4,FALSE)</f>
        <v>47 - Valladolid</v>
      </c>
    </row>
    <row r="3113" spans="1:11" x14ac:dyDescent="0.25">
      <c r="A3113" t="s">
        <v>85</v>
      </c>
      <c r="B3113" t="s">
        <v>21</v>
      </c>
      <c r="C3113" t="s">
        <v>5</v>
      </c>
      <c r="D3113">
        <v>271995.27</v>
      </c>
      <c r="E3113">
        <v>267185.91999999998</v>
      </c>
      <c r="F3113">
        <v>47</v>
      </c>
      <c r="G3113">
        <v>271995.27</v>
      </c>
      <c r="H3113">
        <v>267185.91999999998</v>
      </c>
      <c r="J3113" s="29">
        <f>VLOOKUP(Datos[[#This Row],[Mes]],$M$2:$N$13,2,FALSE)</f>
        <v>44593</v>
      </c>
      <c r="K3113" s="29" t="str">
        <f>VLOOKUP(Datos[[#This Row],[Region]],$P$7:$S$61,4,FALSE)</f>
        <v>47 - Valladolid</v>
      </c>
    </row>
    <row r="3114" spans="1:11" x14ac:dyDescent="0.25">
      <c r="A3114" t="s">
        <v>85</v>
      </c>
      <c r="B3114" t="s">
        <v>22</v>
      </c>
      <c r="C3114" t="s">
        <v>5</v>
      </c>
      <c r="D3114">
        <v>61238.58</v>
      </c>
      <c r="E3114">
        <v>60632.26</v>
      </c>
      <c r="F3114">
        <v>47</v>
      </c>
      <c r="G3114">
        <v>61238.58</v>
      </c>
      <c r="H3114">
        <v>60632.26</v>
      </c>
      <c r="J3114" s="29">
        <f>VLOOKUP(Datos[[#This Row],[Mes]],$M$2:$N$13,2,FALSE)</f>
        <v>44593</v>
      </c>
      <c r="K3114" s="29" t="str">
        <f>VLOOKUP(Datos[[#This Row],[Region]],$P$7:$S$61,4,FALSE)</f>
        <v>47 - Valladolid</v>
      </c>
    </row>
    <row r="3115" spans="1:11" x14ac:dyDescent="0.25">
      <c r="A3115" t="s">
        <v>73</v>
      </c>
      <c r="B3115" t="s">
        <v>18</v>
      </c>
      <c r="C3115" t="s">
        <v>5</v>
      </c>
      <c r="D3115">
        <v>28641.34</v>
      </c>
      <c r="E3115">
        <v>28357.759999999998</v>
      </c>
      <c r="F3115">
        <v>48</v>
      </c>
      <c r="G3115">
        <v>28641.34</v>
      </c>
      <c r="H3115">
        <v>28357.759999999998</v>
      </c>
      <c r="J3115" s="29">
        <f>VLOOKUP(Datos[[#This Row],[Mes]],$M$2:$N$13,2,FALSE)</f>
        <v>44593</v>
      </c>
      <c r="K3115" s="29" t="str">
        <f>VLOOKUP(Datos[[#This Row],[Region]],$P$7:$S$61,4,FALSE)</f>
        <v>48 - Bizkaia</v>
      </c>
    </row>
    <row r="3116" spans="1:11" x14ac:dyDescent="0.25">
      <c r="A3116" t="s">
        <v>73</v>
      </c>
      <c r="B3116" t="s">
        <v>20</v>
      </c>
      <c r="C3116" t="s">
        <v>5</v>
      </c>
      <c r="D3116">
        <v>244496.27</v>
      </c>
      <c r="E3116">
        <v>236622.36</v>
      </c>
      <c r="F3116">
        <v>48</v>
      </c>
      <c r="G3116">
        <v>244496.27</v>
      </c>
      <c r="H3116">
        <v>236622.36</v>
      </c>
      <c r="J3116" s="29">
        <f>VLOOKUP(Datos[[#This Row],[Mes]],$M$2:$N$13,2,FALSE)</f>
        <v>44593</v>
      </c>
      <c r="K3116" s="29" t="str">
        <f>VLOOKUP(Datos[[#This Row],[Region]],$P$7:$S$61,4,FALSE)</f>
        <v>48 - Bizkaia</v>
      </c>
    </row>
    <row r="3117" spans="1:11" x14ac:dyDescent="0.25">
      <c r="A3117" t="s">
        <v>73</v>
      </c>
      <c r="B3117" t="s">
        <v>21</v>
      </c>
      <c r="C3117" t="s">
        <v>5</v>
      </c>
      <c r="D3117">
        <v>4500.8500000000004</v>
      </c>
      <c r="E3117">
        <v>4421.2700000000004</v>
      </c>
      <c r="F3117">
        <v>48</v>
      </c>
      <c r="G3117">
        <v>4500.8500000000004</v>
      </c>
      <c r="H3117">
        <v>4421.2700000000004</v>
      </c>
      <c r="J3117" s="29">
        <f>VLOOKUP(Datos[[#This Row],[Mes]],$M$2:$N$13,2,FALSE)</f>
        <v>44593</v>
      </c>
      <c r="K3117" s="29" t="str">
        <f>VLOOKUP(Datos[[#This Row],[Region]],$P$7:$S$61,4,FALSE)</f>
        <v>48 - Bizkaia</v>
      </c>
    </row>
    <row r="3118" spans="1:11" x14ac:dyDescent="0.25">
      <c r="A3118" t="s">
        <v>73</v>
      </c>
      <c r="B3118" t="s">
        <v>22</v>
      </c>
      <c r="C3118" t="s">
        <v>5</v>
      </c>
      <c r="D3118">
        <v>271.91000000000003</v>
      </c>
      <c r="E3118">
        <v>269.22000000000003</v>
      </c>
      <c r="F3118">
        <v>48</v>
      </c>
      <c r="G3118">
        <v>271.91000000000003</v>
      </c>
      <c r="H3118">
        <v>269.22000000000003</v>
      </c>
      <c r="J3118" s="29">
        <f>VLOOKUP(Datos[[#This Row],[Mes]],$M$2:$N$13,2,FALSE)</f>
        <v>44593</v>
      </c>
      <c r="K3118" s="29" t="str">
        <f>VLOOKUP(Datos[[#This Row],[Region]],$P$7:$S$61,4,FALSE)</f>
        <v>48 - Bizkaia</v>
      </c>
    </row>
    <row r="3119" spans="1:11" x14ac:dyDescent="0.25">
      <c r="A3119" t="s">
        <v>84</v>
      </c>
      <c r="B3119" t="s">
        <v>18</v>
      </c>
      <c r="C3119" t="s">
        <v>5</v>
      </c>
      <c r="D3119">
        <v>305704.87</v>
      </c>
      <c r="E3119">
        <v>302678.09000000003</v>
      </c>
      <c r="F3119">
        <v>49</v>
      </c>
      <c r="G3119">
        <v>305704.87</v>
      </c>
      <c r="H3119">
        <v>302678.09000000003</v>
      </c>
      <c r="J3119" s="29">
        <f>VLOOKUP(Datos[[#This Row],[Mes]],$M$2:$N$13,2,FALSE)</f>
        <v>44593</v>
      </c>
      <c r="K3119" s="29" t="str">
        <f>VLOOKUP(Datos[[#This Row],[Region]],$P$7:$S$61,4,FALSE)</f>
        <v>49 - Zamora</v>
      </c>
    </row>
    <row r="3120" spans="1:11" x14ac:dyDescent="0.25">
      <c r="A3120" t="s">
        <v>84</v>
      </c>
      <c r="B3120" t="s">
        <v>21</v>
      </c>
      <c r="C3120" t="s">
        <v>5</v>
      </c>
      <c r="D3120">
        <v>90928.79</v>
      </c>
      <c r="E3120">
        <v>89321.01</v>
      </c>
      <c r="F3120">
        <v>49</v>
      </c>
      <c r="G3120">
        <v>90928.79</v>
      </c>
      <c r="H3120">
        <v>89321.01</v>
      </c>
      <c r="J3120" s="29">
        <f>VLOOKUP(Datos[[#This Row],[Mes]],$M$2:$N$13,2,FALSE)</f>
        <v>44593</v>
      </c>
      <c r="K3120" s="29" t="str">
        <f>VLOOKUP(Datos[[#This Row],[Region]],$P$7:$S$61,4,FALSE)</f>
        <v>49 - Zamora</v>
      </c>
    </row>
    <row r="3121" spans="1:11" x14ac:dyDescent="0.25">
      <c r="A3121" t="s">
        <v>84</v>
      </c>
      <c r="B3121" t="s">
        <v>22</v>
      </c>
      <c r="C3121" t="s">
        <v>5</v>
      </c>
      <c r="D3121">
        <v>44278.78</v>
      </c>
      <c r="E3121">
        <v>43840.38</v>
      </c>
      <c r="F3121">
        <v>49</v>
      </c>
      <c r="G3121">
        <v>44278.78</v>
      </c>
      <c r="H3121">
        <v>43840.38</v>
      </c>
      <c r="J3121" s="29">
        <f>VLOOKUP(Datos[[#This Row],[Mes]],$M$2:$N$13,2,FALSE)</f>
        <v>44593</v>
      </c>
      <c r="K3121" s="29" t="str">
        <f>VLOOKUP(Datos[[#This Row],[Region]],$P$7:$S$61,4,FALSE)</f>
        <v>49 - Zamora</v>
      </c>
    </row>
    <row r="3122" spans="1:11" x14ac:dyDescent="0.25">
      <c r="A3122" t="s">
        <v>62</v>
      </c>
      <c r="B3122" t="s">
        <v>18</v>
      </c>
      <c r="C3122" t="s">
        <v>5</v>
      </c>
      <c r="D3122">
        <v>115247.58</v>
      </c>
      <c r="E3122">
        <v>114106.51</v>
      </c>
      <c r="F3122">
        <v>50</v>
      </c>
      <c r="G3122">
        <v>115247.58</v>
      </c>
      <c r="H3122">
        <v>114106.51</v>
      </c>
      <c r="J3122" s="29">
        <f>VLOOKUP(Datos[[#This Row],[Mes]],$M$2:$N$13,2,FALSE)</f>
        <v>44593</v>
      </c>
      <c r="K3122" s="29" t="str">
        <f>VLOOKUP(Datos[[#This Row],[Region]],$P$7:$S$61,4,FALSE)</f>
        <v>50 - Zaragoza</v>
      </c>
    </row>
    <row r="3123" spans="1:11" x14ac:dyDescent="0.25">
      <c r="A3123" t="s">
        <v>62</v>
      </c>
      <c r="B3123" t="s">
        <v>20</v>
      </c>
      <c r="C3123" t="s">
        <v>5</v>
      </c>
      <c r="D3123">
        <v>167073.85</v>
      </c>
      <c r="E3123">
        <v>160909.22</v>
      </c>
      <c r="F3123">
        <v>50</v>
      </c>
      <c r="G3123">
        <v>167073.85</v>
      </c>
      <c r="H3123">
        <v>160909.22</v>
      </c>
      <c r="J3123" s="29">
        <f>VLOOKUP(Datos[[#This Row],[Mes]],$M$2:$N$13,2,FALSE)</f>
        <v>44593</v>
      </c>
      <c r="K3123" s="29" t="str">
        <f>VLOOKUP(Datos[[#This Row],[Region]],$P$7:$S$61,4,FALSE)</f>
        <v>50 - Zaragoza</v>
      </c>
    </row>
    <row r="3124" spans="1:11" x14ac:dyDescent="0.25">
      <c r="A3124" t="s">
        <v>62</v>
      </c>
      <c r="B3124" t="s">
        <v>21</v>
      </c>
      <c r="C3124" t="s">
        <v>5</v>
      </c>
      <c r="D3124">
        <v>865158.37</v>
      </c>
      <c r="E3124">
        <v>849860.87</v>
      </c>
      <c r="F3124">
        <v>50</v>
      </c>
      <c r="G3124">
        <v>865158.37</v>
      </c>
      <c r="H3124">
        <v>849860.87</v>
      </c>
      <c r="J3124" s="29">
        <f>VLOOKUP(Datos[[#This Row],[Mes]],$M$2:$N$13,2,FALSE)</f>
        <v>44593</v>
      </c>
      <c r="K3124" s="29" t="str">
        <f>VLOOKUP(Datos[[#This Row],[Region]],$P$7:$S$61,4,FALSE)</f>
        <v>50 - Zaragoza</v>
      </c>
    </row>
    <row r="3125" spans="1:11" x14ac:dyDescent="0.25">
      <c r="A3125" t="s">
        <v>62</v>
      </c>
      <c r="B3125" t="s">
        <v>22</v>
      </c>
      <c r="C3125" t="s">
        <v>5</v>
      </c>
      <c r="D3125">
        <v>177810.14</v>
      </c>
      <c r="E3125">
        <v>176049.64</v>
      </c>
      <c r="F3125">
        <v>50</v>
      </c>
      <c r="G3125">
        <v>177810.14</v>
      </c>
      <c r="H3125">
        <v>176049.64</v>
      </c>
      <c r="J3125" s="29">
        <f>VLOOKUP(Datos[[#This Row],[Mes]],$M$2:$N$13,2,FALSE)</f>
        <v>44593</v>
      </c>
      <c r="K3125" s="29" t="str">
        <f>VLOOKUP(Datos[[#This Row],[Region]],$P$7:$S$61,4,FALSE)</f>
        <v>50 - Zaragoza</v>
      </c>
    </row>
    <row r="3126" spans="1:11" x14ac:dyDescent="0.25">
      <c r="A3126" t="s">
        <v>66</v>
      </c>
      <c r="B3126" t="s">
        <v>20</v>
      </c>
      <c r="C3126" t="s">
        <v>5</v>
      </c>
      <c r="D3126">
        <v>15688.64</v>
      </c>
      <c r="E3126">
        <v>14330.71</v>
      </c>
      <c r="F3126">
        <v>51</v>
      </c>
      <c r="G3126">
        <v>15688.64</v>
      </c>
      <c r="H3126">
        <v>14330.71</v>
      </c>
      <c r="J3126" s="29">
        <f>VLOOKUP(Datos[[#This Row],[Mes]],$M$2:$N$13,2,FALSE)</f>
        <v>44593</v>
      </c>
      <c r="K3126" s="29" t="str">
        <f>VLOOKUP(Datos[[#This Row],[Region]],$P$7:$S$61,4,FALSE)</f>
        <v>51 - Ceuta</v>
      </c>
    </row>
    <row r="3127" spans="1:11" x14ac:dyDescent="0.25">
      <c r="A3127" t="s">
        <v>58</v>
      </c>
      <c r="B3127" t="s">
        <v>20</v>
      </c>
      <c r="C3127" t="s">
        <v>5</v>
      </c>
      <c r="D3127">
        <v>17654.699999999997</v>
      </c>
      <c r="E3127">
        <v>16274.73</v>
      </c>
      <c r="F3127">
        <v>52</v>
      </c>
      <c r="G3127">
        <v>17654.699999999997</v>
      </c>
      <c r="H3127">
        <v>16274.73</v>
      </c>
      <c r="J3127" s="29">
        <f>VLOOKUP(Datos[[#This Row],[Mes]],$M$2:$N$13,2,FALSE)</f>
        <v>44593</v>
      </c>
      <c r="K3127" s="29" t="str">
        <f>VLOOKUP(Datos[[#This Row],[Region]],$P$7:$S$61,4,FALSE)</f>
        <v>52 - Melilla</v>
      </c>
    </row>
    <row r="3128" spans="1:11" x14ac:dyDescent="0.25">
      <c r="A3128" t="s">
        <v>58</v>
      </c>
      <c r="B3128" t="s">
        <v>22</v>
      </c>
      <c r="C3128" t="s">
        <v>5</v>
      </c>
      <c r="D3128">
        <v>3.32</v>
      </c>
      <c r="E3128">
        <v>3.29</v>
      </c>
      <c r="F3128">
        <v>52</v>
      </c>
      <c r="G3128">
        <v>3.32</v>
      </c>
      <c r="H3128">
        <v>3.29</v>
      </c>
      <c r="J3128" s="29">
        <f>VLOOKUP(Datos[[#This Row],[Mes]],$M$2:$N$13,2,FALSE)</f>
        <v>44593</v>
      </c>
      <c r="K3128" s="29" t="str">
        <f>VLOOKUP(Datos[[#This Row],[Region]],$P$7:$S$61,4,FALSE)</f>
        <v>52 - Melilla</v>
      </c>
    </row>
    <row r="3129" spans="1:11" x14ac:dyDescent="0.25">
      <c r="A3129" t="s">
        <v>69</v>
      </c>
      <c r="B3129" t="s">
        <v>18</v>
      </c>
      <c r="C3129" t="s">
        <v>4</v>
      </c>
      <c r="D3129">
        <v>11074.82</v>
      </c>
      <c r="E3129">
        <v>10965.17</v>
      </c>
      <c r="F3129">
        <v>1</v>
      </c>
      <c r="G3129">
        <v>11074.82</v>
      </c>
      <c r="H3129">
        <v>10965.17</v>
      </c>
      <c r="J3129" s="29">
        <f>VLOOKUP(Datos[[#This Row],[Mes]],$M$2:$N$13,2,FALSE)</f>
        <v>44562</v>
      </c>
      <c r="K3129" s="29" t="str">
        <f>VLOOKUP(Datos[[#This Row],[Region]],$P$7:$S$61,4,FALSE)</f>
        <v>01 - Araba/Álava</v>
      </c>
    </row>
    <row r="3130" spans="1:11" x14ac:dyDescent="0.25">
      <c r="A3130" t="s">
        <v>69</v>
      </c>
      <c r="B3130" t="s">
        <v>20</v>
      </c>
      <c r="C3130" t="s">
        <v>4</v>
      </c>
      <c r="D3130">
        <v>16950.210000000003</v>
      </c>
      <c r="E3130">
        <v>16150.16</v>
      </c>
      <c r="F3130">
        <v>1</v>
      </c>
      <c r="G3130">
        <v>16950.210000000003</v>
      </c>
      <c r="H3130">
        <v>16150.16</v>
      </c>
      <c r="J3130" s="29">
        <f>VLOOKUP(Datos[[#This Row],[Mes]],$M$2:$N$13,2,FALSE)</f>
        <v>44562</v>
      </c>
      <c r="K3130" s="29" t="str">
        <f>VLOOKUP(Datos[[#This Row],[Region]],$P$7:$S$61,4,FALSE)</f>
        <v>01 - Araba/Álava</v>
      </c>
    </row>
    <row r="3131" spans="1:11" x14ac:dyDescent="0.25">
      <c r="A3131" t="s">
        <v>69</v>
      </c>
      <c r="B3131" t="s">
        <v>21</v>
      </c>
      <c r="C3131" t="s">
        <v>4</v>
      </c>
      <c r="D3131">
        <v>21932.98</v>
      </c>
      <c r="E3131">
        <v>21545.17</v>
      </c>
      <c r="F3131">
        <v>1</v>
      </c>
      <c r="G3131">
        <v>21932.98</v>
      </c>
      <c r="H3131">
        <v>21545.17</v>
      </c>
      <c r="J3131" s="29">
        <f>VLOOKUP(Datos[[#This Row],[Mes]],$M$2:$N$13,2,FALSE)</f>
        <v>44562</v>
      </c>
      <c r="K3131" s="29" t="str">
        <f>VLOOKUP(Datos[[#This Row],[Region]],$P$7:$S$61,4,FALSE)</f>
        <v>01 - Araba/Álava</v>
      </c>
    </row>
    <row r="3132" spans="1:11" x14ac:dyDescent="0.25">
      <c r="A3132" t="s">
        <v>69</v>
      </c>
      <c r="B3132" t="s">
        <v>22</v>
      </c>
      <c r="C3132" t="s">
        <v>4</v>
      </c>
      <c r="D3132">
        <v>1589.66</v>
      </c>
      <c r="E3132">
        <v>1573.92</v>
      </c>
      <c r="F3132">
        <v>1</v>
      </c>
      <c r="G3132">
        <v>1589.66</v>
      </c>
      <c r="H3132">
        <v>1573.92</v>
      </c>
      <c r="J3132" s="29">
        <f>VLOOKUP(Datos[[#This Row],[Mes]],$M$2:$N$13,2,FALSE)</f>
        <v>44562</v>
      </c>
      <c r="K3132" s="29" t="str">
        <f>VLOOKUP(Datos[[#This Row],[Region]],$P$7:$S$61,4,FALSE)</f>
        <v>01 - Araba/Álava</v>
      </c>
    </row>
    <row r="3133" spans="1:11" x14ac:dyDescent="0.25">
      <c r="A3133" t="s">
        <v>63</v>
      </c>
      <c r="B3133" t="s">
        <v>18</v>
      </c>
      <c r="C3133" t="s">
        <v>4</v>
      </c>
      <c r="D3133">
        <v>2960.56</v>
      </c>
      <c r="E3133">
        <v>2931.25</v>
      </c>
      <c r="F3133">
        <v>2</v>
      </c>
      <c r="G3133">
        <v>2960.56</v>
      </c>
      <c r="H3133">
        <v>2931.25</v>
      </c>
      <c r="J3133" s="29">
        <f>VLOOKUP(Datos[[#This Row],[Mes]],$M$2:$N$13,2,FALSE)</f>
        <v>44562</v>
      </c>
      <c r="K3133" s="29" t="str">
        <f>VLOOKUP(Datos[[#This Row],[Region]],$P$7:$S$61,4,FALSE)</f>
        <v>02 - Albacete</v>
      </c>
    </row>
    <row r="3134" spans="1:11" x14ac:dyDescent="0.25">
      <c r="A3134" t="s">
        <v>63</v>
      </c>
      <c r="B3134" t="s">
        <v>20</v>
      </c>
      <c r="C3134" t="s">
        <v>4</v>
      </c>
      <c r="D3134">
        <v>2577.2399999999998</v>
      </c>
      <c r="E3134">
        <v>2530.2399999999998</v>
      </c>
      <c r="F3134">
        <v>2</v>
      </c>
      <c r="G3134">
        <v>2577.2399999999998</v>
      </c>
      <c r="H3134">
        <v>2530.2399999999998</v>
      </c>
      <c r="J3134" s="29">
        <f>VLOOKUP(Datos[[#This Row],[Mes]],$M$2:$N$13,2,FALSE)</f>
        <v>44562</v>
      </c>
      <c r="K3134" s="29" t="str">
        <f>VLOOKUP(Datos[[#This Row],[Region]],$P$7:$S$61,4,FALSE)</f>
        <v>02 - Albacete</v>
      </c>
    </row>
    <row r="3135" spans="1:11" x14ac:dyDescent="0.25">
      <c r="A3135" t="s">
        <v>63</v>
      </c>
      <c r="B3135" t="s">
        <v>21</v>
      </c>
      <c r="C3135" t="s">
        <v>4</v>
      </c>
      <c r="D3135">
        <v>634284.69999999995</v>
      </c>
      <c r="E3135">
        <v>623069.44999999995</v>
      </c>
      <c r="F3135">
        <v>2</v>
      </c>
      <c r="G3135">
        <v>634284.69999999995</v>
      </c>
      <c r="H3135">
        <v>623069.44999999995</v>
      </c>
      <c r="J3135" s="29">
        <f>VLOOKUP(Datos[[#This Row],[Mes]],$M$2:$N$13,2,FALSE)</f>
        <v>44562</v>
      </c>
      <c r="K3135" s="29" t="str">
        <f>VLOOKUP(Datos[[#This Row],[Region]],$P$7:$S$61,4,FALSE)</f>
        <v>02 - Albacete</v>
      </c>
    </row>
    <row r="3136" spans="1:11" x14ac:dyDescent="0.25">
      <c r="A3136" t="s">
        <v>63</v>
      </c>
      <c r="B3136" t="s">
        <v>22</v>
      </c>
      <c r="C3136" t="s">
        <v>4</v>
      </c>
      <c r="D3136">
        <v>79554.41</v>
      </c>
      <c r="E3136">
        <v>78766.740000000005</v>
      </c>
      <c r="F3136">
        <v>2</v>
      </c>
      <c r="G3136">
        <v>79554.41</v>
      </c>
      <c r="H3136">
        <v>78766.740000000005</v>
      </c>
      <c r="J3136" s="29">
        <f>VLOOKUP(Datos[[#This Row],[Mes]],$M$2:$N$13,2,FALSE)</f>
        <v>44562</v>
      </c>
      <c r="K3136" s="29" t="str">
        <f>VLOOKUP(Datos[[#This Row],[Region]],$P$7:$S$61,4,FALSE)</f>
        <v>02 - Albacete</v>
      </c>
    </row>
    <row r="3137" spans="1:11" x14ac:dyDescent="0.25">
      <c r="A3137" t="s">
        <v>68</v>
      </c>
      <c r="B3137" t="s">
        <v>18</v>
      </c>
      <c r="C3137" t="s">
        <v>4</v>
      </c>
      <c r="D3137">
        <v>50.58</v>
      </c>
      <c r="E3137">
        <v>50.08</v>
      </c>
      <c r="F3137">
        <v>3</v>
      </c>
      <c r="G3137">
        <v>50.58</v>
      </c>
      <c r="H3137">
        <v>50.08</v>
      </c>
      <c r="J3137" s="29">
        <f>VLOOKUP(Datos[[#This Row],[Mes]],$M$2:$N$13,2,FALSE)</f>
        <v>44562</v>
      </c>
      <c r="K3137" s="29" t="str">
        <f>VLOOKUP(Datos[[#This Row],[Region]],$P$7:$S$61,4,FALSE)</f>
        <v>03 - Alicante/Alacant</v>
      </c>
    </row>
    <row r="3138" spans="1:11" x14ac:dyDescent="0.25">
      <c r="A3138" t="s">
        <v>68</v>
      </c>
      <c r="B3138" t="s">
        <v>20</v>
      </c>
      <c r="C3138" t="s">
        <v>4</v>
      </c>
      <c r="D3138">
        <v>5038.78</v>
      </c>
      <c r="E3138">
        <v>4834.53</v>
      </c>
      <c r="F3138">
        <v>3</v>
      </c>
      <c r="G3138">
        <v>5038.78</v>
      </c>
      <c r="H3138">
        <v>4834.53</v>
      </c>
      <c r="J3138" s="29">
        <f>VLOOKUP(Datos[[#This Row],[Mes]],$M$2:$N$13,2,FALSE)</f>
        <v>44562</v>
      </c>
      <c r="K3138" s="29" t="str">
        <f>VLOOKUP(Datos[[#This Row],[Region]],$P$7:$S$61,4,FALSE)</f>
        <v>03 - Alicante/Alacant</v>
      </c>
    </row>
    <row r="3139" spans="1:11" x14ac:dyDescent="0.25">
      <c r="A3139" t="s">
        <v>68</v>
      </c>
      <c r="B3139" t="s">
        <v>22</v>
      </c>
      <c r="C3139" t="s">
        <v>4</v>
      </c>
      <c r="D3139">
        <v>18014.189999999999</v>
      </c>
      <c r="E3139">
        <v>17835.830000000002</v>
      </c>
      <c r="F3139">
        <v>3</v>
      </c>
      <c r="G3139">
        <v>18014.189999999999</v>
      </c>
      <c r="H3139">
        <v>17835.830000000002</v>
      </c>
      <c r="J3139" s="29">
        <f>VLOOKUP(Datos[[#This Row],[Mes]],$M$2:$N$13,2,FALSE)</f>
        <v>44562</v>
      </c>
      <c r="K3139" s="29" t="str">
        <f>VLOOKUP(Datos[[#This Row],[Region]],$P$7:$S$61,4,FALSE)</f>
        <v>03 - Alicante/Alacant</v>
      </c>
    </row>
    <row r="3140" spans="1:11" x14ac:dyDescent="0.25">
      <c r="A3140" t="s">
        <v>68</v>
      </c>
      <c r="B3140" t="s">
        <v>23</v>
      </c>
      <c r="C3140" t="s">
        <v>4</v>
      </c>
      <c r="D3140">
        <v>1587.01</v>
      </c>
      <c r="E3140">
        <v>1442.74</v>
      </c>
      <c r="F3140">
        <v>3</v>
      </c>
      <c r="G3140">
        <v>1587.01</v>
      </c>
      <c r="H3140">
        <v>1442.74</v>
      </c>
      <c r="J3140" s="29">
        <f>VLOOKUP(Datos[[#This Row],[Mes]],$M$2:$N$13,2,FALSE)</f>
        <v>44562</v>
      </c>
      <c r="K3140" s="29" t="str">
        <f>VLOOKUP(Datos[[#This Row],[Region]],$P$7:$S$61,4,FALSE)</f>
        <v>03 - Alicante/Alacant</v>
      </c>
    </row>
    <row r="3141" spans="1:11" x14ac:dyDescent="0.25">
      <c r="A3141" t="s">
        <v>65</v>
      </c>
      <c r="B3141" t="s">
        <v>18</v>
      </c>
      <c r="C3141" t="s">
        <v>4</v>
      </c>
      <c r="D3141">
        <v>66.55</v>
      </c>
      <c r="E3141">
        <v>65.89</v>
      </c>
      <c r="F3141">
        <v>4</v>
      </c>
      <c r="G3141">
        <v>66.55</v>
      </c>
      <c r="H3141">
        <v>65.89</v>
      </c>
      <c r="J3141" s="29">
        <f>VLOOKUP(Datos[[#This Row],[Mes]],$M$2:$N$13,2,FALSE)</f>
        <v>44562</v>
      </c>
      <c r="K3141" s="29" t="str">
        <f>VLOOKUP(Datos[[#This Row],[Region]],$P$7:$S$61,4,FALSE)</f>
        <v>04 - Almería</v>
      </c>
    </row>
    <row r="3142" spans="1:11" x14ac:dyDescent="0.25">
      <c r="A3142" t="s">
        <v>65</v>
      </c>
      <c r="B3142" t="s">
        <v>20</v>
      </c>
      <c r="C3142" t="s">
        <v>4</v>
      </c>
      <c r="D3142">
        <v>6063.98</v>
      </c>
      <c r="E3142">
        <v>5871.1</v>
      </c>
      <c r="F3142">
        <v>4</v>
      </c>
      <c r="G3142">
        <v>6063.98</v>
      </c>
      <c r="H3142">
        <v>5871.1</v>
      </c>
      <c r="J3142" s="29">
        <f>VLOOKUP(Datos[[#This Row],[Mes]],$M$2:$N$13,2,FALSE)</f>
        <v>44562</v>
      </c>
      <c r="K3142" s="29" t="str">
        <f>VLOOKUP(Datos[[#This Row],[Region]],$P$7:$S$61,4,FALSE)</f>
        <v>04 - Almería</v>
      </c>
    </row>
    <row r="3143" spans="1:11" x14ac:dyDescent="0.25">
      <c r="A3143" t="s">
        <v>65</v>
      </c>
      <c r="B3143" t="s">
        <v>21</v>
      </c>
      <c r="C3143" t="s">
        <v>4</v>
      </c>
      <c r="D3143">
        <v>127653.49</v>
      </c>
      <c r="E3143">
        <v>125396.36</v>
      </c>
      <c r="F3143">
        <v>4</v>
      </c>
      <c r="G3143">
        <v>127653.49</v>
      </c>
      <c r="H3143">
        <v>125396.36</v>
      </c>
      <c r="J3143" s="29">
        <f>VLOOKUP(Datos[[#This Row],[Mes]],$M$2:$N$13,2,FALSE)</f>
        <v>44562</v>
      </c>
      <c r="K3143" s="29" t="str">
        <f>VLOOKUP(Datos[[#This Row],[Region]],$P$7:$S$61,4,FALSE)</f>
        <v>04 - Almería</v>
      </c>
    </row>
    <row r="3144" spans="1:11" x14ac:dyDescent="0.25">
      <c r="A3144" t="s">
        <v>65</v>
      </c>
      <c r="B3144" t="s">
        <v>22</v>
      </c>
      <c r="C3144" t="s">
        <v>4</v>
      </c>
      <c r="D3144">
        <v>57056.08</v>
      </c>
      <c r="E3144">
        <v>56491.17</v>
      </c>
      <c r="F3144">
        <v>4</v>
      </c>
      <c r="G3144">
        <v>57056.08</v>
      </c>
      <c r="H3144">
        <v>56491.17</v>
      </c>
      <c r="J3144" s="29">
        <f>VLOOKUP(Datos[[#This Row],[Mes]],$M$2:$N$13,2,FALSE)</f>
        <v>44562</v>
      </c>
      <c r="K3144" s="29" t="str">
        <f>VLOOKUP(Datos[[#This Row],[Region]],$P$7:$S$61,4,FALSE)</f>
        <v>04 - Almería</v>
      </c>
    </row>
    <row r="3145" spans="1:11" x14ac:dyDescent="0.25">
      <c r="A3145" t="s">
        <v>74</v>
      </c>
      <c r="B3145" t="s">
        <v>18</v>
      </c>
      <c r="C3145" t="s">
        <v>4</v>
      </c>
      <c r="D3145">
        <v>13659.25</v>
      </c>
      <c r="E3145">
        <v>13524.01</v>
      </c>
      <c r="F3145">
        <v>5</v>
      </c>
      <c r="G3145">
        <v>13659.25</v>
      </c>
      <c r="H3145">
        <v>13524.01</v>
      </c>
      <c r="J3145" s="29">
        <f>VLOOKUP(Datos[[#This Row],[Mes]],$M$2:$N$13,2,FALSE)</f>
        <v>44562</v>
      </c>
      <c r="K3145" s="29" t="str">
        <f>VLOOKUP(Datos[[#This Row],[Region]],$P$7:$S$61,4,FALSE)</f>
        <v>05 - Ávila</v>
      </c>
    </row>
    <row r="3146" spans="1:11" x14ac:dyDescent="0.25">
      <c r="A3146" t="s">
        <v>74</v>
      </c>
      <c r="B3146" t="s">
        <v>21</v>
      </c>
      <c r="C3146" t="s">
        <v>4</v>
      </c>
      <c r="D3146">
        <v>56657.03</v>
      </c>
      <c r="E3146">
        <v>55655.24</v>
      </c>
      <c r="F3146">
        <v>5</v>
      </c>
      <c r="G3146">
        <v>56657.03</v>
      </c>
      <c r="H3146">
        <v>55655.24</v>
      </c>
      <c r="J3146" s="29">
        <f>VLOOKUP(Datos[[#This Row],[Mes]],$M$2:$N$13,2,FALSE)</f>
        <v>44562</v>
      </c>
      <c r="K3146" s="29" t="str">
        <f>VLOOKUP(Datos[[#This Row],[Region]],$P$7:$S$61,4,FALSE)</f>
        <v>05 - Ávila</v>
      </c>
    </row>
    <row r="3147" spans="1:11" x14ac:dyDescent="0.25">
      <c r="A3147" t="s">
        <v>74</v>
      </c>
      <c r="B3147" t="s">
        <v>22</v>
      </c>
      <c r="C3147" t="s">
        <v>4</v>
      </c>
      <c r="D3147">
        <v>4531.72</v>
      </c>
      <c r="E3147">
        <v>4486.8500000000004</v>
      </c>
      <c r="F3147">
        <v>5</v>
      </c>
      <c r="G3147">
        <v>4531.72</v>
      </c>
      <c r="H3147">
        <v>4486.8500000000004</v>
      </c>
      <c r="J3147" s="29">
        <f>VLOOKUP(Datos[[#This Row],[Mes]],$M$2:$N$13,2,FALSE)</f>
        <v>44562</v>
      </c>
      <c r="K3147" s="29" t="str">
        <f>VLOOKUP(Datos[[#This Row],[Region]],$P$7:$S$61,4,FALSE)</f>
        <v>05 - Ávila</v>
      </c>
    </row>
    <row r="3148" spans="1:11" x14ac:dyDescent="0.25">
      <c r="A3148" t="s">
        <v>178</v>
      </c>
      <c r="B3148" t="s">
        <v>18</v>
      </c>
      <c r="C3148" t="s">
        <v>4</v>
      </c>
      <c r="D3148">
        <v>962.2</v>
      </c>
      <c r="E3148">
        <v>952.67</v>
      </c>
      <c r="F3148">
        <v>6</v>
      </c>
      <c r="G3148">
        <v>962.2</v>
      </c>
      <c r="H3148">
        <v>952.67</v>
      </c>
      <c r="J3148" s="29">
        <f>VLOOKUP(Datos[[#This Row],[Mes]],$M$2:$N$13,2,FALSE)</f>
        <v>44562</v>
      </c>
      <c r="K3148" s="29" t="str">
        <f>VLOOKUP(Datos[[#This Row],[Region]],$P$7:$S$61,4,FALSE)</f>
        <v>06 - Badajoz</v>
      </c>
    </row>
    <row r="3149" spans="1:11" x14ac:dyDescent="0.25">
      <c r="A3149" t="s">
        <v>178</v>
      </c>
      <c r="B3149" t="s">
        <v>20</v>
      </c>
      <c r="C3149" t="s">
        <v>4</v>
      </c>
      <c r="D3149">
        <v>13356.88</v>
      </c>
      <c r="E3149">
        <v>12336.05</v>
      </c>
      <c r="F3149">
        <v>6</v>
      </c>
      <c r="G3149">
        <v>13356.88</v>
      </c>
      <c r="H3149">
        <v>12336.05</v>
      </c>
      <c r="J3149" s="29">
        <f>VLOOKUP(Datos[[#This Row],[Mes]],$M$2:$N$13,2,FALSE)</f>
        <v>44562</v>
      </c>
      <c r="K3149" s="29" t="str">
        <f>VLOOKUP(Datos[[#This Row],[Region]],$P$7:$S$61,4,FALSE)</f>
        <v>06 - Badajoz</v>
      </c>
    </row>
    <row r="3150" spans="1:11" x14ac:dyDescent="0.25">
      <c r="A3150" t="s">
        <v>178</v>
      </c>
      <c r="B3150" t="s">
        <v>22</v>
      </c>
      <c r="C3150" t="s">
        <v>4</v>
      </c>
      <c r="D3150">
        <v>255332.38</v>
      </c>
      <c r="E3150">
        <v>252804.34</v>
      </c>
      <c r="F3150">
        <v>6</v>
      </c>
      <c r="G3150">
        <v>255332.38</v>
      </c>
      <c r="H3150">
        <v>252804.34</v>
      </c>
      <c r="J3150" s="29">
        <f>VLOOKUP(Datos[[#This Row],[Mes]],$M$2:$N$13,2,FALSE)</f>
        <v>44562</v>
      </c>
      <c r="K3150" s="29" t="str">
        <f>VLOOKUP(Datos[[#This Row],[Region]],$P$7:$S$61,4,FALSE)</f>
        <v>06 - Badajoz</v>
      </c>
    </row>
    <row r="3151" spans="1:11" x14ac:dyDescent="0.25">
      <c r="A3151" t="s">
        <v>178</v>
      </c>
      <c r="B3151" t="s">
        <v>23</v>
      </c>
      <c r="C3151" t="s">
        <v>4</v>
      </c>
      <c r="D3151">
        <v>5242.1400000000003</v>
      </c>
      <c r="E3151">
        <v>4765.58</v>
      </c>
      <c r="F3151">
        <v>6</v>
      </c>
      <c r="G3151">
        <v>5242.1400000000003</v>
      </c>
      <c r="H3151">
        <v>4765.58</v>
      </c>
      <c r="J3151" s="29">
        <f>VLOOKUP(Datos[[#This Row],[Mes]],$M$2:$N$13,2,FALSE)</f>
        <v>44562</v>
      </c>
      <c r="K3151" s="29" t="str">
        <f>VLOOKUP(Datos[[#This Row],[Region]],$P$7:$S$61,4,FALSE)</f>
        <v>06 - Badajoz</v>
      </c>
    </row>
    <row r="3152" spans="1:11" x14ac:dyDescent="0.25">
      <c r="A3152" t="s">
        <v>71</v>
      </c>
      <c r="B3152" t="s">
        <v>20</v>
      </c>
      <c r="C3152" t="s">
        <v>4</v>
      </c>
      <c r="D3152">
        <v>350751.39</v>
      </c>
      <c r="E3152">
        <v>336026.85000000003</v>
      </c>
      <c r="F3152">
        <v>7</v>
      </c>
      <c r="G3152">
        <v>350751.39</v>
      </c>
      <c r="H3152">
        <v>336026.85000000003</v>
      </c>
      <c r="J3152" s="29">
        <f>VLOOKUP(Datos[[#This Row],[Mes]],$M$2:$N$13,2,FALSE)</f>
        <v>44562</v>
      </c>
      <c r="K3152" s="29" t="str">
        <f>VLOOKUP(Datos[[#This Row],[Region]],$P$7:$S$61,4,FALSE)</f>
        <v>07 - Balears, Illes</v>
      </c>
    </row>
    <row r="3153" spans="1:11" x14ac:dyDescent="0.25">
      <c r="A3153" t="s">
        <v>71</v>
      </c>
      <c r="B3153" t="s">
        <v>22</v>
      </c>
      <c r="C3153" t="s">
        <v>4</v>
      </c>
      <c r="D3153">
        <v>26765.62</v>
      </c>
      <c r="E3153">
        <v>26500.61</v>
      </c>
      <c r="F3153">
        <v>7</v>
      </c>
      <c r="G3153">
        <v>26765.62</v>
      </c>
      <c r="H3153">
        <v>26500.61</v>
      </c>
      <c r="J3153" s="29">
        <f>VLOOKUP(Datos[[#This Row],[Mes]],$M$2:$N$13,2,FALSE)</f>
        <v>44562</v>
      </c>
      <c r="K3153" s="29" t="str">
        <f>VLOOKUP(Datos[[#This Row],[Region]],$P$7:$S$61,4,FALSE)</f>
        <v>07 - Balears, Illes</v>
      </c>
    </row>
    <row r="3154" spans="1:11" x14ac:dyDescent="0.25">
      <c r="A3154" t="s">
        <v>72</v>
      </c>
      <c r="B3154" t="s">
        <v>18</v>
      </c>
      <c r="C3154" t="s">
        <v>4</v>
      </c>
      <c r="D3154">
        <v>21582.02</v>
      </c>
      <c r="E3154">
        <v>21368.34</v>
      </c>
      <c r="F3154">
        <v>8</v>
      </c>
      <c r="G3154">
        <v>21582.02</v>
      </c>
      <c r="H3154">
        <v>21368.34</v>
      </c>
      <c r="J3154" s="29">
        <f>VLOOKUP(Datos[[#This Row],[Mes]],$M$2:$N$13,2,FALSE)</f>
        <v>44562</v>
      </c>
      <c r="K3154" s="29" t="str">
        <f>VLOOKUP(Datos[[#This Row],[Region]],$P$7:$S$61,4,FALSE)</f>
        <v>08 - Barcelona</v>
      </c>
    </row>
    <row r="3155" spans="1:11" x14ac:dyDescent="0.25">
      <c r="A3155" t="s">
        <v>72</v>
      </c>
      <c r="B3155" t="s">
        <v>20</v>
      </c>
      <c r="C3155" t="s">
        <v>4</v>
      </c>
      <c r="D3155">
        <v>493017.63</v>
      </c>
      <c r="E3155">
        <v>474976.33</v>
      </c>
      <c r="F3155">
        <v>8</v>
      </c>
      <c r="G3155">
        <v>493017.63</v>
      </c>
      <c r="H3155">
        <v>474976.33</v>
      </c>
      <c r="J3155" s="29">
        <f>VLOOKUP(Datos[[#This Row],[Mes]],$M$2:$N$13,2,FALSE)</f>
        <v>44562</v>
      </c>
      <c r="K3155" s="29" t="str">
        <f>VLOOKUP(Datos[[#This Row],[Region]],$P$7:$S$61,4,FALSE)</f>
        <v>08 - Barcelona</v>
      </c>
    </row>
    <row r="3156" spans="1:11" x14ac:dyDescent="0.25">
      <c r="A3156" t="s">
        <v>72</v>
      </c>
      <c r="B3156" t="s">
        <v>21</v>
      </c>
      <c r="C3156" t="s">
        <v>4</v>
      </c>
      <c r="D3156">
        <v>60099.59</v>
      </c>
      <c r="E3156">
        <v>59036.93</v>
      </c>
      <c r="F3156">
        <v>8</v>
      </c>
      <c r="G3156">
        <v>60099.59</v>
      </c>
      <c r="H3156">
        <v>59036.93</v>
      </c>
      <c r="J3156" s="29">
        <f>VLOOKUP(Datos[[#This Row],[Mes]],$M$2:$N$13,2,FALSE)</f>
        <v>44562</v>
      </c>
      <c r="K3156" s="29" t="str">
        <f>VLOOKUP(Datos[[#This Row],[Region]],$P$7:$S$61,4,FALSE)</f>
        <v>08 - Barcelona</v>
      </c>
    </row>
    <row r="3157" spans="1:11" x14ac:dyDescent="0.25">
      <c r="A3157" t="s">
        <v>72</v>
      </c>
      <c r="B3157" t="s">
        <v>22</v>
      </c>
      <c r="C3157" t="s">
        <v>4</v>
      </c>
      <c r="D3157">
        <v>6584.27</v>
      </c>
      <c r="E3157">
        <v>6519.08</v>
      </c>
      <c r="F3157">
        <v>8</v>
      </c>
      <c r="G3157">
        <v>6584.27</v>
      </c>
      <c r="H3157">
        <v>6519.08</v>
      </c>
      <c r="J3157" s="29">
        <f>VLOOKUP(Datos[[#This Row],[Mes]],$M$2:$N$13,2,FALSE)</f>
        <v>44562</v>
      </c>
      <c r="K3157" s="29" t="str">
        <f>VLOOKUP(Datos[[#This Row],[Region]],$P$7:$S$61,4,FALSE)</f>
        <v>08 - Barcelona</v>
      </c>
    </row>
    <row r="3158" spans="1:11" x14ac:dyDescent="0.25">
      <c r="A3158" t="s">
        <v>76</v>
      </c>
      <c r="B3158" t="s">
        <v>18</v>
      </c>
      <c r="C3158" t="s">
        <v>4</v>
      </c>
      <c r="D3158">
        <v>10693.7</v>
      </c>
      <c r="E3158">
        <v>10587.82</v>
      </c>
      <c r="F3158">
        <v>9</v>
      </c>
      <c r="G3158">
        <v>10693.7</v>
      </c>
      <c r="H3158">
        <v>10587.82</v>
      </c>
      <c r="J3158" s="29">
        <f>VLOOKUP(Datos[[#This Row],[Mes]],$M$2:$N$13,2,FALSE)</f>
        <v>44562</v>
      </c>
      <c r="K3158" s="29" t="str">
        <f>VLOOKUP(Datos[[#This Row],[Region]],$P$7:$S$61,4,FALSE)</f>
        <v>09 - Burgos</v>
      </c>
    </row>
    <row r="3159" spans="1:11" x14ac:dyDescent="0.25">
      <c r="A3159" t="s">
        <v>76</v>
      </c>
      <c r="B3159" t="s">
        <v>20</v>
      </c>
      <c r="C3159" t="s">
        <v>4</v>
      </c>
      <c r="D3159">
        <v>53569.66</v>
      </c>
      <c r="E3159">
        <v>50781.97</v>
      </c>
      <c r="F3159">
        <v>9</v>
      </c>
      <c r="G3159">
        <v>53569.66</v>
      </c>
      <c r="H3159">
        <v>50781.97</v>
      </c>
      <c r="J3159" s="29">
        <f>VLOOKUP(Datos[[#This Row],[Mes]],$M$2:$N$13,2,FALSE)</f>
        <v>44562</v>
      </c>
      <c r="K3159" s="29" t="str">
        <f>VLOOKUP(Datos[[#This Row],[Region]],$P$7:$S$61,4,FALSE)</f>
        <v>09 - Burgos</v>
      </c>
    </row>
    <row r="3160" spans="1:11" x14ac:dyDescent="0.25">
      <c r="A3160" t="s">
        <v>76</v>
      </c>
      <c r="B3160" t="s">
        <v>21</v>
      </c>
      <c r="C3160" t="s">
        <v>4</v>
      </c>
      <c r="D3160">
        <v>650954.39</v>
      </c>
      <c r="E3160">
        <v>639444.39</v>
      </c>
      <c r="F3160">
        <v>9</v>
      </c>
      <c r="G3160">
        <v>650954.39</v>
      </c>
      <c r="H3160">
        <v>639444.39</v>
      </c>
      <c r="J3160" s="29">
        <f>VLOOKUP(Datos[[#This Row],[Mes]],$M$2:$N$13,2,FALSE)</f>
        <v>44562</v>
      </c>
      <c r="K3160" s="29" t="str">
        <f>VLOOKUP(Datos[[#This Row],[Region]],$P$7:$S$61,4,FALSE)</f>
        <v>09 - Burgos</v>
      </c>
    </row>
    <row r="3161" spans="1:11" x14ac:dyDescent="0.25">
      <c r="A3161" t="s">
        <v>76</v>
      </c>
      <c r="B3161" t="s">
        <v>22</v>
      </c>
      <c r="C3161" t="s">
        <v>4</v>
      </c>
      <c r="D3161">
        <v>2314.17</v>
      </c>
      <c r="E3161">
        <v>2291.2600000000002</v>
      </c>
      <c r="F3161">
        <v>9</v>
      </c>
      <c r="G3161">
        <v>2314.17</v>
      </c>
      <c r="H3161">
        <v>2291.2600000000002</v>
      </c>
      <c r="J3161" s="29">
        <f>VLOOKUP(Datos[[#This Row],[Mes]],$M$2:$N$13,2,FALSE)</f>
        <v>44562</v>
      </c>
      <c r="K3161" s="29" t="str">
        <f>VLOOKUP(Datos[[#This Row],[Region]],$P$7:$S$61,4,FALSE)</f>
        <v>09 - Burgos</v>
      </c>
    </row>
    <row r="3162" spans="1:11" x14ac:dyDescent="0.25">
      <c r="A3162" t="s">
        <v>109</v>
      </c>
      <c r="B3162" t="s">
        <v>18</v>
      </c>
      <c r="C3162" t="s">
        <v>4</v>
      </c>
      <c r="D3162">
        <v>377035.88</v>
      </c>
      <c r="E3162">
        <v>373302.85</v>
      </c>
      <c r="F3162">
        <v>10</v>
      </c>
      <c r="G3162">
        <v>377035.88</v>
      </c>
      <c r="H3162">
        <v>373302.85</v>
      </c>
      <c r="J3162" s="29">
        <f>VLOOKUP(Datos[[#This Row],[Mes]],$M$2:$N$13,2,FALSE)</f>
        <v>44562</v>
      </c>
      <c r="K3162" s="29" t="str">
        <f>VLOOKUP(Datos[[#This Row],[Region]],$P$7:$S$61,4,FALSE)</f>
        <v>10 - Cáceres</v>
      </c>
    </row>
    <row r="3163" spans="1:11" x14ac:dyDescent="0.25">
      <c r="A3163" t="s">
        <v>109</v>
      </c>
      <c r="B3163" t="s">
        <v>19</v>
      </c>
      <c r="C3163" t="s">
        <v>4</v>
      </c>
      <c r="D3163">
        <v>1548897</v>
      </c>
      <c r="E3163">
        <v>1493701</v>
      </c>
      <c r="F3163">
        <v>10</v>
      </c>
      <c r="G3163">
        <v>1548897</v>
      </c>
      <c r="H3163">
        <v>1493701</v>
      </c>
      <c r="J3163" s="29">
        <f>VLOOKUP(Datos[[#This Row],[Mes]],$M$2:$N$13,2,FALSE)</f>
        <v>44562</v>
      </c>
      <c r="K3163" s="29" t="str">
        <f>VLOOKUP(Datos[[#This Row],[Region]],$P$7:$S$61,4,FALSE)</f>
        <v>10 - Cáceres</v>
      </c>
    </row>
    <row r="3164" spans="1:11" x14ac:dyDescent="0.25">
      <c r="A3164" t="s">
        <v>109</v>
      </c>
      <c r="B3164" t="s">
        <v>20</v>
      </c>
      <c r="C3164" t="s">
        <v>4</v>
      </c>
      <c r="D3164">
        <v>9544.1</v>
      </c>
      <c r="E3164">
        <v>8681.2000000000007</v>
      </c>
      <c r="F3164">
        <v>10</v>
      </c>
      <c r="G3164">
        <v>9544.1</v>
      </c>
      <c r="H3164">
        <v>8681.2000000000007</v>
      </c>
      <c r="J3164" s="29">
        <f>VLOOKUP(Datos[[#This Row],[Mes]],$M$2:$N$13,2,FALSE)</f>
        <v>44562</v>
      </c>
      <c r="K3164" s="29" t="str">
        <f>VLOOKUP(Datos[[#This Row],[Region]],$P$7:$S$61,4,FALSE)</f>
        <v>10 - Cáceres</v>
      </c>
    </row>
    <row r="3165" spans="1:11" x14ac:dyDescent="0.25">
      <c r="A3165" t="s">
        <v>109</v>
      </c>
      <c r="B3165" t="s">
        <v>21</v>
      </c>
      <c r="C3165" t="s">
        <v>4</v>
      </c>
      <c r="D3165">
        <v>27240.18</v>
      </c>
      <c r="E3165">
        <v>26758.53</v>
      </c>
      <c r="F3165">
        <v>10</v>
      </c>
      <c r="G3165">
        <v>27240.18</v>
      </c>
      <c r="H3165">
        <v>26758.53</v>
      </c>
      <c r="J3165" s="29">
        <f>VLOOKUP(Datos[[#This Row],[Mes]],$M$2:$N$13,2,FALSE)</f>
        <v>44562</v>
      </c>
      <c r="K3165" s="29" t="str">
        <f>VLOOKUP(Datos[[#This Row],[Region]],$P$7:$S$61,4,FALSE)</f>
        <v>10 - Cáceres</v>
      </c>
    </row>
    <row r="3166" spans="1:11" x14ac:dyDescent="0.25">
      <c r="A3166" t="s">
        <v>109</v>
      </c>
      <c r="B3166" t="s">
        <v>22</v>
      </c>
      <c r="C3166" t="s">
        <v>4</v>
      </c>
      <c r="D3166">
        <v>190115.74</v>
      </c>
      <c r="E3166">
        <v>188233.41</v>
      </c>
      <c r="F3166">
        <v>10</v>
      </c>
      <c r="G3166">
        <v>190115.74</v>
      </c>
      <c r="H3166">
        <v>188233.41</v>
      </c>
      <c r="J3166" s="29">
        <f>VLOOKUP(Datos[[#This Row],[Mes]],$M$2:$N$13,2,FALSE)</f>
        <v>44562</v>
      </c>
      <c r="K3166" s="29" t="str">
        <f>VLOOKUP(Datos[[#This Row],[Region]],$P$7:$S$61,4,FALSE)</f>
        <v>10 - Cáceres</v>
      </c>
    </row>
    <row r="3167" spans="1:11" x14ac:dyDescent="0.25">
      <c r="A3167" t="s">
        <v>109</v>
      </c>
      <c r="B3167" t="s">
        <v>23</v>
      </c>
      <c r="C3167" t="s">
        <v>4</v>
      </c>
      <c r="D3167">
        <v>1113.1400000000001</v>
      </c>
      <c r="E3167">
        <v>1011.95</v>
      </c>
      <c r="F3167">
        <v>10</v>
      </c>
      <c r="G3167">
        <v>1113.1400000000001</v>
      </c>
      <c r="H3167">
        <v>1011.95</v>
      </c>
      <c r="J3167" s="29">
        <f>VLOOKUP(Datos[[#This Row],[Mes]],$M$2:$N$13,2,FALSE)</f>
        <v>44562</v>
      </c>
      <c r="K3167" s="29" t="str">
        <f>VLOOKUP(Datos[[#This Row],[Region]],$P$7:$S$61,4,FALSE)</f>
        <v>10 - Cáceres</v>
      </c>
    </row>
    <row r="3168" spans="1:11" x14ac:dyDescent="0.25">
      <c r="A3168" t="s">
        <v>77</v>
      </c>
      <c r="B3168" t="s">
        <v>18</v>
      </c>
      <c r="C3168" t="s">
        <v>4</v>
      </c>
      <c r="D3168">
        <v>7006.77</v>
      </c>
      <c r="E3168">
        <v>6937.4</v>
      </c>
      <c r="F3168">
        <v>11</v>
      </c>
      <c r="G3168">
        <v>7006.77</v>
      </c>
      <c r="H3168">
        <v>6937.4</v>
      </c>
      <c r="J3168" s="29">
        <f>VLOOKUP(Datos[[#This Row],[Mes]],$M$2:$N$13,2,FALSE)</f>
        <v>44562</v>
      </c>
      <c r="K3168" s="29" t="str">
        <f>VLOOKUP(Datos[[#This Row],[Region]],$P$7:$S$61,4,FALSE)</f>
        <v>11 - Cádiz</v>
      </c>
    </row>
    <row r="3169" spans="1:11" x14ac:dyDescent="0.25">
      <c r="A3169" t="s">
        <v>77</v>
      </c>
      <c r="B3169" t="s">
        <v>20</v>
      </c>
      <c r="C3169" t="s">
        <v>4</v>
      </c>
      <c r="D3169">
        <v>855202.39</v>
      </c>
      <c r="E3169">
        <v>835673.76</v>
      </c>
      <c r="F3169">
        <v>11</v>
      </c>
      <c r="G3169">
        <v>855202.39</v>
      </c>
      <c r="H3169">
        <v>835673.76</v>
      </c>
      <c r="J3169" s="29">
        <f>VLOOKUP(Datos[[#This Row],[Mes]],$M$2:$N$13,2,FALSE)</f>
        <v>44562</v>
      </c>
      <c r="K3169" s="29" t="str">
        <f>VLOOKUP(Datos[[#This Row],[Region]],$P$7:$S$61,4,FALSE)</f>
        <v>11 - Cádiz</v>
      </c>
    </row>
    <row r="3170" spans="1:11" x14ac:dyDescent="0.25">
      <c r="A3170" t="s">
        <v>77</v>
      </c>
      <c r="B3170" t="s">
        <v>21</v>
      </c>
      <c r="C3170" t="s">
        <v>4</v>
      </c>
      <c r="D3170">
        <v>324956.92</v>
      </c>
      <c r="E3170">
        <v>319211.12</v>
      </c>
      <c r="F3170">
        <v>11</v>
      </c>
      <c r="G3170">
        <v>324956.92</v>
      </c>
      <c r="H3170">
        <v>319211.12</v>
      </c>
      <c r="J3170" s="29">
        <f>VLOOKUP(Datos[[#This Row],[Mes]],$M$2:$N$13,2,FALSE)</f>
        <v>44562</v>
      </c>
      <c r="K3170" s="29" t="str">
        <f>VLOOKUP(Datos[[#This Row],[Region]],$P$7:$S$61,4,FALSE)</f>
        <v>11 - Cádiz</v>
      </c>
    </row>
    <row r="3171" spans="1:11" x14ac:dyDescent="0.25">
      <c r="A3171" t="s">
        <v>77</v>
      </c>
      <c r="B3171" t="s">
        <v>22</v>
      </c>
      <c r="C3171" t="s">
        <v>4</v>
      </c>
      <c r="D3171">
        <v>111899.28</v>
      </c>
      <c r="E3171">
        <v>110791.37</v>
      </c>
      <c r="F3171">
        <v>11</v>
      </c>
      <c r="G3171">
        <v>111899.28</v>
      </c>
      <c r="H3171">
        <v>110791.37</v>
      </c>
      <c r="J3171" s="29">
        <f>VLOOKUP(Datos[[#This Row],[Mes]],$M$2:$N$13,2,FALSE)</f>
        <v>44562</v>
      </c>
      <c r="K3171" s="29" t="str">
        <f>VLOOKUP(Datos[[#This Row],[Region]],$P$7:$S$61,4,FALSE)</f>
        <v>11 - Cádiz</v>
      </c>
    </row>
    <row r="3172" spans="1:11" x14ac:dyDescent="0.25">
      <c r="A3172" t="s">
        <v>77</v>
      </c>
      <c r="B3172" t="s">
        <v>23</v>
      </c>
      <c r="C3172" t="s">
        <v>4</v>
      </c>
      <c r="D3172">
        <v>1581.43</v>
      </c>
      <c r="E3172">
        <v>1437.66</v>
      </c>
      <c r="F3172">
        <v>11</v>
      </c>
      <c r="G3172">
        <v>1581.43</v>
      </c>
      <c r="H3172">
        <v>1437.66</v>
      </c>
      <c r="J3172" s="29">
        <f>VLOOKUP(Datos[[#This Row],[Mes]],$M$2:$N$13,2,FALSE)</f>
        <v>44562</v>
      </c>
      <c r="K3172" s="29" t="str">
        <f>VLOOKUP(Datos[[#This Row],[Region]],$P$7:$S$61,4,FALSE)</f>
        <v>11 - Cádiz</v>
      </c>
    </row>
    <row r="3173" spans="1:11" x14ac:dyDescent="0.25">
      <c r="A3173" t="s">
        <v>79</v>
      </c>
      <c r="B3173" t="s">
        <v>18</v>
      </c>
      <c r="C3173" t="s">
        <v>4</v>
      </c>
      <c r="D3173">
        <v>800.98</v>
      </c>
      <c r="E3173">
        <v>793.05</v>
      </c>
      <c r="F3173">
        <v>12</v>
      </c>
      <c r="G3173">
        <v>800.98</v>
      </c>
      <c r="H3173">
        <v>793.05</v>
      </c>
      <c r="J3173" s="29">
        <f>VLOOKUP(Datos[[#This Row],[Mes]],$M$2:$N$13,2,FALSE)</f>
        <v>44562</v>
      </c>
      <c r="K3173" s="29" t="str">
        <f>VLOOKUP(Datos[[#This Row],[Region]],$P$7:$S$61,4,FALSE)</f>
        <v>12 - Castellón/Castelló</v>
      </c>
    </row>
    <row r="3174" spans="1:11" x14ac:dyDescent="0.25">
      <c r="A3174" t="s">
        <v>79</v>
      </c>
      <c r="B3174" t="s">
        <v>20</v>
      </c>
      <c r="C3174" t="s">
        <v>4</v>
      </c>
      <c r="D3174">
        <v>164855.01</v>
      </c>
      <c r="E3174">
        <v>161254.28</v>
      </c>
      <c r="F3174">
        <v>12</v>
      </c>
      <c r="G3174">
        <v>164855.01</v>
      </c>
      <c r="H3174">
        <v>161254.28</v>
      </c>
      <c r="J3174" s="29">
        <f>VLOOKUP(Datos[[#This Row],[Mes]],$M$2:$N$13,2,FALSE)</f>
        <v>44562</v>
      </c>
      <c r="K3174" s="29" t="str">
        <f>VLOOKUP(Datos[[#This Row],[Region]],$P$7:$S$61,4,FALSE)</f>
        <v>12 - Castellón/Castelló</v>
      </c>
    </row>
    <row r="3175" spans="1:11" x14ac:dyDescent="0.25">
      <c r="A3175" t="s">
        <v>79</v>
      </c>
      <c r="B3175" t="s">
        <v>21</v>
      </c>
      <c r="C3175" t="s">
        <v>4</v>
      </c>
      <c r="D3175">
        <v>137318.31</v>
      </c>
      <c r="E3175">
        <v>134890.28</v>
      </c>
      <c r="F3175">
        <v>12</v>
      </c>
      <c r="G3175">
        <v>137318.31</v>
      </c>
      <c r="H3175">
        <v>134890.28</v>
      </c>
      <c r="J3175" s="29">
        <f>VLOOKUP(Datos[[#This Row],[Mes]],$M$2:$N$13,2,FALSE)</f>
        <v>44562</v>
      </c>
      <c r="K3175" s="29" t="str">
        <f>VLOOKUP(Datos[[#This Row],[Region]],$P$7:$S$61,4,FALSE)</f>
        <v>12 - Castellón/Castelló</v>
      </c>
    </row>
    <row r="3176" spans="1:11" x14ac:dyDescent="0.25">
      <c r="A3176" t="s">
        <v>79</v>
      </c>
      <c r="B3176" t="s">
        <v>22</v>
      </c>
      <c r="C3176" t="s">
        <v>4</v>
      </c>
      <c r="D3176">
        <v>8408.9500000000007</v>
      </c>
      <c r="E3176">
        <v>8325.69</v>
      </c>
      <c r="F3176">
        <v>12</v>
      </c>
      <c r="G3176">
        <v>8408.9500000000007</v>
      </c>
      <c r="H3176">
        <v>8325.69</v>
      </c>
      <c r="J3176" s="29">
        <f>VLOOKUP(Datos[[#This Row],[Mes]],$M$2:$N$13,2,FALSE)</f>
        <v>44562</v>
      </c>
      <c r="K3176" s="29" t="str">
        <f>VLOOKUP(Datos[[#This Row],[Region]],$P$7:$S$61,4,FALSE)</f>
        <v>12 - Castellón/Castelló</v>
      </c>
    </row>
    <row r="3177" spans="1:11" x14ac:dyDescent="0.25">
      <c r="A3177" t="s">
        <v>67</v>
      </c>
      <c r="B3177" t="s">
        <v>20</v>
      </c>
      <c r="C3177" t="s">
        <v>4</v>
      </c>
      <c r="D3177">
        <v>100035.88</v>
      </c>
      <c r="E3177">
        <v>95194.639999999985</v>
      </c>
      <c r="F3177">
        <v>13</v>
      </c>
      <c r="G3177">
        <v>100035.88</v>
      </c>
      <c r="H3177">
        <v>95194.639999999985</v>
      </c>
      <c r="J3177" s="29">
        <f>VLOOKUP(Datos[[#This Row],[Mes]],$M$2:$N$13,2,FALSE)</f>
        <v>44562</v>
      </c>
      <c r="K3177" s="29" t="str">
        <f>VLOOKUP(Datos[[#This Row],[Region]],$P$7:$S$61,4,FALSE)</f>
        <v>13 - Ciudad Real</v>
      </c>
    </row>
    <row r="3178" spans="1:11" x14ac:dyDescent="0.25">
      <c r="A3178" t="s">
        <v>67</v>
      </c>
      <c r="B3178" t="s">
        <v>21</v>
      </c>
      <c r="C3178" t="s">
        <v>4</v>
      </c>
      <c r="D3178">
        <v>51704.73</v>
      </c>
      <c r="E3178">
        <v>50790.5</v>
      </c>
      <c r="F3178">
        <v>13</v>
      </c>
      <c r="G3178">
        <v>51704.73</v>
      </c>
      <c r="H3178">
        <v>50790.5</v>
      </c>
      <c r="J3178" s="29">
        <f>VLOOKUP(Datos[[#This Row],[Mes]],$M$2:$N$13,2,FALSE)</f>
        <v>44562</v>
      </c>
      <c r="K3178" s="29" t="str">
        <f>VLOOKUP(Datos[[#This Row],[Region]],$P$7:$S$61,4,FALSE)</f>
        <v>13 - Ciudad Real</v>
      </c>
    </row>
    <row r="3179" spans="1:11" x14ac:dyDescent="0.25">
      <c r="A3179" t="s">
        <v>67</v>
      </c>
      <c r="B3179" t="s">
        <v>22</v>
      </c>
      <c r="C3179" t="s">
        <v>4</v>
      </c>
      <c r="D3179">
        <v>135202.03</v>
      </c>
      <c r="E3179">
        <v>133863.4</v>
      </c>
      <c r="F3179">
        <v>13</v>
      </c>
      <c r="G3179">
        <v>135202.03</v>
      </c>
      <c r="H3179">
        <v>133863.4</v>
      </c>
      <c r="J3179" s="29">
        <f>VLOOKUP(Datos[[#This Row],[Mes]],$M$2:$N$13,2,FALSE)</f>
        <v>44562</v>
      </c>
      <c r="K3179" s="29" t="str">
        <f>VLOOKUP(Datos[[#This Row],[Region]],$P$7:$S$61,4,FALSE)</f>
        <v>13 - Ciudad Real</v>
      </c>
    </row>
    <row r="3180" spans="1:11" x14ac:dyDescent="0.25">
      <c r="A3180" t="s">
        <v>67</v>
      </c>
      <c r="B3180" t="s">
        <v>23</v>
      </c>
      <c r="C3180" t="s">
        <v>4</v>
      </c>
      <c r="D3180">
        <v>5101.43</v>
      </c>
      <c r="E3180">
        <v>4637.66</v>
      </c>
      <c r="F3180">
        <v>13</v>
      </c>
      <c r="G3180">
        <v>5101.43</v>
      </c>
      <c r="H3180">
        <v>4637.66</v>
      </c>
      <c r="J3180" s="29">
        <f>VLOOKUP(Datos[[#This Row],[Mes]],$M$2:$N$13,2,FALSE)</f>
        <v>44562</v>
      </c>
      <c r="K3180" s="29" t="str">
        <f>VLOOKUP(Datos[[#This Row],[Region]],$P$7:$S$61,4,FALSE)</f>
        <v>13 - Ciudad Real</v>
      </c>
    </row>
    <row r="3181" spans="1:11" x14ac:dyDescent="0.25">
      <c r="A3181" t="s">
        <v>80</v>
      </c>
      <c r="B3181" t="s">
        <v>18</v>
      </c>
      <c r="C3181" t="s">
        <v>4</v>
      </c>
      <c r="D3181">
        <v>3030.69</v>
      </c>
      <c r="E3181">
        <v>3000.68</v>
      </c>
      <c r="F3181">
        <v>14</v>
      </c>
      <c r="G3181">
        <v>3030.69</v>
      </c>
      <c r="H3181">
        <v>3000.68</v>
      </c>
      <c r="J3181" s="29">
        <f>VLOOKUP(Datos[[#This Row],[Mes]],$M$2:$N$13,2,FALSE)</f>
        <v>44562</v>
      </c>
      <c r="K3181" s="29" t="str">
        <f>VLOOKUP(Datos[[#This Row],[Region]],$P$7:$S$61,4,FALSE)</f>
        <v>14 - Córdoba</v>
      </c>
    </row>
    <row r="3182" spans="1:11" x14ac:dyDescent="0.25">
      <c r="A3182" t="s">
        <v>80</v>
      </c>
      <c r="B3182" t="s">
        <v>20</v>
      </c>
      <c r="C3182" t="s">
        <v>4</v>
      </c>
      <c r="D3182">
        <v>66196.570000000007</v>
      </c>
      <c r="E3182">
        <v>59897.53</v>
      </c>
      <c r="F3182">
        <v>14</v>
      </c>
      <c r="G3182">
        <v>66196.570000000007</v>
      </c>
      <c r="H3182">
        <v>59897.53</v>
      </c>
      <c r="J3182" s="29">
        <f>VLOOKUP(Datos[[#This Row],[Mes]],$M$2:$N$13,2,FALSE)</f>
        <v>44562</v>
      </c>
      <c r="K3182" s="29" t="str">
        <f>VLOOKUP(Datos[[#This Row],[Region]],$P$7:$S$61,4,FALSE)</f>
        <v>14 - Córdoba</v>
      </c>
    </row>
    <row r="3183" spans="1:11" x14ac:dyDescent="0.25">
      <c r="A3183" t="s">
        <v>80</v>
      </c>
      <c r="B3183" t="s">
        <v>22</v>
      </c>
      <c r="C3183" t="s">
        <v>4</v>
      </c>
      <c r="D3183">
        <v>31533.53</v>
      </c>
      <c r="E3183">
        <v>31221.32</v>
      </c>
      <c r="F3183">
        <v>14</v>
      </c>
      <c r="G3183">
        <v>31533.53</v>
      </c>
      <c r="H3183">
        <v>31221.32</v>
      </c>
      <c r="J3183" s="29">
        <f>VLOOKUP(Datos[[#This Row],[Mes]],$M$2:$N$13,2,FALSE)</f>
        <v>44562</v>
      </c>
      <c r="K3183" s="29" t="str">
        <f>VLOOKUP(Datos[[#This Row],[Region]],$P$7:$S$61,4,FALSE)</f>
        <v>14 - Córdoba</v>
      </c>
    </row>
    <row r="3184" spans="1:11" x14ac:dyDescent="0.25">
      <c r="A3184" t="s">
        <v>80</v>
      </c>
      <c r="B3184" t="s">
        <v>23</v>
      </c>
      <c r="C3184" t="s">
        <v>4</v>
      </c>
      <c r="D3184">
        <v>4298.7299999999996</v>
      </c>
      <c r="E3184">
        <v>3907.94</v>
      </c>
      <c r="F3184">
        <v>14</v>
      </c>
      <c r="G3184">
        <v>4298.7299999999996</v>
      </c>
      <c r="H3184">
        <v>3907.94</v>
      </c>
      <c r="J3184" s="29">
        <f>VLOOKUP(Datos[[#This Row],[Mes]],$M$2:$N$13,2,FALSE)</f>
        <v>44562</v>
      </c>
      <c r="K3184" s="29" t="str">
        <f>VLOOKUP(Datos[[#This Row],[Region]],$P$7:$S$61,4,FALSE)</f>
        <v>14 - Córdoba</v>
      </c>
    </row>
    <row r="3185" spans="1:11" x14ac:dyDescent="0.25">
      <c r="A3185" t="s">
        <v>81</v>
      </c>
      <c r="B3185" t="s">
        <v>18</v>
      </c>
      <c r="C3185" t="s">
        <v>4</v>
      </c>
      <c r="D3185">
        <v>212044.55</v>
      </c>
      <c r="E3185">
        <v>209945.1</v>
      </c>
      <c r="F3185">
        <v>15</v>
      </c>
      <c r="G3185">
        <v>212044.55</v>
      </c>
      <c r="H3185">
        <v>209945.1</v>
      </c>
      <c r="J3185" s="29">
        <f>VLOOKUP(Datos[[#This Row],[Mes]],$M$2:$N$13,2,FALSE)</f>
        <v>44562</v>
      </c>
      <c r="K3185" s="29" t="str">
        <f>VLOOKUP(Datos[[#This Row],[Region]],$P$7:$S$61,4,FALSE)</f>
        <v>15 - Coruña, A</v>
      </c>
    </row>
    <row r="3186" spans="1:11" x14ac:dyDescent="0.25">
      <c r="A3186" t="s">
        <v>81</v>
      </c>
      <c r="B3186" t="s">
        <v>20</v>
      </c>
      <c r="C3186" t="s">
        <v>4</v>
      </c>
      <c r="D3186">
        <v>354357.79000000004</v>
      </c>
      <c r="E3186">
        <v>343579.4</v>
      </c>
      <c r="F3186">
        <v>15</v>
      </c>
      <c r="G3186">
        <v>354357.79000000004</v>
      </c>
      <c r="H3186">
        <v>343579.4</v>
      </c>
      <c r="J3186" s="29">
        <f>VLOOKUP(Datos[[#This Row],[Mes]],$M$2:$N$13,2,FALSE)</f>
        <v>44562</v>
      </c>
      <c r="K3186" s="29" t="str">
        <f>VLOOKUP(Datos[[#This Row],[Region]],$P$7:$S$61,4,FALSE)</f>
        <v>15 - Coruña, A</v>
      </c>
    </row>
    <row r="3187" spans="1:11" x14ac:dyDescent="0.25">
      <c r="A3187" t="s">
        <v>81</v>
      </c>
      <c r="B3187" t="s">
        <v>21</v>
      </c>
      <c r="C3187" t="s">
        <v>4</v>
      </c>
      <c r="D3187">
        <v>428594.16</v>
      </c>
      <c r="E3187">
        <v>421015.87</v>
      </c>
      <c r="F3187">
        <v>15</v>
      </c>
      <c r="G3187">
        <v>428594.16</v>
      </c>
      <c r="H3187">
        <v>421015.87</v>
      </c>
      <c r="J3187" s="29">
        <f>VLOOKUP(Datos[[#This Row],[Mes]],$M$2:$N$13,2,FALSE)</f>
        <v>44562</v>
      </c>
      <c r="K3187" s="29" t="str">
        <f>VLOOKUP(Datos[[#This Row],[Region]],$P$7:$S$61,4,FALSE)</f>
        <v>15 - Coruña, A</v>
      </c>
    </row>
    <row r="3188" spans="1:11" x14ac:dyDescent="0.25">
      <c r="A3188" t="s">
        <v>81</v>
      </c>
      <c r="B3188" t="s">
        <v>22</v>
      </c>
      <c r="C3188" t="s">
        <v>4</v>
      </c>
      <c r="D3188">
        <v>51.45</v>
      </c>
      <c r="E3188">
        <v>50.94</v>
      </c>
      <c r="F3188">
        <v>15</v>
      </c>
      <c r="G3188">
        <v>51.45</v>
      </c>
      <c r="H3188">
        <v>50.94</v>
      </c>
      <c r="J3188" s="29">
        <f>VLOOKUP(Datos[[#This Row],[Mes]],$M$2:$N$13,2,FALSE)</f>
        <v>44562</v>
      </c>
      <c r="K3188" s="29" t="str">
        <f>VLOOKUP(Datos[[#This Row],[Region]],$P$7:$S$61,4,FALSE)</f>
        <v>15 - Coruña, A</v>
      </c>
    </row>
    <row r="3189" spans="1:11" x14ac:dyDescent="0.25">
      <c r="A3189" t="s">
        <v>82</v>
      </c>
      <c r="B3189" t="s">
        <v>18</v>
      </c>
      <c r="C3189" t="s">
        <v>4</v>
      </c>
      <c r="D3189">
        <v>9013.23</v>
      </c>
      <c r="E3189">
        <v>8923.99</v>
      </c>
      <c r="F3189">
        <v>16</v>
      </c>
      <c r="G3189">
        <v>9013.23</v>
      </c>
      <c r="H3189">
        <v>8923.99</v>
      </c>
      <c r="J3189" s="29">
        <f>VLOOKUP(Datos[[#This Row],[Mes]],$M$2:$N$13,2,FALSE)</f>
        <v>44562</v>
      </c>
      <c r="K3189" s="29" t="str">
        <f>VLOOKUP(Datos[[#This Row],[Region]],$P$7:$S$61,4,FALSE)</f>
        <v>16 - Cuenca</v>
      </c>
    </row>
    <row r="3190" spans="1:11" x14ac:dyDescent="0.25">
      <c r="A3190" t="s">
        <v>82</v>
      </c>
      <c r="B3190" t="s">
        <v>21</v>
      </c>
      <c r="C3190" t="s">
        <v>4</v>
      </c>
      <c r="D3190">
        <v>362977.1</v>
      </c>
      <c r="E3190">
        <v>356559.04</v>
      </c>
      <c r="F3190">
        <v>16</v>
      </c>
      <c r="G3190">
        <v>362977.1</v>
      </c>
      <c r="H3190">
        <v>356559.04</v>
      </c>
      <c r="J3190" s="29">
        <f>VLOOKUP(Datos[[#This Row],[Mes]],$M$2:$N$13,2,FALSE)</f>
        <v>44562</v>
      </c>
      <c r="K3190" s="29" t="str">
        <f>VLOOKUP(Datos[[#This Row],[Region]],$P$7:$S$61,4,FALSE)</f>
        <v>16 - Cuenca</v>
      </c>
    </row>
    <row r="3191" spans="1:11" x14ac:dyDescent="0.25">
      <c r="A3191" t="s">
        <v>82</v>
      </c>
      <c r="B3191" t="s">
        <v>22</v>
      </c>
      <c r="C3191" t="s">
        <v>4</v>
      </c>
      <c r="D3191">
        <v>138904.07999999999</v>
      </c>
      <c r="E3191">
        <v>137528.79</v>
      </c>
      <c r="F3191">
        <v>16</v>
      </c>
      <c r="G3191">
        <v>138904.07999999999</v>
      </c>
      <c r="H3191">
        <v>137528.79</v>
      </c>
      <c r="J3191" s="29">
        <f>VLOOKUP(Datos[[#This Row],[Mes]],$M$2:$N$13,2,FALSE)</f>
        <v>44562</v>
      </c>
      <c r="K3191" s="29" t="str">
        <f>VLOOKUP(Datos[[#This Row],[Region]],$P$7:$S$61,4,FALSE)</f>
        <v>16 - Cuenca</v>
      </c>
    </row>
    <row r="3192" spans="1:11" x14ac:dyDescent="0.25">
      <c r="A3192" t="s">
        <v>105</v>
      </c>
      <c r="B3192" t="s">
        <v>18</v>
      </c>
      <c r="C3192" t="s">
        <v>4</v>
      </c>
      <c r="D3192">
        <v>33277.56</v>
      </c>
      <c r="E3192">
        <v>32948.080000000002</v>
      </c>
      <c r="F3192">
        <v>17</v>
      </c>
      <c r="G3192">
        <v>33277.56</v>
      </c>
      <c r="H3192">
        <v>32948.080000000002</v>
      </c>
      <c r="J3192" s="29">
        <f>VLOOKUP(Datos[[#This Row],[Mes]],$M$2:$N$13,2,FALSE)</f>
        <v>44562</v>
      </c>
      <c r="K3192" s="29" t="str">
        <f>VLOOKUP(Datos[[#This Row],[Region]],$P$7:$S$61,4,FALSE)</f>
        <v>17 - Girona</v>
      </c>
    </row>
    <row r="3193" spans="1:11" x14ac:dyDescent="0.25">
      <c r="A3193" t="s">
        <v>105</v>
      </c>
      <c r="B3193" t="s">
        <v>20</v>
      </c>
      <c r="C3193" t="s">
        <v>4</v>
      </c>
      <c r="D3193">
        <v>15332.92</v>
      </c>
      <c r="E3193">
        <v>14890.92</v>
      </c>
      <c r="F3193">
        <v>17</v>
      </c>
      <c r="G3193">
        <v>15332.92</v>
      </c>
      <c r="H3193">
        <v>14890.92</v>
      </c>
      <c r="J3193" s="29">
        <f>VLOOKUP(Datos[[#This Row],[Mes]],$M$2:$N$13,2,FALSE)</f>
        <v>44562</v>
      </c>
      <c r="K3193" s="29" t="str">
        <f>VLOOKUP(Datos[[#This Row],[Region]],$P$7:$S$61,4,FALSE)</f>
        <v>17 - Girona</v>
      </c>
    </row>
    <row r="3194" spans="1:11" x14ac:dyDescent="0.25">
      <c r="A3194" t="s">
        <v>105</v>
      </c>
      <c r="B3194" t="s">
        <v>22</v>
      </c>
      <c r="C3194" t="s">
        <v>4</v>
      </c>
      <c r="D3194">
        <v>1705.18</v>
      </c>
      <c r="E3194">
        <v>1688.3</v>
      </c>
      <c r="F3194">
        <v>17</v>
      </c>
      <c r="G3194">
        <v>1705.18</v>
      </c>
      <c r="H3194">
        <v>1688.3</v>
      </c>
      <c r="J3194" s="29">
        <f>VLOOKUP(Datos[[#This Row],[Mes]],$M$2:$N$13,2,FALSE)</f>
        <v>44562</v>
      </c>
      <c r="K3194" s="29" t="str">
        <f>VLOOKUP(Datos[[#This Row],[Region]],$P$7:$S$61,4,FALSE)</f>
        <v>17 - Girona</v>
      </c>
    </row>
    <row r="3195" spans="1:11" x14ac:dyDescent="0.25">
      <c r="A3195" t="s">
        <v>103</v>
      </c>
      <c r="B3195" t="s">
        <v>18</v>
      </c>
      <c r="C3195" t="s">
        <v>4</v>
      </c>
      <c r="D3195">
        <v>5139.5600000000004</v>
      </c>
      <c r="E3195">
        <v>5088.67</v>
      </c>
      <c r="F3195">
        <v>18</v>
      </c>
      <c r="G3195">
        <v>5139.5600000000004</v>
      </c>
      <c r="H3195">
        <v>5088.67</v>
      </c>
      <c r="J3195" s="29">
        <f>VLOOKUP(Datos[[#This Row],[Mes]],$M$2:$N$13,2,FALSE)</f>
        <v>44562</v>
      </c>
      <c r="K3195" s="29" t="str">
        <f>VLOOKUP(Datos[[#This Row],[Region]],$P$7:$S$61,4,FALSE)</f>
        <v>18 - Granada</v>
      </c>
    </row>
    <row r="3196" spans="1:11" x14ac:dyDescent="0.25">
      <c r="A3196" t="s">
        <v>103</v>
      </c>
      <c r="B3196" t="s">
        <v>20</v>
      </c>
      <c r="C3196" t="s">
        <v>4</v>
      </c>
      <c r="D3196">
        <v>32762.66</v>
      </c>
      <c r="E3196">
        <v>31918.67</v>
      </c>
      <c r="F3196">
        <v>18</v>
      </c>
      <c r="G3196">
        <v>32762.66</v>
      </c>
      <c r="H3196">
        <v>31918.67</v>
      </c>
      <c r="J3196" s="29">
        <f>VLOOKUP(Datos[[#This Row],[Mes]],$M$2:$N$13,2,FALSE)</f>
        <v>44562</v>
      </c>
      <c r="K3196" s="29" t="str">
        <f>VLOOKUP(Datos[[#This Row],[Region]],$P$7:$S$61,4,FALSE)</f>
        <v>18 - Granada</v>
      </c>
    </row>
    <row r="3197" spans="1:11" x14ac:dyDescent="0.25">
      <c r="A3197" t="s">
        <v>103</v>
      </c>
      <c r="B3197" t="s">
        <v>21</v>
      </c>
      <c r="C3197" t="s">
        <v>4</v>
      </c>
      <c r="D3197">
        <v>89326.19</v>
      </c>
      <c r="E3197">
        <v>87746.75</v>
      </c>
      <c r="F3197">
        <v>18</v>
      </c>
      <c r="G3197">
        <v>89326.19</v>
      </c>
      <c r="H3197">
        <v>87746.75</v>
      </c>
      <c r="J3197" s="29">
        <f>VLOOKUP(Datos[[#This Row],[Mes]],$M$2:$N$13,2,FALSE)</f>
        <v>44562</v>
      </c>
      <c r="K3197" s="29" t="str">
        <f>VLOOKUP(Datos[[#This Row],[Region]],$P$7:$S$61,4,FALSE)</f>
        <v>18 - Granada</v>
      </c>
    </row>
    <row r="3198" spans="1:11" x14ac:dyDescent="0.25">
      <c r="A3198" t="s">
        <v>103</v>
      </c>
      <c r="B3198" t="s">
        <v>22</v>
      </c>
      <c r="C3198" t="s">
        <v>4</v>
      </c>
      <c r="D3198">
        <v>96499.21</v>
      </c>
      <c r="E3198">
        <v>95543.77</v>
      </c>
      <c r="F3198">
        <v>18</v>
      </c>
      <c r="G3198">
        <v>96499.21</v>
      </c>
      <c r="H3198">
        <v>95543.77</v>
      </c>
      <c r="J3198" s="29">
        <f>VLOOKUP(Datos[[#This Row],[Mes]],$M$2:$N$13,2,FALSE)</f>
        <v>44562</v>
      </c>
      <c r="K3198" s="29" t="str">
        <f>VLOOKUP(Datos[[#This Row],[Region]],$P$7:$S$61,4,FALSE)</f>
        <v>18 - Granada</v>
      </c>
    </row>
    <row r="3199" spans="1:11" x14ac:dyDescent="0.25">
      <c r="A3199" t="s">
        <v>103</v>
      </c>
      <c r="B3199" t="s">
        <v>23</v>
      </c>
      <c r="C3199" t="s">
        <v>4</v>
      </c>
      <c r="D3199">
        <v>7539.64</v>
      </c>
      <c r="E3199">
        <v>6854.22</v>
      </c>
      <c r="F3199">
        <v>18</v>
      </c>
      <c r="G3199">
        <v>7539.64</v>
      </c>
      <c r="H3199">
        <v>6854.22</v>
      </c>
      <c r="J3199" s="29">
        <f>VLOOKUP(Datos[[#This Row],[Mes]],$M$2:$N$13,2,FALSE)</f>
        <v>44562</v>
      </c>
      <c r="K3199" s="29" t="str">
        <f>VLOOKUP(Datos[[#This Row],[Region]],$P$7:$S$61,4,FALSE)</f>
        <v>18 - Granada</v>
      </c>
    </row>
    <row r="3200" spans="1:11" x14ac:dyDescent="0.25">
      <c r="A3200" t="s">
        <v>107</v>
      </c>
      <c r="B3200" t="s">
        <v>18</v>
      </c>
      <c r="C3200" t="s">
        <v>4</v>
      </c>
      <c r="D3200">
        <v>12646.88</v>
      </c>
      <c r="E3200">
        <v>12521.66</v>
      </c>
      <c r="F3200">
        <v>19</v>
      </c>
      <c r="G3200">
        <v>12646.88</v>
      </c>
      <c r="H3200">
        <v>12521.66</v>
      </c>
      <c r="J3200" s="29">
        <f>VLOOKUP(Datos[[#This Row],[Mes]],$M$2:$N$13,2,FALSE)</f>
        <v>44562</v>
      </c>
      <c r="K3200" s="29" t="str">
        <f>VLOOKUP(Datos[[#This Row],[Region]],$P$7:$S$61,4,FALSE)</f>
        <v>19 - Guadalajara</v>
      </c>
    </row>
    <row r="3201" spans="1:11" x14ac:dyDescent="0.25">
      <c r="A3201" t="s">
        <v>107</v>
      </c>
      <c r="B3201" t="s">
        <v>19</v>
      </c>
      <c r="C3201" t="s">
        <v>4</v>
      </c>
      <c r="D3201">
        <v>777915</v>
      </c>
      <c r="E3201">
        <v>727753</v>
      </c>
      <c r="F3201">
        <v>19</v>
      </c>
      <c r="G3201">
        <v>777915</v>
      </c>
      <c r="H3201">
        <v>727753</v>
      </c>
      <c r="J3201" s="29">
        <f>VLOOKUP(Datos[[#This Row],[Mes]],$M$2:$N$13,2,FALSE)</f>
        <v>44562</v>
      </c>
      <c r="K3201" s="29" t="str">
        <f>VLOOKUP(Datos[[#This Row],[Region]],$P$7:$S$61,4,FALSE)</f>
        <v>19 - Guadalajara</v>
      </c>
    </row>
    <row r="3202" spans="1:11" x14ac:dyDescent="0.25">
      <c r="A3202" t="s">
        <v>107</v>
      </c>
      <c r="B3202" t="s">
        <v>21</v>
      </c>
      <c r="C3202" t="s">
        <v>4</v>
      </c>
      <c r="D3202">
        <v>173208.17</v>
      </c>
      <c r="E3202">
        <v>170145.55</v>
      </c>
      <c r="F3202">
        <v>19</v>
      </c>
      <c r="G3202">
        <v>173208.17</v>
      </c>
      <c r="H3202">
        <v>170145.55</v>
      </c>
      <c r="J3202" s="29">
        <f>VLOOKUP(Datos[[#This Row],[Mes]],$M$2:$N$13,2,FALSE)</f>
        <v>44562</v>
      </c>
      <c r="K3202" s="29" t="str">
        <f>VLOOKUP(Datos[[#This Row],[Region]],$P$7:$S$61,4,FALSE)</f>
        <v>19 - Guadalajara</v>
      </c>
    </row>
    <row r="3203" spans="1:11" x14ac:dyDescent="0.25">
      <c r="A3203" t="s">
        <v>107</v>
      </c>
      <c r="B3203" t="s">
        <v>22</v>
      </c>
      <c r="C3203" t="s">
        <v>4</v>
      </c>
      <c r="D3203">
        <v>67986.33</v>
      </c>
      <c r="E3203">
        <v>67313.2</v>
      </c>
      <c r="F3203">
        <v>19</v>
      </c>
      <c r="G3203">
        <v>67986.33</v>
      </c>
      <c r="H3203">
        <v>67313.2</v>
      </c>
      <c r="J3203" s="29">
        <f>VLOOKUP(Datos[[#This Row],[Mes]],$M$2:$N$13,2,FALSE)</f>
        <v>44562</v>
      </c>
      <c r="K3203" s="29" t="str">
        <f>VLOOKUP(Datos[[#This Row],[Region]],$P$7:$S$61,4,FALSE)</f>
        <v>19 - Guadalajara</v>
      </c>
    </row>
    <row r="3204" spans="1:11" x14ac:dyDescent="0.25">
      <c r="A3204" t="s">
        <v>104</v>
      </c>
      <c r="B3204" t="s">
        <v>18</v>
      </c>
      <c r="C3204" t="s">
        <v>4</v>
      </c>
      <c r="D3204">
        <v>9003.0400000000009</v>
      </c>
      <c r="E3204">
        <v>8913.9</v>
      </c>
      <c r="F3204">
        <v>20</v>
      </c>
      <c r="G3204">
        <v>9003.0400000000009</v>
      </c>
      <c r="H3204">
        <v>8913.9</v>
      </c>
      <c r="J3204" s="29">
        <f>VLOOKUP(Datos[[#This Row],[Mes]],$M$2:$N$13,2,FALSE)</f>
        <v>44562</v>
      </c>
      <c r="K3204" s="29" t="str">
        <f>VLOOKUP(Datos[[#This Row],[Region]],$P$7:$S$61,4,FALSE)</f>
        <v>20 - Gipuzkoa</v>
      </c>
    </row>
    <row r="3205" spans="1:11" x14ac:dyDescent="0.25">
      <c r="A3205" t="s">
        <v>104</v>
      </c>
      <c r="B3205" t="s">
        <v>20</v>
      </c>
      <c r="C3205" t="s">
        <v>4</v>
      </c>
      <c r="D3205">
        <v>49404.14</v>
      </c>
      <c r="E3205">
        <v>46390.979999999996</v>
      </c>
      <c r="F3205">
        <v>20</v>
      </c>
      <c r="G3205">
        <v>49404.14</v>
      </c>
      <c r="H3205">
        <v>46390.979999999996</v>
      </c>
      <c r="J3205" s="29">
        <f>VLOOKUP(Datos[[#This Row],[Mes]],$M$2:$N$13,2,FALSE)</f>
        <v>44562</v>
      </c>
      <c r="K3205" s="29" t="str">
        <f>VLOOKUP(Datos[[#This Row],[Region]],$P$7:$S$61,4,FALSE)</f>
        <v>20 - Gipuzkoa</v>
      </c>
    </row>
    <row r="3206" spans="1:11" x14ac:dyDescent="0.25">
      <c r="A3206" t="s">
        <v>104</v>
      </c>
      <c r="B3206" t="s">
        <v>22</v>
      </c>
      <c r="C3206" t="s">
        <v>4</v>
      </c>
      <c r="D3206">
        <v>354.6</v>
      </c>
      <c r="E3206">
        <v>351.09</v>
      </c>
      <c r="F3206">
        <v>20</v>
      </c>
      <c r="G3206">
        <v>354.6</v>
      </c>
      <c r="H3206">
        <v>351.09</v>
      </c>
      <c r="J3206" s="29">
        <f>VLOOKUP(Datos[[#This Row],[Mes]],$M$2:$N$13,2,FALSE)</f>
        <v>44562</v>
      </c>
      <c r="K3206" s="29" t="str">
        <f>VLOOKUP(Datos[[#This Row],[Region]],$P$7:$S$61,4,FALSE)</f>
        <v>20 - Gipuzkoa</v>
      </c>
    </row>
    <row r="3207" spans="1:11" x14ac:dyDescent="0.25">
      <c r="A3207" t="s">
        <v>102</v>
      </c>
      <c r="B3207" t="s">
        <v>18</v>
      </c>
      <c r="C3207" t="s">
        <v>4</v>
      </c>
      <c r="D3207">
        <v>2339.7600000000002</v>
      </c>
      <c r="E3207">
        <v>2316.59</v>
      </c>
      <c r="F3207">
        <v>21</v>
      </c>
      <c r="G3207">
        <v>2339.7600000000002</v>
      </c>
      <c r="H3207">
        <v>2316.59</v>
      </c>
      <c r="J3207" s="29">
        <f>VLOOKUP(Datos[[#This Row],[Mes]],$M$2:$N$13,2,FALSE)</f>
        <v>44562</v>
      </c>
      <c r="K3207" s="29" t="str">
        <f>VLOOKUP(Datos[[#This Row],[Region]],$P$7:$S$61,4,FALSE)</f>
        <v>21 - Huelva</v>
      </c>
    </row>
    <row r="3208" spans="1:11" x14ac:dyDescent="0.25">
      <c r="A3208" t="s">
        <v>102</v>
      </c>
      <c r="B3208" t="s">
        <v>20</v>
      </c>
      <c r="C3208" t="s">
        <v>4</v>
      </c>
      <c r="D3208">
        <v>329822.32</v>
      </c>
      <c r="E3208">
        <v>316484.88</v>
      </c>
      <c r="F3208">
        <v>21</v>
      </c>
      <c r="G3208">
        <v>329822.32</v>
      </c>
      <c r="H3208">
        <v>316484.88</v>
      </c>
      <c r="J3208" s="29">
        <f>VLOOKUP(Datos[[#This Row],[Mes]],$M$2:$N$13,2,FALSE)</f>
        <v>44562</v>
      </c>
      <c r="K3208" s="29" t="str">
        <f>VLOOKUP(Datos[[#This Row],[Region]],$P$7:$S$61,4,FALSE)</f>
        <v>21 - Huelva</v>
      </c>
    </row>
    <row r="3209" spans="1:11" x14ac:dyDescent="0.25">
      <c r="A3209" t="s">
        <v>102</v>
      </c>
      <c r="B3209" t="s">
        <v>21</v>
      </c>
      <c r="C3209" t="s">
        <v>4</v>
      </c>
      <c r="D3209">
        <v>88979.81</v>
      </c>
      <c r="E3209">
        <v>87406.49</v>
      </c>
      <c r="F3209">
        <v>21</v>
      </c>
      <c r="G3209">
        <v>88979.81</v>
      </c>
      <c r="H3209">
        <v>87406.49</v>
      </c>
      <c r="J3209" s="29">
        <f>VLOOKUP(Datos[[#This Row],[Mes]],$M$2:$N$13,2,FALSE)</f>
        <v>44562</v>
      </c>
      <c r="K3209" s="29" t="str">
        <f>VLOOKUP(Datos[[#This Row],[Region]],$P$7:$S$61,4,FALSE)</f>
        <v>21 - Huelva</v>
      </c>
    </row>
    <row r="3210" spans="1:11" x14ac:dyDescent="0.25">
      <c r="A3210" t="s">
        <v>102</v>
      </c>
      <c r="B3210" t="s">
        <v>22</v>
      </c>
      <c r="C3210" t="s">
        <v>4</v>
      </c>
      <c r="D3210">
        <v>63321.34</v>
      </c>
      <c r="E3210">
        <v>62694.400000000001</v>
      </c>
      <c r="F3210">
        <v>21</v>
      </c>
      <c r="G3210">
        <v>63321.34</v>
      </c>
      <c r="H3210">
        <v>62694.400000000001</v>
      </c>
      <c r="J3210" s="29">
        <f>VLOOKUP(Datos[[#This Row],[Mes]],$M$2:$N$13,2,FALSE)</f>
        <v>44562</v>
      </c>
      <c r="K3210" s="29" t="str">
        <f>VLOOKUP(Datos[[#This Row],[Region]],$P$7:$S$61,4,FALSE)</f>
        <v>21 - Huelva</v>
      </c>
    </row>
    <row r="3211" spans="1:11" x14ac:dyDescent="0.25">
      <c r="A3211" t="s">
        <v>101</v>
      </c>
      <c r="B3211" t="s">
        <v>18</v>
      </c>
      <c r="C3211" t="s">
        <v>4</v>
      </c>
      <c r="D3211">
        <v>128195.98</v>
      </c>
      <c r="E3211">
        <v>126926.71</v>
      </c>
      <c r="F3211">
        <v>22</v>
      </c>
      <c r="G3211">
        <v>128195.98</v>
      </c>
      <c r="H3211">
        <v>126926.71</v>
      </c>
      <c r="J3211" s="29">
        <f>VLOOKUP(Datos[[#This Row],[Mes]],$M$2:$N$13,2,FALSE)</f>
        <v>44562</v>
      </c>
      <c r="K3211" s="29" t="str">
        <f>VLOOKUP(Datos[[#This Row],[Region]],$P$7:$S$61,4,FALSE)</f>
        <v>22 - Huesca</v>
      </c>
    </row>
    <row r="3212" spans="1:11" x14ac:dyDescent="0.25">
      <c r="A3212" t="s">
        <v>101</v>
      </c>
      <c r="B3212" t="s">
        <v>20</v>
      </c>
      <c r="C3212" t="s">
        <v>4</v>
      </c>
      <c r="D3212">
        <v>37915.51</v>
      </c>
      <c r="E3212">
        <v>35788.130000000005</v>
      </c>
      <c r="F3212">
        <v>22</v>
      </c>
      <c r="G3212">
        <v>37915.51</v>
      </c>
      <c r="H3212">
        <v>35788.130000000005</v>
      </c>
      <c r="J3212" s="29">
        <f>VLOOKUP(Datos[[#This Row],[Mes]],$M$2:$N$13,2,FALSE)</f>
        <v>44562</v>
      </c>
      <c r="K3212" s="29" t="str">
        <f>VLOOKUP(Datos[[#This Row],[Region]],$P$7:$S$61,4,FALSE)</f>
        <v>22 - Huesca</v>
      </c>
    </row>
    <row r="3213" spans="1:11" x14ac:dyDescent="0.25">
      <c r="A3213" t="s">
        <v>101</v>
      </c>
      <c r="B3213" t="s">
        <v>21</v>
      </c>
      <c r="C3213" t="s">
        <v>4</v>
      </c>
      <c r="D3213">
        <v>104206.39</v>
      </c>
      <c r="E3213">
        <v>102363.84</v>
      </c>
      <c r="F3213">
        <v>22</v>
      </c>
      <c r="G3213">
        <v>104206.39</v>
      </c>
      <c r="H3213">
        <v>102363.84</v>
      </c>
      <c r="J3213" s="29">
        <f>VLOOKUP(Datos[[#This Row],[Mes]],$M$2:$N$13,2,FALSE)</f>
        <v>44562</v>
      </c>
      <c r="K3213" s="29" t="str">
        <f>VLOOKUP(Datos[[#This Row],[Region]],$P$7:$S$61,4,FALSE)</f>
        <v>22 - Huesca</v>
      </c>
    </row>
    <row r="3214" spans="1:11" x14ac:dyDescent="0.25">
      <c r="A3214" t="s">
        <v>101</v>
      </c>
      <c r="B3214" t="s">
        <v>22</v>
      </c>
      <c r="C3214" t="s">
        <v>4</v>
      </c>
      <c r="D3214">
        <v>9258.65</v>
      </c>
      <c r="E3214">
        <v>9166.98</v>
      </c>
      <c r="F3214">
        <v>22</v>
      </c>
      <c r="G3214">
        <v>9258.65</v>
      </c>
      <c r="H3214">
        <v>9166.98</v>
      </c>
      <c r="J3214" s="29">
        <f>VLOOKUP(Datos[[#This Row],[Mes]],$M$2:$N$13,2,FALSE)</f>
        <v>44562</v>
      </c>
      <c r="K3214" s="29" t="str">
        <f>VLOOKUP(Datos[[#This Row],[Region]],$P$7:$S$61,4,FALSE)</f>
        <v>22 - Huesca</v>
      </c>
    </row>
    <row r="3215" spans="1:11" x14ac:dyDescent="0.25">
      <c r="A3215" t="s">
        <v>56</v>
      </c>
      <c r="B3215" t="s">
        <v>18</v>
      </c>
      <c r="C3215" t="s">
        <v>4</v>
      </c>
      <c r="D3215">
        <v>7976.75</v>
      </c>
      <c r="E3215">
        <v>7897.77</v>
      </c>
      <c r="F3215">
        <v>23</v>
      </c>
      <c r="G3215">
        <v>7976.75</v>
      </c>
      <c r="H3215">
        <v>7897.77</v>
      </c>
      <c r="J3215" s="29">
        <f>VLOOKUP(Datos[[#This Row],[Mes]],$M$2:$N$13,2,FALSE)</f>
        <v>44562</v>
      </c>
      <c r="K3215" s="29" t="str">
        <f>VLOOKUP(Datos[[#This Row],[Region]],$P$7:$S$61,4,FALSE)</f>
        <v>23 - Jaén</v>
      </c>
    </row>
    <row r="3216" spans="1:11" x14ac:dyDescent="0.25">
      <c r="A3216" t="s">
        <v>56</v>
      </c>
      <c r="B3216" t="s">
        <v>20</v>
      </c>
      <c r="C3216" t="s">
        <v>4</v>
      </c>
      <c r="D3216">
        <v>86287.679999999993</v>
      </c>
      <c r="E3216">
        <v>82956.290000000008</v>
      </c>
      <c r="F3216">
        <v>23</v>
      </c>
      <c r="G3216">
        <v>86287.679999999993</v>
      </c>
      <c r="H3216">
        <v>82956.290000000008</v>
      </c>
      <c r="J3216" s="29">
        <f>VLOOKUP(Datos[[#This Row],[Mes]],$M$2:$N$13,2,FALSE)</f>
        <v>44562</v>
      </c>
      <c r="K3216" s="29" t="str">
        <f>VLOOKUP(Datos[[#This Row],[Region]],$P$7:$S$61,4,FALSE)</f>
        <v>23 - Jaén</v>
      </c>
    </row>
    <row r="3217" spans="1:11" x14ac:dyDescent="0.25">
      <c r="A3217" t="s">
        <v>56</v>
      </c>
      <c r="B3217" t="s">
        <v>21</v>
      </c>
      <c r="C3217" t="s">
        <v>4</v>
      </c>
      <c r="D3217">
        <v>2145.98</v>
      </c>
      <c r="E3217">
        <v>2108.04</v>
      </c>
      <c r="F3217">
        <v>23</v>
      </c>
      <c r="G3217">
        <v>2145.98</v>
      </c>
      <c r="H3217">
        <v>2108.04</v>
      </c>
      <c r="J3217" s="29">
        <f>VLOOKUP(Datos[[#This Row],[Mes]],$M$2:$N$13,2,FALSE)</f>
        <v>44562</v>
      </c>
      <c r="K3217" s="29" t="str">
        <f>VLOOKUP(Datos[[#This Row],[Region]],$P$7:$S$61,4,FALSE)</f>
        <v>23 - Jaén</v>
      </c>
    </row>
    <row r="3218" spans="1:11" x14ac:dyDescent="0.25">
      <c r="A3218" t="s">
        <v>56</v>
      </c>
      <c r="B3218" t="s">
        <v>22</v>
      </c>
      <c r="C3218" t="s">
        <v>4</v>
      </c>
      <c r="D3218">
        <v>16893.61</v>
      </c>
      <c r="E3218">
        <v>16726.349999999999</v>
      </c>
      <c r="F3218">
        <v>23</v>
      </c>
      <c r="G3218">
        <v>16893.61</v>
      </c>
      <c r="H3218">
        <v>16726.349999999999</v>
      </c>
      <c r="J3218" s="29">
        <f>VLOOKUP(Datos[[#This Row],[Mes]],$M$2:$N$13,2,FALSE)</f>
        <v>44562</v>
      </c>
      <c r="K3218" s="29" t="str">
        <f>VLOOKUP(Datos[[#This Row],[Region]],$P$7:$S$61,4,FALSE)</f>
        <v>23 - Jaén</v>
      </c>
    </row>
    <row r="3219" spans="1:11" x14ac:dyDescent="0.25">
      <c r="A3219" t="s">
        <v>100</v>
      </c>
      <c r="B3219" t="s">
        <v>18</v>
      </c>
      <c r="C3219" t="s">
        <v>4</v>
      </c>
      <c r="D3219">
        <v>58762.47</v>
      </c>
      <c r="E3219">
        <v>58180.66</v>
      </c>
      <c r="F3219">
        <v>24</v>
      </c>
      <c r="G3219">
        <v>58762.47</v>
      </c>
      <c r="H3219">
        <v>58180.66</v>
      </c>
      <c r="J3219" s="29">
        <f>VLOOKUP(Datos[[#This Row],[Mes]],$M$2:$N$13,2,FALSE)</f>
        <v>44562</v>
      </c>
      <c r="K3219" s="29" t="str">
        <f>VLOOKUP(Datos[[#This Row],[Region]],$P$7:$S$61,4,FALSE)</f>
        <v>24 - León</v>
      </c>
    </row>
    <row r="3220" spans="1:11" x14ac:dyDescent="0.25">
      <c r="A3220" t="s">
        <v>100</v>
      </c>
      <c r="B3220" t="s">
        <v>20</v>
      </c>
      <c r="C3220" t="s">
        <v>4</v>
      </c>
      <c r="D3220">
        <v>33210.239999999998</v>
      </c>
      <c r="E3220">
        <v>30628.89</v>
      </c>
      <c r="F3220">
        <v>24</v>
      </c>
      <c r="G3220">
        <v>33210.239999999998</v>
      </c>
      <c r="H3220">
        <v>30628.89</v>
      </c>
      <c r="J3220" s="29">
        <f>VLOOKUP(Datos[[#This Row],[Mes]],$M$2:$N$13,2,FALSE)</f>
        <v>44562</v>
      </c>
      <c r="K3220" s="29" t="str">
        <f>VLOOKUP(Datos[[#This Row],[Region]],$P$7:$S$61,4,FALSE)</f>
        <v>24 - León</v>
      </c>
    </row>
    <row r="3221" spans="1:11" x14ac:dyDescent="0.25">
      <c r="A3221" t="s">
        <v>100</v>
      </c>
      <c r="B3221" t="s">
        <v>21</v>
      </c>
      <c r="C3221" t="s">
        <v>4</v>
      </c>
      <c r="D3221">
        <v>88214.7</v>
      </c>
      <c r="E3221">
        <v>86654.91</v>
      </c>
      <c r="F3221">
        <v>24</v>
      </c>
      <c r="G3221">
        <v>88214.7</v>
      </c>
      <c r="H3221">
        <v>86654.91</v>
      </c>
      <c r="J3221" s="29">
        <f>VLOOKUP(Datos[[#This Row],[Mes]],$M$2:$N$13,2,FALSE)</f>
        <v>44562</v>
      </c>
      <c r="K3221" s="29" t="str">
        <f>VLOOKUP(Datos[[#This Row],[Region]],$P$7:$S$61,4,FALSE)</f>
        <v>24 - León</v>
      </c>
    </row>
    <row r="3222" spans="1:11" x14ac:dyDescent="0.25">
      <c r="A3222" t="s">
        <v>100</v>
      </c>
      <c r="B3222" t="s">
        <v>22</v>
      </c>
      <c r="C3222" t="s">
        <v>4</v>
      </c>
      <c r="D3222">
        <v>7081.47</v>
      </c>
      <c r="E3222">
        <v>7011.36</v>
      </c>
      <c r="F3222">
        <v>24</v>
      </c>
      <c r="G3222">
        <v>7081.47</v>
      </c>
      <c r="H3222">
        <v>7011.36</v>
      </c>
      <c r="J3222" s="29">
        <f>VLOOKUP(Datos[[#This Row],[Mes]],$M$2:$N$13,2,FALSE)</f>
        <v>44562</v>
      </c>
      <c r="K3222" s="29" t="str">
        <f>VLOOKUP(Datos[[#This Row],[Region]],$P$7:$S$61,4,FALSE)</f>
        <v>24 - León</v>
      </c>
    </row>
    <row r="3223" spans="1:11" x14ac:dyDescent="0.25">
      <c r="A3223" t="s">
        <v>99</v>
      </c>
      <c r="B3223" t="s">
        <v>18</v>
      </c>
      <c r="C3223" t="s">
        <v>4</v>
      </c>
      <c r="D3223">
        <v>144325.59</v>
      </c>
      <c r="E3223">
        <v>142896.62</v>
      </c>
      <c r="F3223">
        <v>25</v>
      </c>
      <c r="G3223">
        <v>144325.59</v>
      </c>
      <c r="H3223">
        <v>142896.62</v>
      </c>
      <c r="J3223" s="29">
        <f>VLOOKUP(Datos[[#This Row],[Mes]],$M$2:$N$13,2,FALSE)</f>
        <v>44562</v>
      </c>
      <c r="K3223" s="29" t="str">
        <f>VLOOKUP(Datos[[#This Row],[Region]],$P$7:$S$61,4,FALSE)</f>
        <v>25 - Lleida</v>
      </c>
    </row>
    <row r="3224" spans="1:11" x14ac:dyDescent="0.25">
      <c r="A3224" t="s">
        <v>99</v>
      </c>
      <c r="B3224" t="s">
        <v>20</v>
      </c>
      <c r="C3224" t="s">
        <v>4</v>
      </c>
      <c r="D3224">
        <v>42626.380000000005</v>
      </c>
      <c r="E3224">
        <v>40965.5</v>
      </c>
      <c r="F3224">
        <v>25</v>
      </c>
      <c r="G3224">
        <v>42626.380000000005</v>
      </c>
      <c r="H3224">
        <v>40965.5</v>
      </c>
      <c r="J3224" s="29">
        <f>VLOOKUP(Datos[[#This Row],[Mes]],$M$2:$N$13,2,FALSE)</f>
        <v>44562</v>
      </c>
      <c r="K3224" s="29" t="str">
        <f>VLOOKUP(Datos[[#This Row],[Region]],$P$7:$S$61,4,FALSE)</f>
        <v>25 - Lleida</v>
      </c>
    </row>
    <row r="3225" spans="1:11" x14ac:dyDescent="0.25">
      <c r="A3225" t="s">
        <v>99</v>
      </c>
      <c r="B3225" t="s">
        <v>21</v>
      </c>
      <c r="C3225" t="s">
        <v>4</v>
      </c>
      <c r="D3225">
        <v>74353.62</v>
      </c>
      <c r="E3225">
        <v>73038.92</v>
      </c>
      <c r="F3225">
        <v>25</v>
      </c>
      <c r="G3225">
        <v>74353.62</v>
      </c>
      <c r="H3225">
        <v>73038.92</v>
      </c>
      <c r="J3225" s="29">
        <f>VLOOKUP(Datos[[#This Row],[Mes]],$M$2:$N$13,2,FALSE)</f>
        <v>44562</v>
      </c>
      <c r="K3225" s="29" t="str">
        <f>VLOOKUP(Datos[[#This Row],[Region]],$P$7:$S$61,4,FALSE)</f>
        <v>25 - Lleida</v>
      </c>
    </row>
    <row r="3226" spans="1:11" x14ac:dyDescent="0.25">
      <c r="A3226" t="s">
        <v>99</v>
      </c>
      <c r="B3226" t="s">
        <v>22</v>
      </c>
      <c r="C3226" t="s">
        <v>4</v>
      </c>
      <c r="D3226">
        <v>9438.02</v>
      </c>
      <c r="E3226">
        <v>9344.57</v>
      </c>
      <c r="F3226">
        <v>25</v>
      </c>
      <c r="G3226">
        <v>9438.02</v>
      </c>
      <c r="H3226">
        <v>9344.57</v>
      </c>
      <c r="J3226" s="29">
        <f>VLOOKUP(Datos[[#This Row],[Mes]],$M$2:$N$13,2,FALSE)</f>
        <v>44562</v>
      </c>
      <c r="K3226" s="29" t="str">
        <f>VLOOKUP(Datos[[#This Row],[Region]],$P$7:$S$61,4,FALSE)</f>
        <v>25 - Lleida</v>
      </c>
    </row>
    <row r="3227" spans="1:11" x14ac:dyDescent="0.25">
      <c r="A3227" t="s">
        <v>99</v>
      </c>
      <c r="B3227" t="s">
        <v>23</v>
      </c>
      <c r="C3227" t="s">
        <v>4</v>
      </c>
      <c r="D3227">
        <v>1482.89</v>
      </c>
      <c r="E3227">
        <v>1348.08</v>
      </c>
      <c r="F3227">
        <v>25</v>
      </c>
      <c r="G3227">
        <v>1482.89</v>
      </c>
      <c r="H3227">
        <v>1348.08</v>
      </c>
      <c r="J3227" s="29">
        <f>VLOOKUP(Datos[[#This Row],[Mes]],$M$2:$N$13,2,FALSE)</f>
        <v>44562</v>
      </c>
      <c r="K3227" s="29" t="str">
        <f>VLOOKUP(Datos[[#This Row],[Region]],$P$7:$S$61,4,FALSE)</f>
        <v>25 - Lleida</v>
      </c>
    </row>
    <row r="3228" spans="1:11" x14ac:dyDescent="0.25">
      <c r="A3228" t="s">
        <v>91</v>
      </c>
      <c r="B3228" t="s">
        <v>18</v>
      </c>
      <c r="C3228" t="s">
        <v>4</v>
      </c>
      <c r="D3228">
        <v>10225.99</v>
      </c>
      <c r="E3228">
        <v>10124.74</v>
      </c>
      <c r="F3228">
        <v>26</v>
      </c>
      <c r="G3228">
        <v>10225.99</v>
      </c>
      <c r="H3228">
        <v>10124.74</v>
      </c>
      <c r="J3228" s="29">
        <f>VLOOKUP(Datos[[#This Row],[Mes]],$M$2:$N$13,2,FALSE)</f>
        <v>44562</v>
      </c>
      <c r="K3228" s="29" t="str">
        <f>VLOOKUP(Datos[[#This Row],[Region]],$P$7:$S$61,4,FALSE)</f>
        <v>26 - Rioja, La</v>
      </c>
    </row>
    <row r="3229" spans="1:11" x14ac:dyDescent="0.25">
      <c r="A3229" t="s">
        <v>91</v>
      </c>
      <c r="B3229" t="s">
        <v>20</v>
      </c>
      <c r="C3229" t="s">
        <v>4</v>
      </c>
      <c r="D3229">
        <v>79359</v>
      </c>
      <c r="E3229">
        <v>77185</v>
      </c>
      <c r="F3229">
        <v>26</v>
      </c>
      <c r="G3229">
        <v>79359</v>
      </c>
      <c r="H3229">
        <v>77185</v>
      </c>
      <c r="J3229" s="29">
        <f>VLOOKUP(Datos[[#This Row],[Mes]],$M$2:$N$13,2,FALSE)</f>
        <v>44562</v>
      </c>
      <c r="K3229" s="29" t="str">
        <f>VLOOKUP(Datos[[#This Row],[Region]],$P$7:$S$61,4,FALSE)</f>
        <v>26 - Rioja, La</v>
      </c>
    </row>
    <row r="3230" spans="1:11" x14ac:dyDescent="0.25">
      <c r="A3230" t="s">
        <v>91</v>
      </c>
      <c r="B3230" t="s">
        <v>21</v>
      </c>
      <c r="C3230" t="s">
        <v>4</v>
      </c>
      <c r="D3230">
        <v>92602.51</v>
      </c>
      <c r="E3230">
        <v>90965.14</v>
      </c>
      <c r="F3230">
        <v>26</v>
      </c>
      <c r="G3230">
        <v>92602.51</v>
      </c>
      <c r="H3230">
        <v>90965.14</v>
      </c>
      <c r="J3230" s="29">
        <f>VLOOKUP(Datos[[#This Row],[Mes]],$M$2:$N$13,2,FALSE)</f>
        <v>44562</v>
      </c>
      <c r="K3230" s="29" t="str">
        <f>VLOOKUP(Datos[[#This Row],[Region]],$P$7:$S$61,4,FALSE)</f>
        <v>26 - Rioja, La</v>
      </c>
    </row>
    <row r="3231" spans="1:11" x14ac:dyDescent="0.25">
      <c r="A3231" t="s">
        <v>91</v>
      </c>
      <c r="B3231" t="s">
        <v>22</v>
      </c>
      <c r="C3231" t="s">
        <v>4</v>
      </c>
      <c r="D3231">
        <v>9785.65</v>
      </c>
      <c r="E3231">
        <v>9688.76</v>
      </c>
      <c r="F3231">
        <v>26</v>
      </c>
      <c r="G3231">
        <v>9785.65</v>
      </c>
      <c r="H3231">
        <v>9688.76</v>
      </c>
      <c r="J3231" s="29">
        <f>VLOOKUP(Datos[[#This Row],[Mes]],$M$2:$N$13,2,FALSE)</f>
        <v>44562</v>
      </c>
      <c r="K3231" s="29" t="str">
        <f>VLOOKUP(Datos[[#This Row],[Region]],$P$7:$S$61,4,FALSE)</f>
        <v>26 - Rioja, La</v>
      </c>
    </row>
    <row r="3232" spans="1:11" x14ac:dyDescent="0.25">
      <c r="A3232" t="s">
        <v>57</v>
      </c>
      <c r="B3232" t="s">
        <v>18</v>
      </c>
      <c r="C3232" t="s">
        <v>4</v>
      </c>
      <c r="D3232">
        <v>258708.03</v>
      </c>
      <c r="E3232">
        <v>256146.56</v>
      </c>
      <c r="F3232">
        <v>27</v>
      </c>
      <c r="G3232">
        <v>258708.03</v>
      </c>
      <c r="H3232">
        <v>256146.56</v>
      </c>
      <c r="J3232" s="29">
        <f>VLOOKUP(Datos[[#This Row],[Mes]],$M$2:$N$13,2,FALSE)</f>
        <v>44562</v>
      </c>
      <c r="K3232" s="29" t="str">
        <f>VLOOKUP(Datos[[#This Row],[Region]],$P$7:$S$61,4,FALSE)</f>
        <v>27 - Lugo</v>
      </c>
    </row>
    <row r="3233" spans="1:11" x14ac:dyDescent="0.25">
      <c r="A3233" t="s">
        <v>57</v>
      </c>
      <c r="B3233" t="s">
        <v>20</v>
      </c>
      <c r="C3233" t="s">
        <v>4</v>
      </c>
      <c r="D3233">
        <v>1872</v>
      </c>
      <c r="E3233">
        <v>1796</v>
      </c>
      <c r="F3233">
        <v>27</v>
      </c>
      <c r="G3233">
        <v>1872</v>
      </c>
      <c r="H3233">
        <v>1796</v>
      </c>
      <c r="J3233" s="29">
        <f>VLOOKUP(Datos[[#This Row],[Mes]],$M$2:$N$13,2,FALSE)</f>
        <v>44562</v>
      </c>
      <c r="K3233" s="29" t="str">
        <f>VLOOKUP(Datos[[#This Row],[Region]],$P$7:$S$61,4,FALSE)</f>
        <v>27 - Lugo</v>
      </c>
    </row>
    <row r="3234" spans="1:11" x14ac:dyDescent="0.25">
      <c r="A3234" t="s">
        <v>57</v>
      </c>
      <c r="B3234" t="s">
        <v>21</v>
      </c>
      <c r="C3234" t="s">
        <v>4</v>
      </c>
      <c r="D3234">
        <v>638091.18000000005</v>
      </c>
      <c r="E3234">
        <v>626808.62</v>
      </c>
      <c r="F3234">
        <v>27</v>
      </c>
      <c r="G3234">
        <v>638091.18000000005</v>
      </c>
      <c r="H3234">
        <v>626808.62</v>
      </c>
      <c r="J3234" s="29">
        <f>VLOOKUP(Datos[[#This Row],[Mes]],$M$2:$N$13,2,FALSE)</f>
        <v>44562</v>
      </c>
      <c r="K3234" s="29" t="str">
        <f>VLOOKUP(Datos[[#This Row],[Region]],$P$7:$S$61,4,FALSE)</f>
        <v>27 - Lugo</v>
      </c>
    </row>
    <row r="3235" spans="1:11" x14ac:dyDescent="0.25">
      <c r="A3235" t="s">
        <v>57</v>
      </c>
      <c r="B3235" t="s">
        <v>22</v>
      </c>
      <c r="C3235" t="s">
        <v>4</v>
      </c>
      <c r="D3235">
        <v>240.75</v>
      </c>
      <c r="E3235">
        <v>238.37</v>
      </c>
      <c r="F3235">
        <v>27</v>
      </c>
      <c r="G3235">
        <v>240.75</v>
      </c>
      <c r="H3235">
        <v>238.37</v>
      </c>
      <c r="J3235" s="29">
        <f>VLOOKUP(Datos[[#This Row],[Mes]],$M$2:$N$13,2,FALSE)</f>
        <v>44562</v>
      </c>
      <c r="K3235" s="29" t="str">
        <f>VLOOKUP(Datos[[#This Row],[Region]],$P$7:$S$61,4,FALSE)</f>
        <v>27 - Lugo</v>
      </c>
    </row>
    <row r="3236" spans="1:11" x14ac:dyDescent="0.25">
      <c r="A3236" t="s">
        <v>98</v>
      </c>
      <c r="B3236" t="s">
        <v>18</v>
      </c>
      <c r="C3236" t="s">
        <v>4</v>
      </c>
      <c r="D3236">
        <v>8212.07</v>
      </c>
      <c r="E3236">
        <v>8130.76</v>
      </c>
      <c r="F3236">
        <v>28</v>
      </c>
      <c r="G3236">
        <v>8212.07</v>
      </c>
      <c r="H3236">
        <v>8130.76</v>
      </c>
      <c r="J3236" s="29">
        <f>VLOOKUP(Datos[[#This Row],[Mes]],$M$2:$N$13,2,FALSE)</f>
        <v>44562</v>
      </c>
      <c r="K3236" s="29" t="str">
        <f>VLOOKUP(Datos[[#This Row],[Region]],$P$7:$S$61,4,FALSE)</f>
        <v>28 - Madrid</v>
      </c>
    </row>
    <row r="3237" spans="1:11" x14ac:dyDescent="0.25">
      <c r="A3237" t="s">
        <v>98</v>
      </c>
      <c r="B3237" t="s">
        <v>20</v>
      </c>
      <c r="C3237" t="s">
        <v>4</v>
      </c>
      <c r="D3237">
        <v>59043.9</v>
      </c>
      <c r="E3237">
        <v>53251.92</v>
      </c>
      <c r="F3237">
        <v>28</v>
      </c>
      <c r="G3237">
        <v>59043.9</v>
      </c>
      <c r="H3237">
        <v>53251.92</v>
      </c>
      <c r="J3237" s="29">
        <f>VLOOKUP(Datos[[#This Row],[Mes]],$M$2:$N$13,2,FALSE)</f>
        <v>44562</v>
      </c>
      <c r="K3237" s="29" t="str">
        <f>VLOOKUP(Datos[[#This Row],[Region]],$P$7:$S$61,4,FALSE)</f>
        <v>28 - Madrid</v>
      </c>
    </row>
    <row r="3238" spans="1:11" x14ac:dyDescent="0.25">
      <c r="A3238" t="s">
        <v>98</v>
      </c>
      <c r="B3238" t="s">
        <v>21</v>
      </c>
      <c r="C3238" t="s">
        <v>4</v>
      </c>
      <c r="D3238">
        <v>10948.83</v>
      </c>
      <c r="E3238">
        <v>10755.24</v>
      </c>
      <c r="F3238">
        <v>28</v>
      </c>
      <c r="G3238">
        <v>10948.83</v>
      </c>
      <c r="H3238">
        <v>10755.24</v>
      </c>
      <c r="J3238" s="29">
        <f>VLOOKUP(Datos[[#This Row],[Mes]],$M$2:$N$13,2,FALSE)</f>
        <v>44562</v>
      </c>
      <c r="K3238" s="29" t="str">
        <f>VLOOKUP(Datos[[#This Row],[Region]],$P$7:$S$61,4,FALSE)</f>
        <v>28 - Madrid</v>
      </c>
    </row>
    <row r="3239" spans="1:11" x14ac:dyDescent="0.25">
      <c r="A3239" t="s">
        <v>98</v>
      </c>
      <c r="B3239" t="s">
        <v>22</v>
      </c>
      <c r="C3239" t="s">
        <v>4</v>
      </c>
      <c r="D3239">
        <v>6755.74</v>
      </c>
      <c r="E3239">
        <v>6688.85</v>
      </c>
      <c r="F3239">
        <v>28</v>
      </c>
      <c r="G3239">
        <v>6755.74</v>
      </c>
      <c r="H3239">
        <v>6688.85</v>
      </c>
      <c r="J3239" s="29">
        <f>VLOOKUP(Datos[[#This Row],[Mes]],$M$2:$N$13,2,FALSE)</f>
        <v>44562</v>
      </c>
      <c r="K3239" s="29" t="str">
        <f>VLOOKUP(Datos[[#This Row],[Region]],$P$7:$S$61,4,FALSE)</f>
        <v>28 - Madrid</v>
      </c>
    </row>
    <row r="3240" spans="1:11" x14ac:dyDescent="0.25">
      <c r="A3240" t="s">
        <v>97</v>
      </c>
      <c r="B3240" t="s">
        <v>18</v>
      </c>
      <c r="C3240" t="s">
        <v>4</v>
      </c>
      <c r="D3240">
        <v>20769.599999999999</v>
      </c>
      <c r="E3240">
        <v>20563.96</v>
      </c>
      <c r="F3240">
        <v>29</v>
      </c>
      <c r="G3240">
        <v>20769.599999999999</v>
      </c>
      <c r="H3240">
        <v>20563.96</v>
      </c>
      <c r="J3240" s="29">
        <f>VLOOKUP(Datos[[#This Row],[Mes]],$M$2:$N$13,2,FALSE)</f>
        <v>44562</v>
      </c>
      <c r="K3240" s="29" t="str">
        <f>VLOOKUP(Datos[[#This Row],[Region]],$P$7:$S$61,4,FALSE)</f>
        <v>29 - Málaga</v>
      </c>
    </row>
    <row r="3241" spans="1:11" x14ac:dyDescent="0.25">
      <c r="A3241" t="s">
        <v>97</v>
      </c>
      <c r="B3241" t="s">
        <v>20</v>
      </c>
      <c r="C3241" t="s">
        <v>4</v>
      </c>
      <c r="D3241">
        <v>22222.78</v>
      </c>
      <c r="E3241">
        <v>21301.57</v>
      </c>
      <c r="F3241">
        <v>29</v>
      </c>
      <c r="G3241">
        <v>22222.78</v>
      </c>
      <c r="H3241">
        <v>21301.57</v>
      </c>
      <c r="J3241" s="29">
        <f>VLOOKUP(Datos[[#This Row],[Mes]],$M$2:$N$13,2,FALSE)</f>
        <v>44562</v>
      </c>
      <c r="K3241" s="29" t="str">
        <f>VLOOKUP(Datos[[#This Row],[Region]],$P$7:$S$61,4,FALSE)</f>
        <v>29 - Málaga</v>
      </c>
    </row>
    <row r="3242" spans="1:11" x14ac:dyDescent="0.25">
      <c r="A3242" t="s">
        <v>97</v>
      </c>
      <c r="B3242" t="s">
        <v>21</v>
      </c>
      <c r="C3242" t="s">
        <v>4</v>
      </c>
      <c r="D3242">
        <v>145798.51</v>
      </c>
      <c r="E3242">
        <v>143220.54</v>
      </c>
      <c r="F3242">
        <v>29</v>
      </c>
      <c r="G3242">
        <v>145798.51</v>
      </c>
      <c r="H3242">
        <v>143220.54</v>
      </c>
      <c r="J3242" s="29">
        <f>VLOOKUP(Datos[[#This Row],[Mes]],$M$2:$N$13,2,FALSE)</f>
        <v>44562</v>
      </c>
      <c r="K3242" s="29" t="str">
        <f>VLOOKUP(Datos[[#This Row],[Region]],$P$7:$S$61,4,FALSE)</f>
        <v>29 - Málaga</v>
      </c>
    </row>
    <row r="3243" spans="1:11" x14ac:dyDescent="0.25">
      <c r="A3243" t="s">
        <v>97</v>
      </c>
      <c r="B3243" t="s">
        <v>22</v>
      </c>
      <c r="C3243" t="s">
        <v>4</v>
      </c>
      <c r="D3243">
        <v>39239.120000000003</v>
      </c>
      <c r="E3243">
        <v>38850.61</v>
      </c>
      <c r="F3243">
        <v>29</v>
      </c>
      <c r="G3243">
        <v>39239.120000000003</v>
      </c>
      <c r="H3243">
        <v>38850.61</v>
      </c>
      <c r="J3243" s="29">
        <f>VLOOKUP(Datos[[#This Row],[Mes]],$M$2:$N$13,2,FALSE)</f>
        <v>44562</v>
      </c>
      <c r="K3243" s="29" t="str">
        <f>VLOOKUP(Datos[[#This Row],[Region]],$P$7:$S$61,4,FALSE)</f>
        <v>29 - Málaga</v>
      </c>
    </row>
    <row r="3244" spans="1:11" x14ac:dyDescent="0.25">
      <c r="A3244" t="s">
        <v>59</v>
      </c>
      <c r="B3244" t="s">
        <v>18</v>
      </c>
      <c r="C3244" t="s">
        <v>4</v>
      </c>
      <c r="D3244">
        <v>4012.87</v>
      </c>
      <c r="E3244">
        <v>3973.14</v>
      </c>
      <c r="F3244">
        <v>30</v>
      </c>
      <c r="G3244">
        <v>4012.87</v>
      </c>
      <c r="H3244">
        <v>3973.14</v>
      </c>
      <c r="J3244" s="29">
        <f>VLOOKUP(Datos[[#This Row],[Mes]],$M$2:$N$13,2,FALSE)</f>
        <v>44562</v>
      </c>
      <c r="K3244" s="29" t="str">
        <f>VLOOKUP(Datos[[#This Row],[Region]],$P$7:$S$61,4,FALSE)</f>
        <v>30 - Murcia</v>
      </c>
    </row>
    <row r="3245" spans="1:11" x14ac:dyDescent="0.25">
      <c r="A3245" t="s">
        <v>59</v>
      </c>
      <c r="B3245" t="s">
        <v>20</v>
      </c>
      <c r="C3245" t="s">
        <v>4</v>
      </c>
      <c r="D3245">
        <v>692551.33000000007</v>
      </c>
      <c r="E3245">
        <v>677344.92999999993</v>
      </c>
      <c r="F3245">
        <v>30</v>
      </c>
      <c r="G3245">
        <v>692551.33000000007</v>
      </c>
      <c r="H3245">
        <v>677344.92999999993</v>
      </c>
      <c r="J3245" s="29">
        <f>VLOOKUP(Datos[[#This Row],[Mes]],$M$2:$N$13,2,FALSE)</f>
        <v>44562</v>
      </c>
      <c r="K3245" s="29" t="str">
        <f>VLOOKUP(Datos[[#This Row],[Region]],$P$7:$S$61,4,FALSE)</f>
        <v>30 - Murcia</v>
      </c>
    </row>
    <row r="3246" spans="1:11" x14ac:dyDescent="0.25">
      <c r="A3246" t="s">
        <v>59</v>
      </c>
      <c r="B3246" t="s">
        <v>21</v>
      </c>
      <c r="C3246" t="s">
        <v>4</v>
      </c>
      <c r="D3246">
        <v>65321.94</v>
      </c>
      <c r="E3246">
        <v>64166.94</v>
      </c>
      <c r="F3246">
        <v>30</v>
      </c>
      <c r="G3246">
        <v>65321.94</v>
      </c>
      <c r="H3246">
        <v>64166.94</v>
      </c>
      <c r="J3246" s="29">
        <f>VLOOKUP(Datos[[#This Row],[Mes]],$M$2:$N$13,2,FALSE)</f>
        <v>44562</v>
      </c>
      <c r="K3246" s="29" t="str">
        <f>VLOOKUP(Datos[[#This Row],[Region]],$P$7:$S$61,4,FALSE)</f>
        <v>30 - Murcia</v>
      </c>
    </row>
    <row r="3247" spans="1:11" x14ac:dyDescent="0.25">
      <c r="A3247" t="s">
        <v>59</v>
      </c>
      <c r="B3247" t="s">
        <v>22</v>
      </c>
      <c r="C3247" t="s">
        <v>4</v>
      </c>
      <c r="D3247">
        <v>165387.74</v>
      </c>
      <c r="E3247">
        <v>163750.24</v>
      </c>
      <c r="F3247">
        <v>30</v>
      </c>
      <c r="G3247">
        <v>165387.74</v>
      </c>
      <c r="H3247">
        <v>163750.24</v>
      </c>
      <c r="J3247" s="29">
        <f>VLOOKUP(Datos[[#This Row],[Mes]],$M$2:$N$13,2,FALSE)</f>
        <v>44562</v>
      </c>
      <c r="K3247" s="29" t="str">
        <f>VLOOKUP(Datos[[#This Row],[Region]],$P$7:$S$61,4,FALSE)</f>
        <v>30 - Murcia</v>
      </c>
    </row>
    <row r="3248" spans="1:11" x14ac:dyDescent="0.25">
      <c r="A3248" t="s">
        <v>59</v>
      </c>
      <c r="B3248" t="s">
        <v>23</v>
      </c>
      <c r="C3248" t="s">
        <v>4</v>
      </c>
      <c r="D3248">
        <v>1015.18</v>
      </c>
      <c r="E3248">
        <v>922.89</v>
      </c>
      <c r="F3248">
        <v>30</v>
      </c>
      <c r="G3248">
        <v>1015.18</v>
      </c>
      <c r="H3248">
        <v>922.89</v>
      </c>
      <c r="J3248" s="29">
        <f>VLOOKUP(Datos[[#This Row],[Mes]],$M$2:$N$13,2,FALSE)</f>
        <v>44562</v>
      </c>
      <c r="K3248" s="29" t="str">
        <f>VLOOKUP(Datos[[#This Row],[Region]],$P$7:$S$61,4,FALSE)</f>
        <v>30 - Murcia</v>
      </c>
    </row>
    <row r="3249" spans="1:11" x14ac:dyDescent="0.25">
      <c r="A3249" t="s">
        <v>95</v>
      </c>
      <c r="B3249" t="s">
        <v>18</v>
      </c>
      <c r="C3249" t="s">
        <v>4</v>
      </c>
      <c r="D3249">
        <v>49950.25</v>
      </c>
      <c r="E3249">
        <v>49455.69</v>
      </c>
      <c r="F3249">
        <v>31</v>
      </c>
      <c r="G3249">
        <v>49950.25</v>
      </c>
      <c r="H3249">
        <v>49455.69</v>
      </c>
      <c r="J3249" s="29">
        <f>VLOOKUP(Datos[[#This Row],[Mes]],$M$2:$N$13,2,FALSE)</f>
        <v>44562</v>
      </c>
      <c r="K3249" s="29" t="str">
        <f>VLOOKUP(Datos[[#This Row],[Region]],$P$7:$S$61,4,FALSE)</f>
        <v>31 - Navarra</v>
      </c>
    </row>
    <row r="3250" spans="1:11" x14ac:dyDescent="0.25">
      <c r="A3250" t="s">
        <v>95</v>
      </c>
      <c r="B3250" t="s">
        <v>20</v>
      </c>
      <c r="C3250" t="s">
        <v>4</v>
      </c>
      <c r="D3250">
        <v>307756.39</v>
      </c>
      <c r="E3250">
        <v>298641.57</v>
      </c>
      <c r="F3250">
        <v>31</v>
      </c>
      <c r="G3250">
        <v>307756.39</v>
      </c>
      <c r="H3250">
        <v>298641.57</v>
      </c>
      <c r="J3250" s="29">
        <f>VLOOKUP(Datos[[#This Row],[Mes]],$M$2:$N$13,2,FALSE)</f>
        <v>44562</v>
      </c>
      <c r="K3250" s="29" t="str">
        <f>VLOOKUP(Datos[[#This Row],[Region]],$P$7:$S$61,4,FALSE)</f>
        <v>31 - Navarra</v>
      </c>
    </row>
    <row r="3251" spans="1:11" x14ac:dyDescent="0.25">
      <c r="A3251" t="s">
        <v>95</v>
      </c>
      <c r="B3251" t="s">
        <v>21</v>
      </c>
      <c r="C3251" t="s">
        <v>4</v>
      </c>
      <c r="D3251">
        <v>315705.09000000003</v>
      </c>
      <c r="E3251">
        <v>310122.88</v>
      </c>
      <c r="F3251">
        <v>31</v>
      </c>
      <c r="G3251">
        <v>315705.09000000003</v>
      </c>
      <c r="H3251">
        <v>310122.88</v>
      </c>
      <c r="J3251" s="29">
        <f>VLOOKUP(Datos[[#This Row],[Mes]],$M$2:$N$13,2,FALSE)</f>
        <v>44562</v>
      </c>
      <c r="K3251" s="29" t="str">
        <f>VLOOKUP(Datos[[#This Row],[Region]],$P$7:$S$61,4,FALSE)</f>
        <v>31 - Navarra</v>
      </c>
    </row>
    <row r="3252" spans="1:11" x14ac:dyDescent="0.25">
      <c r="A3252" t="s">
        <v>95</v>
      </c>
      <c r="B3252" t="s">
        <v>22</v>
      </c>
      <c r="C3252" t="s">
        <v>4</v>
      </c>
      <c r="D3252">
        <v>19323.16</v>
      </c>
      <c r="E3252">
        <v>19131.84</v>
      </c>
      <c r="F3252">
        <v>31</v>
      </c>
      <c r="G3252">
        <v>19323.16</v>
      </c>
      <c r="H3252">
        <v>19131.84</v>
      </c>
      <c r="J3252" s="29">
        <f>VLOOKUP(Datos[[#This Row],[Mes]],$M$2:$N$13,2,FALSE)</f>
        <v>44562</v>
      </c>
      <c r="K3252" s="29" t="str">
        <f>VLOOKUP(Datos[[#This Row],[Region]],$P$7:$S$61,4,FALSE)</f>
        <v>31 - Navarra</v>
      </c>
    </row>
    <row r="3253" spans="1:11" x14ac:dyDescent="0.25">
      <c r="A3253" t="s">
        <v>94</v>
      </c>
      <c r="B3253" t="s">
        <v>18</v>
      </c>
      <c r="C3253" t="s">
        <v>4</v>
      </c>
      <c r="D3253">
        <v>663530.26</v>
      </c>
      <c r="E3253">
        <v>656960.65</v>
      </c>
      <c r="F3253">
        <v>32</v>
      </c>
      <c r="G3253">
        <v>663530.26</v>
      </c>
      <c r="H3253">
        <v>656960.65</v>
      </c>
      <c r="J3253" s="29">
        <f>VLOOKUP(Datos[[#This Row],[Mes]],$M$2:$N$13,2,FALSE)</f>
        <v>44562</v>
      </c>
      <c r="K3253" s="29" t="str">
        <f>VLOOKUP(Datos[[#This Row],[Region]],$P$7:$S$61,4,FALSE)</f>
        <v>32 - Ourense</v>
      </c>
    </row>
    <row r="3254" spans="1:11" x14ac:dyDescent="0.25">
      <c r="A3254" t="s">
        <v>94</v>
      </c>
      <c r="B3254" t="s">
        <v>20</v>
      </c>
      <c r="C3254" t="s">
        <v>4</v>
      </c>
      <c r="D3254">
        <v>3788</v>
      </c>
      <c r="E3254">
        <v>3635</v>
      </c>
      <c r="F3254">
        <v>32</v>
      </c>
      <c r="G3254">
        <v>3788</v>
      </c>
      <c r="H3254">
        <v>3635</v>
      </c>
      <c r="J3254" s="29">
        <f>VLOOKUP(Datos[[#This Row],[Mes]],$M$2:$N$13,2,FALSE)</f>
        <v>44562</v>
      </c>
      <c r="K3254" s="29" t="str">
        <f>VLOOKUP(Datos[[#This Row],[Region]],$P$7:$S$61,4,FALSE)</f>
        <v>32 - Ourense</v>
      </c>
    </row>
    <row r="3255" spans="1:11" x14ac:dyDescent="0.25">
      <c r="A3255" t="s">
        <v>94</v>
      </c>
      <c r="B3255" t="s">
        <v>21</v>
      </c>
      <c r="C3255" t="s">
        <v>4</v>
      </c>
      <c r="D3255">
        <v>72161.740000000005</v>
      </c>
      <c r="E3255">
        <v>70885.8</v>
      </c>
      <c r="F3255">
        <v>32</v>
      </c>
      <c r="G3255">
        <v>72161.740000000005</v>
      </c>
      <c r="H3255">
        <v>70885.8</v>
      </c>
      <c r="J3255" s="29">
        <f>VLOOKUP(Datos[[#This Row],[Mes]],$M$2:$N$13,2,FALSE)</f>
        <v>44562</v>
      </c>
      <c r="K3255" s="29" t="str">
        <f>VLOOKUP(Datos[[#This Row],[Region]],$P$7:$S$61,4,FALSE)</f>
        <v>32 - Ourense</v>
      </c>
    </row>
    <row r="3256" spans="1:11" x14ac:dyDescent="0.25">
      <c r="A3256" t="s">
        <v>94</v>
      </c>
      <c r="B3256" t="s">
        <v>22</v>
      </c>
      <c r="C3256" t="s">
        <v>4</v>
      </c>
      <c r="D3256">
        <v>142.29</v>
      </c>
      <c r="E3256">
        <v>140.88</v>
      </c>
      <c r="F3256">
        <v>32</v>
      </c>
      <c r="G3256">
        <v>142.29</v>
      </c>
      <c r="H3256">
        <v>140.88</v>
      </c>
      <c r="J3256" s="29">
        <f>VLOOKUP(Datos[[#This Row],[Mes]],$M$2:$N$13,2,FALSE)</f>
        <v>44562</v>
      </c>
      <c r="K3256" s="29" t="str">
        <f>VLOOKUP(Datos[[#This Row],[Region]],$P$7:$S$61,4,FALSE)</f>
        <v>32 - Ourense</v>
      </c>
    </row>
    <row r="3257" spans="1:11" x14ac:dyDescent="0.25">
      <c r="A3257" t="s">
        <v>70</v>
      </c>
      <c r="B3257" t="s">
        <v>18</v>
      </c>
      <c r="C3257" t="s">
        <v>4</v>
      </c>
      <c r="D3257">
        <v>190893.06</v>
      </c>
      <c r="E3257">
        <v>189003.03</v>
      </c>
      <c r="F3257">
        <v>33</v>
      </c>
      <c r="G3257">
        <v>190893.06</v>
      </c>
      <c r="H3257">
        <v>189003.03</v>
      </c>
      <c r="J3257" s="29">
        <f>VLOOKUP(Datos[[#This Row],[Mes]],$M$2:$N$13,2,FALSE)</f>
        <v>44562</v>
      </c>
      <c r="K3257" s="29" t="str">
        <f>VLOOKUP(Datos[[#This Row],[Region]],$P$7:$S$61,4,FALSE)</f>
        <v>33 - Asturias</v>
      </c>
    </row>
    <row r="3258" spans="1:11" x14ac:dyDescent="0.25">
      <c r="A3258" t="s">
        <v>70</v>
      </c>
      <c r="B3258" t="s">
        <v>20</v>
      </c>
      <c r="C3258" t="s">
        <v>4</v>
      </c>
      <c r="D3258">
        <v>447346.44</v>
      </c>
      <c r="E3258">
        <v>430078.61</v>
      </c>
      <c r="F3258">
        <v>33</v>
      </c>
      <c r="G3258">
        <v>447346.44</v>
      </c>
      <c r="H3258">
        <v>430078.61</v>
      </c>
      <c r="J3258" s="29">
        <f>VLOOKUP(Datos[[#This Row],[Mes]],$M$2:$N$13,2,FALSE)</f>
        <v>44562</v>
      </c>
      <c r="K3258" s="29" t="str">
        <f>VLOOKUP(Datos[[#This Row],[Region]],$P$7:$S$61,4,FALSE)</f>
        <v>33 - Asturias</v>
      </c>
    </row>
    <row r="3259" spans="1:11" x14ac:dyDescent="0.25">
      <c r="A3259" t="s">
        <v>70</v>
      </c>
      <c r="B3259" t="s">
        <v>21</v>
      </c>
      <c r="C3259" t="s">
        <v>4</v>
      </c>
      <c r="D3259">
        <v>211789.01</v>
      </c>
      <c r="E3259">
        <v>208044.21</v>
      </c>
      <c r="F3259">
        <v>33</v>
      </c>
      <c r="G3259">
        <v>211789.01</v>
      </c>
      <c r="H3259">
        <v>208044.21</v>
      </c>
      <c r="J3259" s="29">
        <f>VLOOKUP(Datos[[#This Row],[Mes]],$M$2:$N$13,2,FALSE)</f>
        <v>44562</v>
      </c>
      <c r="K3259" s="29" t="str">
        <f>VLOOKUP(Datos[[#This Row],[Region]],$P$7:$S$61,4,FALSE)</f>
        <v>33 - Asturias</v>
      </c>
    </row>
    <row r="3260" spans="1:11" x14ac:dyDescent="0.25">
      <c r="A3260" t="s">
        <v>70</v>
      </c>
      <c r="B3260" t="s">
        <v>22</v>
      </c>
      <c r="C3260" t="s">
        <v>4</v>
      </c>
      <c r="D3260">
        <v>23.75</v>
      </c>
      <c r="E3260">
        <v>23.51</v>
      </c>
      <c r="F3260">
        <v>33</v>
      </c>
      <c r="G3260">
        <v>23.75</v>
      </c>
      <c r="H3260">
        <v>23.51</v>
      </c>
      <c r="J3260" s="29">
        <f>VLOOKUP(Datos[[#This Row],[Mes]],$M$2:$N$13,2,FALSE)</f>
        <v>44562</v>
      </c>
      <c r="K3260" s="29" t="str">
        <f>VLOOKUP(Datos[[#This Row],[Region]],$P$7:$S$61,4,FALSE)</f>
        <v>33 - Asturias</v>
      </c>
    </row>
    <row r="3261" spans="1:11" x14ac:dyDescent="0.25">
      <c r="A3261" t="s">
        <v>93</v>
      </c>
      <c r="B3261" t="s">
        <v>18</v>
      </c>
      <c r="C3261" t="s">
        <v>4</v>
      </c>
      <c r="D3261">
        <v>11203.95</v>
      </c>
      <c r="E3261">
        <v>11093.02</v>
      </c>
      <c r="F3261">
        <v>34</v>
      </c>
      <c r="G3261">
        <v>11203.95</v>
      </c>
      <c r="H3261">
        <v>11093.02</v>
      </c>
      <c r="J3261" s="29">
        <f>VLOOKUP(Datos[[#This Row],[Mes]],$M$2:$N$13,2,FALSE)</f>
        <v>44562</v>
      </c>
      <c r="K3261" s="29" t="str">
        <f>VLOOKUP(Datos[[#This Row],[Region]],$P$7:$S$61,4,FALSE)</f>
        <v>34 - Palencia</v>
      </c>
    </row>
    <row r="3262" spans="1:11" x14ac:dyDescent="0.25">
      <c r="A3262" t="s">
        <v>93</v>
      </c>
      <c r="B3262" t="s">
        <v>20</v>
      </c>
      <c r="C3262" t="s">
        <v>4</v>
      </c>
      <c r="D3262">
        <v>22046</v>
      </c>
      <c r="E3262">
        <v>21494</v>
      </c>
      <c r="F3262">
        <v>34</v>
      </c>
      <c r="G3262">
        <v>22046</v>
      </c>
      <c r="H3262">
        <v>21494</v>
      </c>
      <c r="J3262" s="29">
        <f>VLOOKUP(Datos[[#This Row],[Mes]],$M$2:$N$13,2,FALSE)</f>
        <v>44562</v>
      </c>
      <c r="K3262" s="29" t="str">
        <f>VLOOKUP(Datos[[#This Row],[Region]],$P$7:$S$61,4,FALSE)</f>
        <v>34 - Palencia</v>
      </c>
    </row>
    <row r="3263" spans="1:11" x14ac:dyDescent="0.25">
      <c r="A3263" t="s">
        <v>93</v>
      </c>
      <c r="B3263" t="s">
        <v>21</v>
      </c>
      <c r="C3263" t="s">
        <v>4</v>
      </c>
      <c r="D3263">
        <v>373748.99</v>
      </c>
      <c r="E3263">
        <v>367140.46</v>
      </c>
      <c r="F3263">
        <v>34</v>
      </c>
      <c r="G3263">
        <v>373748.99</v>
      </c>
      <c r="H3263">
        <v>367140.46</v>
      </c>
      <c r="J3263" s="29">
        <f>VLOOKUP(Datos[[#This Row],[Mes]],$M$2:$N$13,2,FALSE)</f>
        <v>44562</v>
      </c>
      <c r="K3263" s="29" t="str">
        <f>VLOOKUP(Datos[[#This Row],[Region]],$P$7:$S$61,4,FALSE)</f>
        <v>34 - Palencia</v>
      </c>
    </row>
    <row r="3264" spans="1:11" x14ac:dyDescent="0.25">
      <c r="A3264" t="s">
        <v>93</v>
      </c>
      <c r="B3264" t="s">
        <v>22</v>
      </c>
      <c r="C3264" t="s">
        <v>4</v>
      </c>
      <c r="D3264">
        <v>31450.3</v>
      </c>
      <c r="E3264">
        <v>31138.91</v>
      </c>
      <c r="F3264">
        <v>34</v>
      </c>
      <c r="G3264">
        <v>31450.3</v>
      </c>
      <c r="H3264">
        <v>31138.91</v>
      </c>
      <c r="J3264" s="29">
        <f>VLOOKUP(Datos[[#This Row],[Mes]],$M$2:$N$13,2,FALSE)</f>
        <v>44562</v>
      </c>
      <c r="K3264" s="29" t="str">
        <f>VLOOKUP(Datos[[#This Row],[Region]],$P$7:$S$61,4,FALSE)</f>
        <v>34 - Palencia</v>
      </c>
    </row>
    <row r="3265" spans="1:11" x14ac:dyDescent="0.25">
      <c r="A3265" t="s">
        <v>92</v>
      </c>
      <c r="B3265" t="s">
        <v>20</v>
      </c>
      <c r="C3265" t="s">
        <v>4</v>
      </c>
      <c r="D3265">
        <v>356708.52</v>
      </c>
      <c r="E3265">
        <v>338567.25999999995</v>
      </c>
      <c r="F3265">
        <v>35</v>
      </c>
      <c r="G3265">
        <v>356708.52</v>
      </c>
      <c r="H3265">
        <v>338567.25999999995</v>
      </c>
      <c r="J3265" s="29">
        <f>VLOOKUP(Datos[[#This Row],[Mes]],$M$2:$N$13,2,FALSE)</f>
        <v>44562</v>
      </c>
      <c r="K3265" s="29" t="str">
        <f>VLOOKUP(Datos[[#This Row],[Region]],$P$7:$S$61,4,FALSE)</f>
        <v>35 - Palmas, Las</v>
      </c>
    </row>
    <row r="3266" spans="1:11" x14ac:dyDescent="0.25">
      <c r="A3266" t="s">
        <v>92</v>
      </c>
      <c r="B3266" t="s">
        <v>21</v>
      </c>
      <c r="C3266" t="s">
        <v>4</v>
      </c>
      <c r="D3266">
        <v>62996.42</v>
      </c>
      <c r="E3266">
        <v>61882.53</v>
      </c>
      <c r="F3266">
        <v>35</v>
      </c>
      <c r="G3266">
        <v>62996.42</v>
      </c>
      <c r="H3266">
        <v>61882.53</v>
      </c>
      <c r="J3266" s="29">
        <f>VLOOKUP(Datos[[#This Row],[Mes]],$M$2:$N$13,2,FALSE)</f>
        <v>44562</v>
      </c>
      <c r="K3266" s="29" t="str">
        <f>VLOOKUP(Datos[[#This Row],[Region]],$P$7:$S$61,4,FALSE)</f>
        <v>35 - Palmas, Las</v>
      </c>
    </row>
    <row r="3267" spans="1:11" x14ac:dyDescent="0.25">
      <c r="A3267" t="s">
        <v>92</v>
      </c>
      <c r="B3267" t="s">
        <v>22</v>
      </c>
      <c r="C3267" t="s">
        <v>4</v>
      </c>
      <c r="D3267">
        <v>21576.26</v>
      </c>
      <c r="E3267">
        <v>21362.63</v>
      </c>
      <c r="F3267">
        <v>35</v>
      </c>
      <c r="G3267">
        <v>21576.26</v>
      </c>
      <c r="H3267">
        <v>21362.63</v>
      </c>
      <c r="J3267" s="29">
        <f>VLOOKUP(Datos[[#This Row],[Mes]],$M$2:$N$13,2,FALSE)</f>
        <v>44562</v>
      </c>
      <c r="K3267" s="29" t="str">
        <f>VLOOKUP(Datos[[#This Row],[Region]],$P$7:$S$61,4,FALSE)</f>
        <v>35 - Palmas, Las</v>
      </c>
    </row>
    <row r="3268" spans="1:11" x14ac:dyDescent="0.25">
      <c r="A3268" t="s">
        <v>60</v>
      </c>
      <c r="B3268" t="s">
        <v>18</v>
      </c>
      <c r="C3268" t="s">
        <v>4</v>
      </c>
      <c r="D3268">
        <v>80348.759999999995</v>
      </c>
      <c r="E3268">
        <v>79553.23</v>
      </c>
      <c r="F3268">
        <v>36</v>
      </c>
      <c r="G3268">
        <v>80348.759999999995</v>
      </c>
      <c r="H3268">
        <v>79553.23</v>
      </c>
      <c r="J3268" s="29">
        <f>VLOOKUP(Datos[[#This Row],[Mes]],$M$2:$N$13,2,FALSE)</f>
        <v>44562</v>
      </c>
      <c r="K3268" s="29" t="str">
        <f>VLOOKUP(Datos[[#This Row],[Region]],$P$7:$S$61,4,FALSE)</f>
        <v>36 - Pontevedra</v>
      </c>
    </row>
    <row r="3269" spans="1:11" x14ac:dyDescent="0.25">
      <c r="A3269" t="s">
        <v>60</v>
      </c>
      <c r="B3269" t="s">
        <v>20</v>
      </c>
      <c r="C3269" t="s">
        <v>4</v>
      </c>
      <c r="D3269">
        <v>20061.21</v>
      </c>
      <c r="E3269">
        <v>18619.34</v>
      </c>
      <c r="F3269">
        <v>36</v>
      </c>
      <c r="G3269">
        <v>20061.21</v>
      </c>
      <c r="H3269">
        <v>18619.34</v>
      </c>
      <c r="J3269" s="29">
        <f>VLOOKUP(Datos[[#This Row],[Mes]],$M$2:$N$13,2,FALSE)</f>
        <v>44562</v>
      </c>
      <c r="K3269" s="29" t="str">
        <f>VLOOKUP(Datos[[#This Row],[Region]],$P$7:$S$61,4,FALSE)</f>
        <v>36 - Pontevedra</v>
      </c>
    </row>
    <row r="3270" spans="1:11" x14ac:dyDescent="0.25">
      <c r="A3270" t="s">
        <v>60</v>
      </c>
      <c r="B3270" t="s">
        <v>21</v>
      </c>
      <c r="C3270" t="s">
        <v>4</v>
      </c>
      <c r="D3270">
        <v>149102.03</v>
      </c>
      <c r="E3270">
        <v>146465.65</v>
      </c>
      <c r="F3270">
        <v>36</v>
      </c>
      <c r="G3270">
        <v>149102.03</v>
      </c>
      <c r="H3270">
        <v>146465.65</v>
      </c>
      <c r="J3270" s="29">
        <f>VLOOKUP(Datos[[#This Row],[Mes]],$M$2:$N$13,2,FALSE)</f>
        <v>44562</v>
      </c>
      <c r="K3270" s="29" t="str">
        <f>VLOOKUP(Datos[[#This Row],[Region]],$P$7:$S$61,4,FALSE)</f>
        <v>36 - Pontevedra</v>
      </c>
    </row>
    <row r="3271" spans="1:11" x14ac:dyDescent="0.25">
      <c r="A3271" t="s">
        <v>60</v>
      </c>
      <c r="B3271" t="s">
        <v>22</v>
      </c>
      <c r="C3271" t="s">
        <v>4</v>
      </c>
      <c r="D3271">
        <v>161.35</v>
      </c>
      <c r="E3271">
        <v>159.75</v>
      </c>
      <c r="F3271">
        <v>36</v>
      </c>
      <c r="G3271">
        <v>161.35</v>
      </c>
      <c r="H3271">
        <v>159.75</v>
      </c>
      <c r="J3271" s="29">
        <f>VLOOKUP(Datos[[#This Row],[Mes]],$M$2:$N$13,2,FALSE)</f>
        <v>44562</v>
      </c>
      <c r="K3271" s="29" t="str">
        <f>VLOOKUP(Datos[[#This Row],[Region]],$P$7:$S$61,4,FALSE)</f>
        <v>36 - Pontevedra</v>
      </c>
    </row>
    <row r="3272" spans="1:11" x14ac:dyDescent="0.25">
      <c r="A3272" t="s">
        <v>90</v>
      </c>
      <c r="B3272" t="s">
        <v>18</v>
      </c>
      <c r="C3272" t="s">
        <v>4</v>
      </c>
      <c r="D3272">
        <v>673851.61</v>
      </c>
      <c r="E3272">
        <v>667179.81000000006</v>
      </c>
      <c r="F3272">
        <v>37</v>
      </c>
      <c r="G3272">
        <v>673851.61</v>
      </c>
      <c r="H3272">
        <v>667179.81000000006</v>
      </c>
      <c r="J3272" s="29">
        <f>VLOOKUP(Datos[[#This Row],[Mes]],$M$2:$N$13,2,FALSE)</f>
        <v>44562</v>
      </c>
      <c r="K3272" s="29" t="str">
        <f>VLOOKUP(Datos[[#This Row],[Region]],$P$7:$S$61,4,FALSE)</f>
        <v>37 - Salamanca</v>
      </c>
    </row>
    <row r="3273" spans="1:11" x14ac:dyDescent="0.25">
      <c r="A3273" t="s">
        <v>90</v>
      </c>
      <c r="B3273" t="s">
        <v>20</v>
      </c>
      <c r="C3273" t="s">
        <v>4</v>
      </c>
      <c r="D3273">
        <v>18938.8</v>
      </c>
      <c r="E3273">
        <v>18749.5</v>
      </c>
      <c r="F3273">
        <v>37</v>
      </c>
      <c r="G3273">
        <v>18938.8</v>
      </c>
      <c r="H3273">
        <v>18749.5</v>
      </c>
      <c r="J3273" s="29">
        <f>VLOOKUP(Datos[[#This Row],[Mes]],$M$2:$N$13,2,FALSE)</f>
        <v>44562</v>
      </c>
      <c r="K3273" s="29" t="str">
        <f>VLOOKUP(Datos[[#This Row],[Region]],$P$7:$S$61,4,FALSE)</f>
        <v>37 - Salamanca</v>
      </c>
    </row>
    <row r="3274" spans="1:11" x14ac:dyDescent="0.25">
      <c r="A3274" t="s">
        <v>90</v>
      </c>
      <c r="B3274" t="s">
        <v>21</v>
      </c>
      <c r="C3274" t="s">
        <v>4</v>
      </c>
      <c r="D3274">
        <v>49106.11</v>
      </c>
      <c r="E3274">
        <v>48237.83</v>
      </c>
      <c r="F3274">
        <v>37</v>
      </c>
      <c r="G3274">
        <v>49106.11</v>
      </c>
      <c r="H3274">
        <v>48237.83</v>
      </c>
      <c r="J3274" s="29">
        <f>VLOOKUP(Datos[[#This Row],[Mes]],$M$2:$N$13,2,FALSE)</f>
        <v>44562</v>
      </c>
      <c r="K3274" s="29" t="str">
        <f>VLOOKUP(Datos[[#This Row],[Region]],$P$7:$S$61,4,FALSE)</f>
        <v>37 - Salamanca</v>
      </c>
    </row>
    <row r="3275" spans="1:11" x14ac:dyDescent="0.25">
      <c r="A3275" t="s">
        <v>90</v>
      </c>
      <c r="B3275" t="s">
        <v>22</v>
      </c>
      <c r="C3275" t="s">
        <v>4</v>
      </c>
      <c r="D3275">
        <v>20903.03</v>
      </c>
      <c r="E3275">
        <v>20696.07</v>
      </c>
      <c r="F3275">
        <v>37</v>
      </c>
      <c r="G3275">
        <v>20903.03</v>
      </c>
      <c r="H3275">
        <v>20696.07</v>
      </c>
      <c r="J3275" s="29">
        <f>VLOOKUP(Datos[[#This Row],[Mes]],$M$2:$N$13,2,FALSE)</f>
        <v>44562</v>
      </c>
      <c r="K3275" s="29" t="str">
        <f>VLOOKUP(Datos[[#This Row],[Region]],$P$7:$S$61,4,FALSE)</f>
        <v>37 - Salamanca</v>
      </c>
    </row>
    <row r="3276" spans="1:11" x14ac:dyDescent="0.25">
      <c r="A3276" t="s">
        <v>89</v>
      </c>
      <c r="B3276" t="s">
        <v>18</v>
      </c>
      <c r="C3276" t="s">
        <v>4</v>
      </c>
      <c r="D3276">
        <v>623.95000000000005</v>
      </c>
      <c r="E3276">
        <v>617.77</v>
      </c>
      <c r="F3276">
        <v>38</v>
      </c>
      <c r="G3276">
        <v>623.95000000000005</v>
      </c>
      <c r="H3276">
        <v>617.77</v>
      </c>
      <c r="J3276" s="29">
        <f>VLOOKUP(Datos[[#This Row],[Mes]],$M$2:$N$13,2,FALSE)</f>
        <v>44562</v>
      </c>
      <c r="K3276" s="29" t="str">
        <f>VLOOKUP(Datos[[#This Row],[Region]],$P$7:$S$61,4,FALSE)</f>
        <v>38 - Santa Cruz de Tenerife</v>
      </c>
    </row>
    <row r="3277" spans="1:11" x14ac:dyDescent="0.25">
      <c r="A3277" t="s">
        <v>89</v>
      </c>
      <c r="B3277" t="s">
        <v>20</v>
      </c>
      <c r="C3277" t="s">
        <v>4</v>
      </c>
      <c r="D3277">
        <v>309734.89</v>
      </c>
      <c r="E3277">
        <v>295101.74</v>
      </c>
      <c r="F3277">
        <v>38</v>
      </c>
      <c r="G3277">
        <v>309734.89</v>
      </c>
      <c r="H3277">
        <v>295101.74</v>
      </c>
      <c r="J3277" s="29">
        <f>VLOOKUP(Datos[[#This Row],[Mes]],$M$2:$N$13,2,FALSE)</f>
        <v>44562</v>
      </c>
      <c r="K3277" s="29" t="str">
        <f>VLOOKUP(Datos[[#This Row],[Region]],$P$7:$S$61,4,FALSE)</f>
        <v>38 - Santa Cruz de Tenerife</v>
      </c>
    </row>
    <row r="3278" spans="1:11" x14ac:dyDescent="0.25">
      <c r="A3278" t="s">
        <v>89</v>
      </c>
      <c r="B3278" t="s">
        <v>21</v>
      </c>
      <c r="C3278" t="s">
        <v>4</v>
      </c>
      <c r="D3278">
        <v>36545.65</v>
      </c>
      <c r="E3278">
        <v>35899.46</v>
      </c>
      <c r="F3278">
        <v>38</v>
      </c>
      <c r="G3278">
        <v>36545.65</v>
      </c>
      <c r="H3278">
        <v>35899.46</v>
      </c>
      <c r="J3278" s="29">
        <f>VLOOKUP(Datos[[#This Row],[Mes]],$M$2:$N$13,2,FALSE)</f>
        <v>44562</v>
      </c>
      <c r="K3278" s="29" t="str">
        <f>VLOOKUP(Datos[[#This Row],[Region]],$P$7:$S$61,4,FALSE)</f>
        <v>38 - Santa Cruz de Tenerife</v>
      </c>
    </row>
    <row r="3279" spans="1:11" x14ac:dyDescent="0.25">
      <c r="A3279" t="s">
        <v>89</v>
      </c>
      <c r="B3279" t="s">
        <v>22</v>
      </c>
      <c r="C3279" t="s">
        <v>4</v>
      </c>
      <c r="D3279">
        <v>12422.37</v>
      </c>
      <c r="E3279">
        <v>12299.38</v>
      </c>
      <c r="F3279">
        <v>38</v>
      </c>
      <c r="G3279">
        <v>12422.37</v>
      </c>
      <c r="H3279">
        <v>12299.38</v>
      </c>
      <c r="J3279" s="29">
        <f>VLOOKUP(Datos[[#This Row],[Mes]],$M$2:$N$13,2,FALSE)</f>
        <v>44562</v>
      </c>
      <c r="K3279" s="29" t="str">
        <f>VLOOKUP(Datos[[#This Row],[Region]],$P$7:$S$61,4,FALSE)</f>
        <v>38 - Santa Cruz de Tenerife</v>
      </c>
    </row>
    <row r="3280" spans="1:11" x14ac:dyDescent="0.25">
      <c r="A3280" t="s">
        <v>78</v>
      </c>
      <c r="B3280" t="s">
        <v>18</v>
      </c>
      <c r="C3280" t="s">
        <v>4</v>
      </c>
      <c r="D3280">
        <v>66058.740000000005</v>
      </c>
      <c r="E3280">
        <v>65404.69</v>
      </c>
      <c r="F3280">
        <v>39</v>
      </c>
      <c r="G3280">
        <v>66058.740000000005</v>
      </c>
      <c r="H3280">
        <v>65404.69</v>
      </c>
      <c r="J3280" s="29">
        <f>VLOOKUP(Datos[[#This Row],[Mes]],$M$2:$N$13,2,FALSE)</f>
        <v>44562</v>
      </c>
      <c r="K3280" s="29" t="str">
        <f>VLOOKUP(Datos[[#This Row],[Region]],$P$7:$S$61,4,FALSE)</f>
        <v>39 - Cantabria</v>
      </c>
    </row>
    <row r="3281" spans="1:11" x14ac:dyDescent="0.25">
      <c r="A3281" t="s">
        <v>78</v>
      </c>
      <c r="B3281" t="s">
        <v>20</v>
      </c>
      <c r="C3281" t="s">
        <v>4</v>
      </c>
      <c r="D3281">
        <v>31377.14</v>
      </c>
      <c r="E3281">
        <v>26561.33</v>
      </c>
      <c r="F3281">
        <v>39</v>
      </c>
      <c r="G3281">
        <v>31377.14</v>
      </c>
      <c r="H3281">
        <v>26561.33</v>
      </c>
      <c r="J3281" s="29">
        <f>VLOOKUP(Datos[[#This Row],[Mes]],$M$2:$N$13,2,FALSE)</f>
        <v>44562</v>
      </c>
      <c r="K3281" s="29" t="str">
        <f>VLOOKUP(Datos[[#This Row],[Region]],$P$7:$S$61,4,FALSE)</f>
        <v>39 - Cantabria</v>
      </c>
    </row>
    <row r="3282" spans="1:11" x14ac:dyDescent="0.25">
      <c r="A3282" t="s">
        <v>78</v>
      </c>
      <c r="B3282" t="s">
        <v>21</v>
      </c>
      <c r="C3282" t="s">
        <v>4</v>
      </c>
      <c r="D3282">
        <v>7722.4</v>
      </c>
      <c r="E3282">
        <v>7585.85</v>
      </c>
      <c r="F3282">
        <v>39</v>
      </c>
      <c r="G3282">
        <v>7722.4</v>
      </c>
      <c r="H3282">
        <v>7585.85</v>
      </c>
      <c r="J3282" s="29">
        <f>VLOOKUP(Datos[[#This Row],[Mes]],$M$2:$N$13,2,FALSE)</f>
        <v>44562</v>
      </c>
      <c r="K3282" s="29" t="str">
        <f>VLOOKUP(Datos[[#This Row],[Region]],$P$7:$S$61,4,FALSE)</f>
        <v>39 - Cantabria</v>
      </c>
    </row>
    <row r="3283" spans="1:11" x14ac:dyDescent="0.25">
      <c r="A3283" t="s">
        <v>78</v>
      </c>
      <c r="B3283" t="s">
        <v>22</v>
      </c>
      <c r="C3283" t="s">
        <v>4</v>
      </c>
      <c r="D3283">
        <v>257.81</v>
      </c>
      <c r="E3283">
        <v>255.26</v>
      </c>
      <c r="F3283">
        <v>39</v>
      </c>
      <c r="G3283">
        <v>257.81</v>
      </c>
      <c r="H3283">
        <v>255.26</v>
      </c>
      <c r="J3283" s="29">
        <f>VLOOKUP(Datos[[#This Row],[Mes]],$M$2:$N$13,2,FALSE)</f>
        <v>44562</v>
      </c>
      <c r="K3283" s="29" t="str">
        <f>VLOOKUP(Datos[[#This Row],[Region]],$P$7:$S$61,4,FALSE)</f>
        <v>39 - Cantabria</v>
      </c>
    </row>
    <row r="3284" spans="1:11" x14ac:dyDescent="0.25">
      <c r="A3284" t="s">
        <v>96</v>
      </c>
      <c r="B3284" t="s">
        <v>18</v>
      </c>
      <c r="C3284" t="s">
        <v>4</v>
      </c>
      <c r="D3284">
        <v>1851.34</v>
      </c>
      <c r="E3284">
        <v>1833.01</v>
      </c>
      <c r="F3284">
        <v>40</v>
      </c>
      <c r="G3284">
        <v>1851.34</v>
      </c>
      <c r="H3284">
        <v>1833.01</v>
      </c>
      <c r="J3284" s="29">
        <f>VLOOKUP(Datos[[#This Row],[Mes]],$M$2:$N$13,2,FALSE)</f>
        <v>44562</v>
      </c>
      <c r="K3284" s="29" t="str">
        <f>VLOOKUP(Datos[[#This Row],[Region]],$P$7:$S$61,4,FALSE)</f>
        <v>40 - Segovia</v>
      </c>
    </row>
    <row r="3285" spans="1:11" x14ac:dyDescent="0.25">
      <c r="A3285" t="s">
        <v>96</v>
      </c>
      <c r="B3285" t="s">
        <v>20</v>
      </c>
      <c r="C3285" t="s">
        <v>4</v>
      </c>
      <c r="D3285">
        <v>13205.28</v>
      </c>
      <c r="E3285">
        <v>12601.1</v>
      </c>
      <c r="F3285">
        <v>40</v>
      </c>
      <c r="G3285">
        <v>13205.28</v>
      </c>
      <c r="H3285">
        <v>12601.1</v>
      </c>
      <c r="J3285" s="29">
        <f>VLOOKUP(Datos[[#This Row],[Mes]],$M$2:$N$13,2,FALSE)</f>
        <v>44562</v>
      </c>
      <c r="K3285" s="29" t="str">
        <f>VLOOKUP(Datos[[#This Row],[Region]],$P$7:$S$61,4,FALSE)</f>
        <v>40 - Segovia</v>
      </c>
    </row>
    <row r="3286" spans="1:11" x14ac:dyDescent="0.25">
      <c r="A3286" t="s">
        <v>96</v>
      </c>
      <c r="B3286" t="s">
        <v>21</v>
      </c>
      <c r="C3286" t="s">
        <v>4</v>
      </c>
      <c r="D3286">
        <v>14092.21</v>
      </c>
      <c r="E3286">
        <v>13843.04</v>
      </c>
      <c r="F3286">
        <v>40</v>
      </c>
      <c r="G3286">
        <v>14092.21</v>
      </c>
      <c r="H3286">
        <v>13843.04</v>
      </c>
      <c r="J3286" s="29">
        <f>VLOOKUP(Datos[[#This Row],[Mes]],$M$2:$N$13,2,FALSE)</f>
        <v>44562</v>
      </c>
      <c r="K3286" s="29" t="str">
        <f>VLOOKUP(Datos[[#This Row],[Region]],$P$7:$S$61,4,FALSE)</f>
        <v>40 - Segovia</v>
      </c>
    </row>
    <row r="3287" spans="1:11" x14ac:dyDescent="0.25">
      <c r="A3287" t="s">
        <v>96</v>
      </c>
      <c r="B3287" t="s">
        <v>22</v>
      </c>
      <c r="C3287" t="s">
        <v>4</v>
      </c>
      <c r="D3287">
        <v>29314.18</v>
      </c>
      <c r="E3287">
        <v>29023.94</v>
      </c>
      <c r="F3287">
        <v>40</v>
      </c>
      <c r="G3287">
        <v>29314.18</v>
      </c>
      <c r="H3287">
        <v>29023.94</v>
      </c>
      <c r="J3287" s="29">
        <f>VLOOKUP(Datos[[#This Row],[Mes]],$M$2:$N$13,2,FALSE)</f>
        <v>44562</v>
      </c>
      <c r="K3287" s="29" t="str">
        <f>VLOOKUP(Datos[[#This Row],[Region]],$P$7:$S$61,4,FALSE)</f>
        <v>40 - Segovia</v>
      </c>
    </row>
    <row r="3288" spans="1:11" x14ac:dyDescent="0.25">
      <c r="A3288" t="s">
        <v>61</v>
      </c>
      <c r="B3288" t="s">
        <v>18</v>
      </c>
      <c r="C3288" t="s">
        <v>4</v>
      </c>
      <c r="D3288">
        <v>21109.43</v>
      </c>
      <c r="E3288">
        <v>20900.43</v>
      </c>
      <c r="F3288">
        <v>41</v>
      </c>
      <c r="G3288">
        <v>21109.43</v>
      </c>
      <c r="H3288">
        <v>20900.43</v>
      </c>
      <c r="J3288" s="29">
        <f>VLOOKUP(Datos[[#This Row],[Mes]],$M$2:$N$13,2,FALSE)</f>
        <v>44562</v>
      </c>
      <c r="K3288" s="29" t="str">
        <f>VLOOKUP(Datos[[#This Row],[Region]],$P$7:$S$61,4,FALSE)</f>
        <v>41 - Sevilla</v>
      </c>
    </row>
    <row r="3289" spans="1:11" x14ac:dyDescent="0.25">
      <c r="A3289" t="s">
        <v>61</v>
      </c>
      <c r="B3289" t="s">
        <v>20</v>
      </c>
      <c r="C3289" t="s">
        <v>4</v>
      </c>
      <c r="D3289">
        <v>12032.98</v>
      </c>
      <c r="E3289">
        <v>11452.46</v>
      </c>
      <c r="F3289">
        <v>41</v>
      </c>
      <c r="G3289">
        <v>12032.98</v>
      </c>
      <c r="H3289">
        <v>11452.46</v>
      </c>
      <c r="J3289" s="29">
        <f>VLOOKUP(Datos[[#This Row],[Mes]],$M$2:$N$13,2,FALSE)</f>
        <v>44562</v>
      </c>
      <c r="K3289" s="29" t="str">
        <f>VLOOKUP(Datos[[#This Row],[Region]],$P$7:$S$61,4,FALSE)</f>
        <v>41 - Sevilla</v>
      </c>
    </row>
    <row r="3290" spans="1:11" x14ac:dyDescent="0.25">
      <c r="A3290" t="s">
        <v>61</v>
      </c>
      <c r="B3290" t="s">
        <v>21</v>
      </c>
      <c r="C3290" t="s">
        <v>4</v>
      </c>
      <c r="D3290">
        <v>55309.57</v>
      </c>
      <c r="E3290">
        <v>54331.6</v>
      </c>
      <c r="F3290">
        <v>41</v>
      </c>
      <c r="G3290">
        <v>55309.57</v>
      </c>
      <c r="H3290">
        <v>54331.6</v>
      </c>
      <c r="J3290" s="29">
        <f>VLOOKUP(Datos[[#This Row],[Mes]],$M$2:$N$13,2,FALSE)</f>
        <v>44562</v>
      </c>
      <c r="K3290" s="29" t="str">
        <f>VLOOKUP(Datos[[#This Row],[Region]],$P$7:$S$61,4,FALSE)</f>
        <v>41 - Sevilla</v>
      </c>
    </row>
    <row r="3291" spans="1:11" x14ac:dyDescent="0.25">
      <c r="A3291" t="s">
        <v>61</v>
      </c>
      <c r="B3291" t="s">
        <v>22</v>
      </c>
      <c r="C3291" t="s">
        <v>4</v>
      </c>
      <c r="D3291">
        <v>253166.68</v>
      </c>
      <c r="E3291">
        <v>250660.08</v>
      </c>
      <c r="F3291">
        <v>41</v>
      </c>
      <c r="G3291">
        <v>253166.68</v>
      </c>
      <c r="H3291">
        <v>250660.08</v>
      </c>
      <c r="J3291" s="29">
        <f>VLOOKUP(Datos[[#This Row],[Mes]],$M$2:$N$13,2,FALSE)</f>
        <v>44562</v>
      </c>
      <c r="K3291" s="29" t="str">
        <f>VLOOKUP(Datos[[#This Row],[Region]],$P$7:$S$61,4,FALSE)</f>
        <v>41 - Sevilla</v>
      </c>
    </row>
    <row r="3292" spans="1:11" x14ac:dyDescent="0.25">
      <c r="A3292" t="s">
        <v>61</v>
      </c>
      <c r="B3292" t="s">
        <v>23</v>
      </c>
      <c r="C3292" t="s">
        <v>4</v>
      </c>
      <c r="D3292">
        <v>9736.1299999999992</v>
      </c>
      <c r="E3292">
        <v>8851.0300000000007</v>
      </c>
      <c r="F3292">
        <v>41</v>
      </c>
      <c r="G3292">
        <v>9736.1299999999992</v>
      </c>
      <c r="H3292">
        <v>8851.0300000000007</v>
      </c>
      <c r="J3292" s="29">
        <f>VLOOKUP(Datos[[#This Row],[Mes]],$M$2:$N$13,2,FALSE)</f>
        <v>44562</v>
      </c>
      <c r="K3292" s="29" t="str">
        <f>VLOOKUP(Datos[[#This Row],[Region]],$P$7:$S$61,4,FALSE)</f>
        <v>41 - Sevilla</v>
      </c>
    </row>
    <row r="3293" spans="1:11" x14ac:dyDescent="0.25">
      <c r="A3293" t="s">
        <v>88</v>
      </c>
      <c r="B3293" t="s">
        <v>18</v>
      </c>
      <c r="C3293" t="s">
        <v>4</v>
      </c>
      <c r="D3293">
        <v>1370.27</v>
      </c>
      <c r="E3293">
        <v>1356.7</v>
      </c>
      <c r="F3293">
        <v>42</v>
      </c>
      <c r="G3293">
        <v>1370.27</v>
      </c>
      <c r="H3293">
        <v>1356.7</v>
      </c>
      <c r="J3293" s="29">
        <f>VLOOKUP(Datos[[#This Row],[Mes]],$M$2:$N$13,2,FALSE)</f>
        <v>44562</v>
      </c>
      <c r="K3293" s="29" t="str">
        <f>VLOOKUP(Datos[[#This Row],[Region]],$P$7:$S$61,4,FALSE)</f>
        <v>42 - Soria</v>
      </c>
    </row>
    <row r="3294" spans="1:11" x14ac:dyDescent="0.25">
      <c r="A3294" t="s">
        <v>88</v>
      </c>
      <c r="B3294" t="s">
        <v>20</v>
      </c>
      <c r="C3294" t="s">
        <v>4</v>
      </c>
      <c r="D3294">
        <v>29742.39</v>
      </c>
      <c r="E3294">
        <v>27016.83</v>
      </c>
      <c r="F3294">
        <v>42</v>
      </c>
      <c r="G3294">
        <v>29742.39</v>
      </c>
      <c r="H3294">
        <v>27016.83</v>
      </c>
      <c r="J3294" s="29">
        <f>VLOOKUP(Datos[[#This Row],[Mes]],$M$2:$N$13,2,FALSE)</f>
        <v>44562</v>
      </c>
      <c r="K3294" s="29" t="str">
        <f>VLOOKUP(Datos[[#This Row],[Region]],$P$7:$S$61,4,FALSE)</f>
        <v>42 - Soria</v>
      </c>
    </row>
    <row r="3295" spans="1:11" x14ac:dyDescent="0.25">
      <c r="A3295" t="s">
        <v>88</v>
      </c>
      <c r="B3295" t="s">
        <v>21</v>
      </c>
      <c r="C3295" t="s">
        <v>4</v>
      </c>
      <c r="D3295">
        <v>354297.95</v>
      </c>
      <c r="E3295">
        <v>348033.35</v>
      </c>
      <c r="F3295">
        <v>42</v>
      </c>
      <c r="G3295">
        <v>354297.95</v>
      </c>
      <c r="H3295">
        <v>348033.35</v>
      </c>
      <c r="J3295" s="29">
        <f>VLOOKUP(Datos[[#This Row],[Mes]],$M$2:$N$13,2,FALSE)</f>
        <v>44562</v>
      </c>
      <c r="K3295" s="29" t="str">
        <f>VLOOKUP(Datos[[#This Row],[Region]],$P$7:$S$61,4,FALSE)</f>
        <v>42 - Soria</v>
      </c>
    </row>
    <row r="3296" spans="1:11" x14ac:dyDescent="0.25">
      <c r="A3296" t="s">
        <v>88</v>
      </c>
      <c r="B3296" t="s">
        <v>22</v>
      </c>
      <c r="C3296" t="s">
        <v>4</v>
      </c>
      <c r="D3296">
        <v>13526.22</v>
      </c>
      <c r="E3296">
        <v>13392.3</v>
      </c>
      <c r="F3296">
        <v>42</v>
      </c>
      <c r="G3296">
        <v>13526.22</v>
      </c>
      <c r="H3296">
        <v>13392.3</v>
      </c>
      <c r="J3296" s="29">
        <f>VLOOKUP(Datos[[#This Row],[Mes]],$M$2:$N$13,2,FALSE)</f>
        <v>44562</v>
      </c>
      <c r="K3296" s="29" t="str">
        <f>VLOOKUP(Datos[[#This Row],[Region]],$P$7:$S$61,4,FALSE)</f>
        <v>42 - Soria</v>
      </c>
    </row>
    <row r="3297" spans="1:11" x14ac:dyDescent="0.25">
      <c r="A3297" t="s">
        <v>106</v>
      </c>
      <c r="B3297" t="s">
        <v>18</v>
      </c>
      <c r="C3297" t="s">
        <v>4</v>
      </c>
      <c r="D3297">
        <v>45687.68</v>
      </c>
      <c r="E3297">
        <v>45235.33</v>
      </c>
      <c r="F3297">
        <v>43</v>
      </c>
      <c r="G3297">
        <v>45687.68</v>
      </c>
      <c r="H3297">
        <v>45235.33</v>
      </c>
      <c r="J3297" s="29">
        <f>VLOOKUP(Datos[[#This Row],[Mes]],$M$2:$N$13,2,FALSE)</f>
        <v>44562</v>
      </c>
      <c r="K3297" s="29" t="str">
        <f>VLOOKUP(Datos[[#This Row],[Region]],$P$7:$S$61,4,FALSE)</f>
        <v>43 - Tarragona</v>
      </c>
    </row>
    <row r="3298" spans="1:11" x14ac:dyDescent="0.25">
      <c r="A3298" t="s">
        <v>106</v>
      </c>
      <c r="B3298" t="s">
        <v>19</v>
      </c>
      <c r="C3298" t="s">
        <v>4</v>
      </c>
      <c r="D3298">
        <v>2351201</v>
      </c>
      <c r="E3298">
        <v>2257709</v>
      </c>
      <c r="F3298">
        <v>43</v>
      </c>
      <c r="G3298">
        <v>2351201</v>
      </c>
      <c r="H3298">
        <v>2257709</v>
      </c>
      <c r="J3298" s="29">
        <f>VLOOKUP(Datos[[#This Row],[Mes]],$M$2:$N$13,2,FALSE)</f>
        <v>44562</v>
      </c>
      <c r="K3298" s="29" t="str">
        <f>VLOOKUP(Datos[[#This Row],[Region]],$P$7:$S$61,4,FALSE)</f>
        <v>43 - Tarragona</v>
      </c>
    </row>
    <row r="3299" spans="1:11" x14ac:dyDescent="0.25">
      <c r="A3299" t="s">
        <v>106</v>
      </c>
      <c r="B3299" t="s">
        <v>20</v>
      </c>
      <c r="C3299" t="s">
        <v>4</v>
      </c>
      <c r="D3299">
        <v>258987.18</v>
      </c>
      <c r="E3299">
        <v>250556.94999999998</v>
      </c>
      <c r="F3299">
        <v>43</v>
      </c>
      <c r="G3299">
        <v>258987.18</v>
      </c>
      <c r="H3299">
        <v>250556.94999999998</v>
      </c>
      <c r="J3299" s="29">
        <f>VLOOKUP(Datos[[#This Row],[Mes]],$M$2:$N$13,2,FALSE)</f>
        <v>44562</v>
      </c>
      <c r="K3299" s="29" t="str">
        <f>VLOOKUP(Datos[[#This Row],[Region]],$P$7:$S$61,4,FALSE)</f>
        <v>43 - Tarragona</v>
      </c>
    </row>
    <row r="3300" spans="1:11" x14ac:dyDescent="0.25">
      <c r="A3300" t="s">
        <v>106</v>
      </c>
      <c r="B3300" t="s">
        <v>21</v>
      </c>
      <c r="C3300" t="s">
        <v>4</v>
      </c>
      <c r="D3300">
        <v>187823.65</v>
      </c>
      <c r="E3300">
        <v>184502.6</v>
      </c>
      <c r="F3300">
        <v>43</v>
      </c>
      <c r="G3300">
        <v>187823.65</v>
      </c>
      <c r="H3300">
        <v>184502.6</v>
      </c>
      <c r="J3300" s="29">
        <f>VLOOKUP(Datos[[#This Row],[Mes]],$M$2:$N$13,2,FALSE)</f>
        <v>44562</v>
      </c>
      <c r="K3300" s="29" t="str">
        <f>VLOOKUP(Datos[[#This Row],[Region]],$P$7:$S$61,4,FALSE)</f>
        <v>43 - Tarragona</v>
      </c>
    </row>
    <row r="3301" spans="1:11" x14ac:dyDescent="0.25">
      <c r="A3301" t="s">
        <v>106</v>
      </c>
      <c r="B3301" t="s">
        <v>22</v>
      </c>
      <c r="C3301" t="s">
        <v>4</v>
      </c>
      <c r="D3301">
        <v>4463.4799999999996</v>
      </c>
      <c r="E3301">
        <v>4419.29</v>
      </c>
      <c r="F3301">
        <v>43</v>
      </c>
      <c r="G3301">
        <v>4463.4799999999996</v>
      </c>
      <c r="H3301">
        <v>4419.29</v>
      </c>
      <c r="J3301" s="29">
        <f>VLOOKUP(Datos[[#This Row],[Mes]],$M$2:$N$13,2,FALSE)</f>
        <v>44562</v>
      </c>
      <c r="K3301" s="29" t="str">
        <f>VLOOKUP(Datos[[#This Row],[Region]],$P$7:$S$61,4,FALSE)</f>
        <v>43 - Tarragona</v>
      </c>
    </row>
    <row r="3302" spans="1:11" x14ac:dyDescent="0.25">
      <c r="A3302" t="s">
        <v>87</v>
      </c>
      <c r="B3302" t="s">
        <v>18</v>
      </c>
      <c r="C3302" t="s">
        <v>4</v>
      </c>
      <c r="D3302">
        <v>226.43</v>
      </c>
      <c r="E3302">
        <v>224.19</v>
      </c>
      <c r="F3302">
        <v>44</v>
      </c>
      <c r="G3302">
        <v>226.43</v>
      </c>
      <c r="H3302">
        <v>224.19</v>
      </c>
      <c r="J3302" s="29">
        <f>VLOOKUP(Datos[[#This Row],[Mes]],$M$2:$N$13,2,FALSE)</f>
        <v>44562</v>
      </c>
      <c r="K3302" s="29" t="str">
        <f>VLOOKUP(Datos[[#This Row],[Region]],$P$7:$S$61,4,FALSE)</f>
        <v>44 - Teruel</v>
      </c>
    </row>
    <row r="3303" spans="1:11" x14ac:dyDescent="0.25">
      <c r="A3303" t="s">
        <v>87</v>
      </c>
      <c r="B3303" t="s">
        <v>20</v>
      </c>
      <c r="C3303" t="s">
        <v>4</v>
      </c>
      <c r="D3303">
        <v>32111.759999999998</v>
      </c>
      <c r="E3303">
        <v>31091.9</v>
      </c>
      <c r="F3303">
        <v>44</v>
      </c>
      <c r="G3303">
        <v>32111.759999999998</v>
      </c>
      <c r="H3303">
        <v>31091.9</v>
      </c>
      <c r="J3303" s="29">
        <f>VLOOKUP(Datos[[#This Row],[Mes]],$M$2:$N$13,2,FALSE)</f>
        <v>44562</v>
      </c>
      <c r="K3303" s="29" t="str">
        <f>VLOOKUP(Datos[[#This Row],[Region]],$P$7:$S$61,4,FALSE)</f>
        <v>44 - Teruel</v>
      </c>
    </row>
    <row r="3304" spans="1:11" x14ac:dyDescent="0.25">
      <c r="A3304" t="s">
        <v>87</v>
      </c>
      <c r="B3304" t="s">
        <v>21</v>
      </c>
      <c r="C3304" t="s">
        <v>4</v>
      </c>
      <c r="D3304">
        <v>268056.53999999998</v>
      </c>
      <c r="E3304">
        <v>263316.84000000003</v>
      </c>
      <c r="F3304">
        <v>44</v>
      </c>
      <c r="G3304">
        <v>268056.53999999998</v>
      </c>
      <c r="H3304">
        <v>263316.84000000003</v>
      </c>
      <c r="J3304" s="29">
        <f>VLOOKUP(Datos[[#This Row],[Mes]],$M$2:$N$13,2,FALSE)</f>
        <v>44562</v>
      </c>
      <c r="K3304" s="29" t="str">
        <f>VLOOKUP(Datos[[#This Row],[Region]],$P$7:$S$61,4,FALSE)</f>
        <v>44 - Teruel</v>
      </c>
    </row>
    <row r="3305" spans="1:11" x14ac:dyDescent="0.25">
      <c r="A3305" t="s">
        <v>87</v>
      </c>
      <c r="B3305" t="s">
        <v>22</v>
      </c>
      <c r="C3305" t="s">
        <v>4</v>
      </c>
      <c r="D3305">
        <v>50225.87</v>
      </c>
      <c r="E3305">
        <v>49728.58</v>
      </c>
      <c r="F3305">
        <v>44</v>
      </c>
      <c r="G3305">
        <v>50225.87</v>
      </c>
      <c r="H3305">
        <v>49728.58</v>
      </c>
      <c r="J3305" s="29">
        <f>VLOOKUP(Datos[[#This Row],[Mes]],$M$2:$N$13,2,FALSE)</f>
        <v>44562</v>
      </c>
      <c r="K3305" s="29" t="str">
        <f>VLOOKUP(Datos[[#This Row],[Region]],$P$7:$S$61,4,FALSE)</f>
        <v>44 - Teruel</v>
      </c>
    </row>
    <row r="3306" spans="1:11" x14ac:dyDescent="0.25">
      <c r="A3306" t="s">
        <v>86</v>
      </c>
      <c r="B3306" t="s">
        <v>18</v>
      </c>
      <c r="C3306" t="s">
        <v>4</v>
      </c>
      <c r="D3306">
        <v>31613.91</v>
      </c>
      <c r="E3306">
        <v>31300.9</v>
      </c>
      <c r="F3306">
        <v>45</v>
      </c>
      <c r="G3306">
        <v>31613.91</v>
      </c>
      <c r="H3306">
        <v>31300.9</v>
      </c>
      <c r="J3306" s="29">
        <f>VLOOKUP(Datos[[#This Row],[Mes]],$M$2:$N$13,2,FALSE)</f>
        <v>44562</v>
      </c>
      <c r="K3306" s="29" t="str">
        <f>VLOOKUP(Datos[[#This Row],[Region]],$P$7:$S$61,4,FALSE)</f>
        <v>45 - Toledo</v>
      </c>
    </row>
    <row r="3307" spans="1:11" x14ac:dyDescent="0.25">
      <c r="A3307" t="s">
        <v>86</v>
      </c>
      <c r="B3307" t="s">
        <v>20</v>
      </c>
      <c r="C3307" t="s">
        <v>4</v>
      </c>
      <c r="D3307">
        <v>150793.72</v>
      </c>
      <c r="E3307">
        <v>146448.95999999999</v>
      </c>
      <c r="F3307">
        <v>45</v>
      </c>
      <c r="G3307">
        <v>150793.72</v>
      </c>
      <c r="H3307">
        <v>146448.95999999999</v>
      </c>
      <c r="J3307" s="29">
        <f>VLOOKUP(Datos[[#This Row],[Mes]],$M$2:$N$13,2,FALSE)</f>
        <v>44562</v>
      </c>
      <c r="K3307" s="29" t="str">
        <f>VLOOKUP(Datos[[#This Row],[Region]],$P$7:$S$61,4,FALSE)</f>
        <v>45 - Toledo</v>
      </c>
    </row>
    <row r="3308" spans="1:11" x14ac:dyDescent="0.25">
      <c r="A3308" t="s">
        <v>86</v>
      </c>
      <c r="B3308" t="s">
        <v>21</v>
      </c>
      <c r="C3308" t="s">
        <v>4</v>
      </c>
      <c r="D3308">
        <v>15744.47</v>
      </c>
      <c r="E3308">
        <v>15466.08</v>
      </c>
      <c r="F3308">
        <v>45</v>
      </c>
      <c r="G3308">
        <v>15744.47</v>
      </c>
      <c r="H3308">
        <v>15466.08</v>
      </c>
      <c r="J3308" s="29">
        <f>VLOOKUP(Datos[[#This Row],[Mes]],$M$2:$N$13,2,FALSE)</f>
        <v>44562</v>
      </c>
      <c r="K3308" s="29" t="str">
        <f>VLOOKUP(Datos[[#This Row],[Region]],$P$7:$S$61,4,FALSE)</f>
        <v>45 - Toledo</v>
      </c>
    </row>
    <row r="3309" spans="1:11" x14ac:dyDescent="0.25">
      <c r="A3309" t="s">
        <v>86</v>
      </c>
      <c r="B3309" t="s">
        <v>22</v>
      </c>
      <c r="C3309" t="s">
        <v>4</v>
      </c>
      <c r="D3309">
        <v>66761.149999999994</v>
      </c>
      <c r="E3309">
        <v>66100.149999999994</v>
      </c>
      <c r="F3309">
        <v>45</v>
      </c>
      <c r="G3309">
        <v>66761.149999999994</v>
      </c>
      <c r="H3309">
        <v>66100.149999999994</v>
      </c>
      <c r="J3309" s="29">
        <f>VLOOKUP(Datos[[#This Row],[Mes]],$M$2:$N$13,2,FALSE)</f>
        <v>44562</v>
      </c>
      <c r="K3309" s="29" t="str">
        <f>VLOOKUP(Datos[[#This Row],[Region]],$P$7:$S$61,4,FALSE)</f>
        <v>45 - Toledo</v>
      </c>
    </row>
    <row r="3310" spans="1:11" x14ac:dyDescent="0.25">
      <c r="A3310" t="s">
        <v>110</v>
      </c>
      <c r="B3310" t="s">
        <v>18</v>
      </c>
      <c r="C3310" t="s">
        <v>4</v>
      </c>
      <c r="D3310">
        <v>221786.23999999999</v>
      </c>
      <c r="E3310">
        <v>219590.34</v>
      </c>
      <c r="F3310">
        <v>46</v>
      </c>
      <c r="G3310">
        <v>221786.23999999999</v>
      </c>
      <c r="H3310">
        <v>219590.34</v>
      </c>
      <c r="J3310" s="29">
        <f>VLOOKUP(Datos[[#This Row],[Mes]],$M$2:$N$13,2,FALSE)</f>
        <v>44562</v>
      </c>
      <c r="K3310" s="29" t="str">
        <f>VLOOKUP(Datos[[#This Row],[Region]],$P$7:$S$61,4,FALSE)</f>
        <v>46 - Valencia/València</v>
      </c>
    </row>
    <row r="3311" spans="1:11" x14ac:dyDescent="0.25">
      <c r="A3311" t="s">
        <v>110</v>
      </c>
      <c r="B3311" t="s">
        <v>19</v>
      </c>
      <c r="C3311" t="s">
        <v>4</v>
      </c>
      <c r="D3311">
        <v>766221</v>
      </c>
      <c r="E3311">
        <v>736577</v>
      </c>
      <c r="F3311">
        <v>46</v>
      </c>
      <c r="G3311">
        <v>766221</v>
      </c>
      <c r="H3311">
        <v>736577</v>
      </c>
      <c r="J3311" s="29">
        <f>VLOOKUP(Datos[[#This Row],[Mes]],$M$2:$N$13,2,FALSE)</f>
        <v>44562</v>
      </c>
      <c r="K3311" s="29" t="str">
        <f>VLOOKUP(Datos[[#This Row],[Region]],$P$7:$S$61,4,FALSE)</f>
        <v>46 - Valencia/València</v>
      </c>
    </row>
    <row r="3312" spans="1:11" x14ac:dyDescent="0.25">
      <c r="A3312" t="s">
        <v>110</v>
      </c>
      <c r="B3312" t="s">
        <v>20</v>
      </c>
      <c r="C3312" t="s">
        <v>4</v>
      </c>
      <c r="D3312">
        <v>186887.79</v>
      </c>
      <c r="E3312">
        <v>181751.38999999998</v>
      </c>
      <c r="F3312">
        <v>46</v>
      </c>
      <c r="G3312">
        <v>186887.79</v>
      </c>
      <c r="H3312">
        <v>181751.38999999998</v>
      </c>
      <c r="J3312" s="29">
        <f>VLOOKUP(Datos[[#This Row],[Mes]],$M$2:$N$13,2,FALSE)</f>
        <v>44562</v>
      </c>
      <c r="K3312" s="29" t="str">
        <f>VLOOKUP(Datos[[#This Row],[Region]],$P$7:$S$61,4,FALSE)</f>
        <v>46 - Valencia/València</v>
      </c>
    </row>
    <row r="3313" spans="1:11" x14ac:dyDescent="0.25">
      <c r="A3313" t="s">
        <v>110</v>
      </c>
      <c r="B3313" t="s">
        <v>21</v>
      </c>
      <c r="C3313" t="s">
        <v>4</v>
      </c>
      <c r="D3313">
        <v>192598.14</v>
      </c>
      <c r="E3313">
        <v>189192.67</v>
      </c>
      <c r="F3313">
        <v>46</v>
      </c>
      <c r="G3313">
        <v>192598.14</v>
      </c>
      <c r="H3313">
        <v>189192.67</v>
      </c>
      <c r="J3313" s="29">
        <f>VLOOKUP(Datos[[#This Row],[Mes]],$M$2:$N$13,2,FALSE)</f>
        <v>44562</v>
      </c>
      <c r="K3313" s="29" t="str">
        <f>VLOOKUP(Datos[[#This Row],[Region]],$P$7:$S$61,4,FALSE)</f>
        <v>46 - Valencia/València</v>
      </c>
    </row>
    <row r="3314" spans="1:11" x14ac:dyDescent="0.25">
      <c r="A3314" t="s">
        <v>110</v>
      </c>
      <c r="B3314" t="s">
        <v>22</v>
      </c>
      <c r="C3314" t="s">
        <v>4</v>
      </c>
      <c r="D3314">
        <v>17597.12</v>
      </c>
      <c r="E3314">
        <v>17422.89</v>
      </c>
      <c r="F3314">
        <v>46</v>
      </c>
      <c r="G3314">
        <v>17597.12</v>
      </c>
      <c r="H3314">
        <v>17422.89</v>
      </c>
      <c r="J3314" s="29">
        <f>VLOOKUP(Datos[[#This Row],[Mes]],$M$2:$N$13,2,FALSE)</f>
        <v>44562</v>
      </c>
      <c r="K3314" s="29" t="str">
        <f>VLOOKUP(Datos[[#This Row],[Region]],$P$7:$S$61,4,FALSE)</f>
        <v>46 - Valencia/València</v>
      </c>
    </row>
    <row r="3315" spans="1:11" x14ac:dyDescent="0.25">
      <c r="A3315" t="s">
        <v>110</v>
      </c>
      <c r="B3315" t="s">
        <v>23</v>
      </c>
      <c r="C3315" t="s">
        <v>4</v>
      </c>
      <c r="D3315">
        <v>0.84</v>
      </c>
      <c r="E3315">
        <v>0.76</v>
      </c>
      <c r="F3315">
        <v>46</v>
      </c>
      <c r="G3315">
        <v>0.84</v>
      </c>
      <c r="H3315">
        <v>0.76</v>
      </c>
      <c r="J3315" s="29">
        <f>VLOOKUP(Datos[[#This Row],[Mes]],$M$2:$N$13,2,FALSE)</f>
        <v>44562</v>
      </c>
      <c r="K3315" s="29" t="str">
        <f>VLOOKUP(Datos[[#This Row],[Region]],$P$7:$S$61,4,FALSE)</f>
        <v>46 - Valencia/València</v>
      </c>
    </row>
    <row r="3316" spans="1:11" x14ac:dyDescent="0.25">
      <c r="A3316" t="s">
        <v>85</v>
      </c>
      <c r="B3316" t="s">
        <v>18</v>
      </c>
      <c r="C3316" t="s">
        <v>4</v>
      </c>
      <c r="D3316">
        <v>10066.75</v>
      </c>
      <c r="E3316">
        <v>9967.08</v>
      </c>
      <c r="F3316">
        <v>47</v>
      </c>
      <c r="G3316">
        <v>10066.75</v>
      </c>
      <c r="H3316">
        <v>9967.08</v>
      </c>
      <c r="J3316" s="29">
        <f>VLOOKUP(Datos[[#This Row],[Mes]],$M$2:$N$13,2,FALSE)</f>
        <v>44562</v>
      </c>
      <c r="K3316" s="29" t="str">
        <f>VLOOKUP(Datos[[#This Row],[Region]],$P$7:$S$61,4,FALSE)</f>
        <v>47 - Valladolid</v>
      </c>
    </row>
    <row r="3317" spans="1:11" x14ac:dyDescent="0.25">
      <c r="A3317" t="s">
        <v>85</v>
      </c>
      <c r="B3317" t="s">
        <v>20</v>
      </c>
      <c r="C3317" t="s">
        <v>4</v>
      </c>
      <c r="D3317">
        <v>53563.47</v>
      </c>
      <c r="E3317">
        <v>51599.59</v>
      </c>
      <c r="F3317">
        <v>47</v>
      </c>
      <c r="G3317">
        <v>53563.47</v>
      </c>
      <c r="H3317">
        <v>51599.59</v>
      </c>
      <c r="J3317" s="29">
        <f>VLOOKUP(Datos[[#This Row],[Mes]],$M$2:$N$13,2,FALSE)</f>
        <v>44562</v>
      </c>
      <c r="K3317" s="29" t="str">
        <f>VLOOKUP(Datos[[#This Row],[Region]],$P$7:$S$61,4,FALSE)</f>
        <v>47 - Valladolid</v>
      </c>
    </row>
    <row r="3318" spans="1:11" x14ac:dyDescent="0.25">
      <c r="A3318" t="s">
        <v>85</v>
      </c>
      <c r="B3318" t="s">
        <v>21</v>
      </c>
      <c r="C3318" t="s">
        <v>4</v>
      </c>
      <c r="D3318">
        <v>326201.7</v>
      </c>
      <c r="E3318">
        <v>320433.89</v>
      </c>
      <c r="F3318">
        <v>47</v>
      </c>
      <c r="G3318">
        <v>326201.7</v>
      </c>
      <c r="H3318">
        <v>320433.89</v>
      </c>
      <c r="J3318" s="29">
        <f>VLOOKUP(Datos[[#This Row],[Mes]],$M$2:$N$13,2,FALSE)</f>
        <v>44562</v>
      </c>
      <c r="K3318" s="29" t="str">
        <f>VLOOKUP(Datos[[#This Row],[Region]],$P$7:$S$61,4,FALSE)</f>
        <v>47 - Valladolid</v>
      </c>
    </row>
    <row r="3319" spans="1:11" x14ac:dyDescent="0.25">
      <c r="A3319" t="s">
        <v>85</v>
      </c>
      <c r="B3319" t="s">
        <v>22</v>
      </c>
      <c r="C3319" t="s">
        <v>4</v>
      </c>
      <c r="D3319">
        <v>37796.300000000003</v>
      </c>
      <c r="E3319">
        <v>37422.080000000002</v>
      </c>
      <c r="F3319">
        <v>47</v>
      </c>
      <c r="G3319">
        <v>37796.300000000003</v>
      </c>
      <c r="H3319">
        <v>37422.080000000002</v>
      </c>
      <c r="J3319" s="29">
        <f>VLOOKUP(Datos[[#This Row],[Mes]],$M$2:$N$13,2,FALSE)</f>
        <v>44562</v>
      </c>
      <c r="K3319" s="29" t="str">
        <f>VLOOKUP(Datos[[#This Row],[Region]],$P$7:$S$61,4,FALSE)</f>
        <v>47 - Valladolid</v>
      </c>
    </row>
    <row r="3320" spans="1:11" x14ac:dyDescent="0.25">
      <c r="A3320" t="s">
        <v>73</v>
      </c>
      <c r="B3320" t="s">
        <v>18</v>
      </c>
      <c r="C3320" t="s">
        <v>4</v>
      </c>
      <c r="D3320">
        <v>7290.46</v>
      </c>
      <c r="E3320">
        <v>7218.28</v>
      </c>
      <c r="F3320">
        <v>48</v>
      </c>
      <c r="G3320">
        <v>7290.46</v>
      </c>
      <c r="H3320">
        <v>7218.28</v>
      </c>
      <c r="J3320" s="29">
        <f>VLOOKUP(Datos[[#This Row],[Mes]],$M$2:$N$13,2,FALSE)</f>
        <v>44562</v>
      </c>
      <c r="K3320" s="29" t="str">
        <f>VLOOKUP(Datos[[#This Row],[Region]],$P$7:$S$61,4,FALSE)</f>
        <v>48 - Bizkaia</v>
      </c>
    </row>
    <row r="3321" spans="1:11" x14ac:dyDescent="0.25">
      <c r="A3321" t="s">
        <v>73</v>
      </c>
      <c r="B3321" t="s">
        <v>20</v>
      </c>
      <c r="C3321" t="s">
        <v>4</v>
      </c>
      <c r="D3321">
        <v>408294.03</v>
      </c>
      <c r="E3321">
        <v>396613.76</v>
      </c>
      <c r="F3321">
        <v>48</v>
      </c>
      <c r="G3321">
        <v>408294.03</v>
      </c>
      <c r="H3321">
        <v>396613.76</v>
      </c>
      <c r="J3321" s="29">
        <f>VLOOKUP(Datos[[#This Row],[Mes]],$M$2:$N$13,2,FALSE)</f>
        <v>44562</v>
      </c>
      <c r="K3321" s="29" t="str">
        <f>VLOOKUP(Datos[[#This Row],[Region]],$P$7:$S$61,4,FALSE)</f>
        <v>48 - Bizkaia</v>
      </c>
    </row>
    <row r="3322" spans="1:11" x14ac:dyDescent="0.25">
      <c r="A3322" t="s">
        <v>73</v>
      </c>
      <c r="B3322" t="s">
        <v>21</v>
      </c>
      <c r="C3322" t="s">
        <v>4</v>
      </c>
      <c r="D3322">
        <v>9142.89</v>
      </c>
      <c r="E3322">
        <v>8981.23</v>
      </c>
      <c r="F3322">
        <v>48</v>
      </c>
      <c r="G3322">
        <v>9142.89</v>
      </c>
      <c r="H3322">
        <v>8981.23</v>
      </c>
      <c r="J3322" s="29">
        <f>VLOOKUP(Datos[[#This Row],[Mes]],$M$2:$N$13,2,FALSE)</f>
        <v>44562</v>
      </c>
      <c r="K3322" s="29" t="str">
        <f>VLOOKUP(Datos[[#This Row],[Region]],$P$7:$S$61,4,FALSE)</f>
        <v>48 - Bizkaia</v>
      </c>
    </row>
    <row r="3323" spans="1:11" x14ac:dyDescent="0.25">
      <c r="A3323" t="s">
        <v>73</v>
      </c>
      <c r="B3323" t="s">
        <v>22</v>
      </c>
      <c r="C3323" t="s">
        <v>4</v>
      </c>
      <c r="D3323">
        <v>185.97</v>
      </c>
      <c r="E3323">
        <v>184.13</v>
      </c>
      <c r="F3323">
        <v>48</v>
      </c>
      <c r="G3323">
        <v>185.97</v>
      </c>
      <c r="H3323">
        <v>184.13</v>
      </c>
      <c r="J3323" s="29">
        <f>VLOOKUP(Datos[[#This Row],[Mes]],$M$2:$N$13,2,FALSE)</f>
        <v>44562</v>
      </c>
      <c r="K3323" s="29" t="str">
        <f>VLOOKUP(Datos[[#This Row],[Region]],$P$7:$S$61,4,FALSE)</f>
        <v>48 - Bizkaia</v>
      </c>
    </row>
    <row r="3324" spans="1:11" x14ac:dyDescent="0.25">
      <c r="A3324" t="s">
        <v>84</v>
      </c>
      <c r="B3324" t="s">
        <v>18</v>
      </c>
      <c r="C3324" t="s">
        <v>4</v>
      </c>
      <c r="D3324">
        <v>176337.39</v>
      </c>
      <c r="E3324">
        <v>174591.48</v>
      </c>
      <c r="F3324">
        <v>49</v>
      </c>
      <c r="G3324">
        <v>176337.39</v>
      </c>
      <c r="H3324">
        <v>174591.48</v>
      </c>
      <c r="J3324" s="29">
        <f>VLOOKUP(Datos[[#This Row],[Mes]],$M$2:$N$13,2,FALSE)</f>
        <v>44562</v>
      </c>
      <c r="K3324" s="29" t="str">
        <f>VLOOKUP(Datos[[#This Row],[Region]],$P$7:$S$61,4,FALSE)</f>
        <v>49 - Zamora</v>
      </c>
    </row>
    <row r="3325" spans="1:11" x14ac:dyDescent="0.25">
      <c r="A3325" t="s">
        <v>84</v>
      </c>
      <c r="B3325" t="s">
        <v>21</v>
      </c>
      <c r="C3325" t="s">
        <v>4</v>
      </c>
      <c r="D3325">
        <v>156374.59</v>
      </c>
      <c r="E3325">
        <v>153609.62</v>
      </c>
      <c r="F3325">
        <v>49</v>
      </c>
      <c r="G3325">
        <v>156374.59</v>
      </c>
      <c r="H3325">
        <v>153609.62</v>
      </c>
      <c r="J3325" s="29">
        <f>VLOOKUP(Datos[[#This Row],[Mes]],$M$2:$N$13,2,FALSE)</f>
        <v>44562</v>
      </c>
      <c r="K3325" s="29" t="str">
        <f>VLOOKUP(Datos[[#This Row],[Region]],$P$7:$S$61,4,FALSE)</f>
        <v>49 - Zamora</v>
      </c>
    </row>
    <row r="3326" spans="1:11" x14ac:dyDescent="0.25">
      <c r="A3326" t="s">
        <v>84</v>
      </c>
      <c r="B3326" t="s">
        <v>22</v>
      </c>
      <c r="C3326" t="s">
        <v>4</v>
      </c>
      <c r="D3326">
        <v>30577.03</v>
      </c>
      <c r="E3326">
        <v>30274.29</v>
      </c>
      <c r="F3326">
        <v>49</v>
      </c>
      <c r="G3326">
        <v>30577.03</v>
      </c>
      <c r="H3326">
        <v>30274.29</v>
      </c>
      <c r="J3326" s="29">
        <f>VLOOKUP(Datos[[#This Row],[Mes]],$M$2:$N$13,2,FALSE)</f>
        <v>44562</v>
      </c>
      <c r="K3326" s="29" t="str">
        <f>VLOOKUP(Datos[[#This Row],[Region]],$P$7:$S$61,4,FALSE)</f>
        <v>49 - Zamora</v>
      </c>
    </row>
    <row r="3327" spans="1:11" x14ac:dyDescent="0.25">
      <c r="A3327" t="s">
        <v>62</v>
      </c>
      <c r="B3327" t="s">
        <v>18</v>
      </c>
      <c r="C3327" t="s">
        <v>4</v>
      </c>
      <c r="D3327">
        <v>45148.1</v>
      </c>
      <c r="E3327">
        <v>44701.09</v>
      </c>
      <c r="F3327">
        <v>50</v>
      </c>
      <c r="G3327">
        <v>45148.1</v>
      </c>
      <c r="H3327">
        <v>44701.09</v>
      </c>
      <c r="J3327" s="29">
        <f>VLOOKUP(Datos[[#This Row],[Mes]],$M$2:$N$13,2,FALSE)</f>
        <v>44562</v>
      </c>
      <c r="K3327" s="29" t="str">
        <f>VLOOKUP(Datos[[#This Row],[Region]],$P$7:$S$61,4,FALSE)</f>
        <v>50 - Zaragoza</v>
      </c>
    </row>
    <row r="3328" spans="1:11" x14ac:dyDescent="0.25">
      <c r="A3328" t="s">
        <v>62</v>
      </c>
      <c r="B3328" t="s">
        <v>20</v>
      </c>
      <c r="C3328" t="s">
        <v>4</v>
      </c>
      <c r="D3328">
        <v>283725.07999999996</v>
      </c>
      <c r="E3328">
        <v>273523.64</v>
      </c>
      <c r="F3328">
        <v>50</v>
      </c>
      <c r="G3328">
        <v>283725.07999999996</v>
      </c>
      <c r="H3328">
        <v>273523.64</v>
      </c>
      <c r="J3328" s="29">
        <f>VLOOKUP(Datos[[#This Row],[Mes]],$M$2:$N$13,2,FALSE)</f>
        <v>44562</v>
      </c>
      <c r="K3328" s="29" t="str">
        <f>VLOOKUP(Datos[[#This Row],[Region]],$P$7:$S$61,4,FALSE)</f>
        <v>50 - Zaragoza</v>
      </c>
    </row>
    <row r="3329" spans="1:11" x14ac:dyDescent="0.25">
      <c r="A3329" t="s">
        <v>62</v>
      </c>
      <c r="B3329" t="s">
        <v>21</v>
      </c>
      <c r="C3329" t="s">
        <v>4</v>
      </c>
      <c r="D3329">
        <v>1090331.28</v>
      </c>
      <c r="E3329">
        <v>1071052.3400000001</v>
      </c>
      <c r="F3329">
        <v>50</v>
      </c>
      <c r="G3329">
        <v>1090331.28</v>
      </c>
      <c r="H3329">
        <v>1071052.3400000001</v>
      </c>
      <c r="J3329" s="29">
        <f>VLOOKUP(Datos[[#This Row],[Mes]],$M$2:$N$13,2,FALSE)</f>
        <v>44562</v>
      </c>
      <c r="K3329" s="29" t="str">
        <f>VLOOKUP(Datos[[#This Row],[Region]],$P$7:$S$61,4,FALSE)</f>
        <v>50 - Zaragoza</v>
      </c>
    </row>
    <row r="3330" spans="1:11" x14ac:dyDescent="0.25">
      <c r="A3330" t="s">
        <v>62</v>
      </c>
      <c r="B3330" t="s">
        <v>22</v>
      </c>
      <c r="C3330" t="s">
        <v>4</v>
      </c>
      <c r="D3330">
        <v>141663.15</v>
      </c>
      <c r="E3330">
        <v>140260.54</v>
      </c>
      <c r="F3330">
        <v>50</v>
      </c>
      <c r="G3330">
        <v>141663.15</v>
      </c>
      <c r="H3330">
        <v>140260.54</v>
      </c>
      <c r="J3330" s="29">
        <f>VLOOKUP(Datos[[#This Row],[Mes]],$M$2:$N$13,2,FALSE)</f>
        <v>44562</v>
      </c>
      <c r="K3330" s="29" t="str">
        <f>VLOOKUP(Datos[[#This Row],[Region]],$P$7:$S$61,4,FALSE)</f>
        <v>50 - Zaragoza</v>
      </c>
    </row>
    <row r="3331" spans="1:11" x14ac:dyDescent="0.25">
      <c r="A3331" t="s">
        <v>66</v>
      </c>
      <c r="B3331" t="s">
        <v>20</v>
      </c>
      <c r="C3331" t="s">
        <v>4</v>
      </c>
      <c r="D3331">
        <v>19678.59</v>
      </c>
      <c r="E3331">
        <v>17998.8</v>
      </c>
      <c r="F3331">
        <v>51</v>
      </c>
      <c r="G3331">
        <v>19678.59</v>
      </c>
      <c r="H3331">
        <v>17998.8</v>
      </c>
      <c r="J3331" s="29">
        <f>VLOOKUP(Datos[[#This Row],[Mes]],$M$2:$N$13,2,FALSE)</f>
        <v>44562</v>
      </c>
      <c r="K3331" s="29" t="str">
        <f>VLOOKUP(Datos[[#This Row],[Region]],$P$7:$S$61,4,FALSE)</f>
        <v>51 - Ceuta</v>
      </c>
    </row>
    <row r="3332" spans="1:11" x14ac:dyDescent="0.25">
      <c r="A3332" t="s">
        <v>58</v>
      </c>
      <c r="B3332" t="s">
        <v>20</v>
      </c>
      <c r="C3332" t="s">
        <v>4</v>
      </c>
      <c r="D3332">
        <v>19078.98</v>
      </c>
      <c r="E3332">
        <v>17861.25</v>
      </c>
      <c r="F3332">
        <v>52</v>
      </c>
      <c r="G3332">
        <v>19078.98</v>
      </c>
      <c r="H3332">
        <v>17861.25</v>
      </c>
      <c r="J3332" s="29">
        <f>VLOOKUP(Datos[[#This Row],[Mes]],$M$2:$N$13,2,FALSE)</f>
        <v>44562</v>
      </c>
      <c r="K3332" s="29" t="str">
        <f>VLOOKUP(Datos[[#This Row],[Region]],$P$7:$S$61,4,FALSE)</f>
        <v>52 - Melilla</v>
      </c>
    </row>
    <row r="3333" spans="1:11" x14ac:dyDescent="0.25">
      <c r="A3333" t="s">
        <v>58</v>
      </c>
      <c r="B3333" t="s">
        <v>22</v>
      </c>
      <c r="C3333" t="s">
        <v>4</v>
      </c>
      <c r="D3333">
        <v>2.64</v>
      </c>
      <c r="E3333">
        <v>2.61</v>
      </c>
      <c r="F3333">
        <v>52</v>
      </c>
      <c r="G3333">
        <v>2.64</v>
      </c>
      <c r="H3333">
        <v>2.61</v>
      </c>
      <c r="J3333" s="29">
        <f>VLOOKUP(Datos[[#This Row],[Mes]],$M$2:$N$13,2,FALSE)</f>
        <v>44562</v>
      </c>
      <c r="K3333" s="29" t="str">
        <f>VLOOKUP(Datos[[#This Row],[Region]],$P$7:$S$61,4,FALSE)</f>
        <v>52 - Melilla</v>
      </c>
    </row>
    <row r="3334" spans="1:11" x14ac:dyDescent="0.25">
      <c r="A3334" t="s">
        <v>69</v>
      </c>
      <c r="B3334" t="s">
        <v>18</v>
      </c>
      <c r="C3334" t="s">
        <v>8</v>
      </c>
      <c r="D3334">
        <v>12338.03</v>
      </c>
      <c r="E3334">
        <v>12215.87</v>
      </c>
      <c r="F3334">
        <v>1</v>
      </c>
      <c r="G3334">
        <v>12338.03</v>
      </c>
      <c r="H3334">
        <v>12215.87</v>
      </c>
      <c r="J3334" s="29">
        <f>VLOOKUP(Datos[[#This Row],[Mes]],$M$2:$N$13,2,FALSE)</f>
        <v>44682</v>
      </c>
      <c r="K3334" s="29" t="str">
        <f>VLOOKUP(Datos[[#This Row],[Region]],$P$7:$S$61,4,FALSE)</f>
        <v>01 - Araba/Álava</v>
      </c>
    </row>
    <row r="3335" spans="1:11" x14ac:dyDescent="0.25">
      <c r="A3335" t="s">
        <v>69</v>
      </c>
      <c r="B3335" t="s">
        <v>20</v>
      </c>
      <c r="C3335" t="s">
        <v>8</v>
      </c>
      <c r="D3335">
        <v>29096.53</v>
      </c>
      <c r="E3335">
        <v>27640.53</v>
      </c>
      <c r="F3335">
        <v>1</v>
      </c>
      <c r="G3335">
        <v>29096.53</v>
      </c>
      <c r="H3335">
        <v>27640.53</v>
      </c>
      <c r="J3335" s="29">
        <f>VLOOKUP(Datos[[#This Row],[Mes]],$M$2:$N$13,2,FALSE)</f>
        <v>44682</v>
      </c>
      <c r="K3335" s="29" t="str">
        <f>VLOOKUP(Datos[[#This Row],[Region]],$P$7:$S$61,4,FALSE)</f>
        <v>01 - Araba/Álava</v>
      </c>
    </row>
    <row r="3336" spans="1:11" x14ac:dyDescent="0.25">
      <c r="A3336" t="s">
        <v>69</v>
      </c>
      <c r="B3336" t="s">
        <v>21</v>
      </c>
      <c r="C3336" t="s">
        <v>8</v>
      </c>
      <c r="D3336">
        <v>10577.96</v>
      </c>
      <c r="E3336">
        <v>10390.92</v>
      </c>
      <c r="F3336">
        <v>1</v>
      </c>
      <c r="G3336">
        <v>10577.96</v>
      </c>
      <c r="H3336">
        <v>10390.92</v>
      </c>
      <c r="J3336" s="29">
        <f>VLOOKUP(Datos[[#This Row],[Mes]],$M$2:$N$13,2,FALSE)</f>
        <v>44682</v>
      </c>
      <c r="K3336" s="29" t="str">
        <f>VLOOKUP(Datos[[#This Row],[Region]],$P$7:$S$61,4,FALSE)</f>
        <v>01 - Araba/Álava</v>
      </c>
    </row>
    <row r="3337" spans="1:11" x14ac:dyDescent="0.25">
      <c r="A3337" t="s">
        <v>69</v>
      </c>
      <c r="B3337" t="s">
        <v>22</v>
      </c>
      <c r="C3337" t="s">
        <v>8</v>
      </c>
      <c r="D3337">
        <v>6466.14</v>
      </c>
      <c r="E3337">
        <v>6402.12</v>
      </c>
      <c r="F3337">
        <v>1</v>
      </c>
      <c r="G3337">
        <v>6466.14</v>
      </c>
      <c r="H3337">
        <v>6402.12</v>
      </c>
      <c r="J3337" s="29">
        <f>VLOOKUP(Datos[[#This Row],[Mes]],$M$2:$N$13,2,FALSE)</f>
        <v>44682</v>
      </c>
      <c r="K3337" s="29" t="str">
        <f>VLOOKUP(Datos[[#This Row],[Region]],$P$7:$S$61,4,FALSE)</f>
        <v>01 - Araba/Álava</v>
      </c>
    </row>
    <row r="3338" spans="1:11" x14ac:dyDescent="0.25">
      <c r="A3338" t="s">
        <v>63</v>
      </c>
      <c r="B3338" t="s">
        <v>18</v>
      </c>
      <c r="C3338" t="s">
        <v>8</v>
      </c>
      <c r="D3338">
        <v>29123.39</v>
      </c>
      <c r="E3338">
        <v>28835.040000000001</v>
      </c>
      <c r="F3338">
        <v>2</v>
      </c>
      <c r="G3338">
        <v>29123.39</v>
      </c>
      <c r="H3338">
        <v>28835.040000000001</v>
      </c>
      <c r="J3338" s="29">
        <f>VLOOKUP(Datos[[#This Row],[Mes]],$M$2:$N$13,2,FALSE)</f>
        <v>44682</v>
      </c>
      <c r="K3338" s="29" t="str">
        <f>VLOOKUP(Datos[[#This Row],[Region]],$P$7:$S$61,4,FALSE)</f>
        <v>02 - Albacete</v>
      </c>
    </row>
    <row r="3339" spans="1:11" x14ac:dyDescent="0.25">
      <c r="A3339" t="s">
        <v>63</v>
      </c>
      <c r="B3339" t="s">
        <v>20</v>
      </c>
      <c r="C3339" t="s">
        <v>8</v>
      </c>
      <c r="D3339">
        <v>3005.9</v>
      </c>
      <c r="E3339">
        <v>2932.9</v>
      </c>
      <c r="F3339">
        <v>2</v>
      </c>
      <c r="G3339">
        <v>3005.9</v>
      </c>
      <c r="H3339">
        <v>2932.9</v>
      </c>
      <c r="J3339" s="29">
        <f>VLOOKUP(Datos[[#This Row],[Mes]],$M$2:$N$13,2,FALSE)</f>
        <v>44682</v>
      </c>
      <c r="K3339" s="29" t="str">
        <f>VLOOKUP(Datos[[#This Row],[Region]],$P$7:$S$61,4,FALSE)</f>
        <v>02 - Albacete</v>
      </c>
    </row>
    <row r="3340" spans="1:11" x14ac:dyDescent="0.25">
      <c r="A3340" t="s">
        <v>63</v>
      </c>
      <c r="B3340" t="s">
        <v>21</v>
      </c>
      <c r="C3340" t="s">
        <v>8</v>
      </c>
      <c r="D3340">
        <v>256075.06</v>
      </c>
      <c r="E3340">
        <v>251547.21</v>
      </c>
      <c r="F3340">
        <v>2</v>
      </c>
      <c r="G3340">
        <v>256075.06</v>
      </c>
      <c r="H3340">
        <v>251547.21</v>
      </c>
      <c r="J3340" s="29">
        <f>VLOOKUP(Datos[[#This Row],[Mes]],$M$2:$N$13,2,FALSE)</f>
        <v>44682</v>
      </c>
      <c r="K3340" s="29" t="str">
        <f>VLOOKUP(Datos[[#This Row],[Region]],$P$7:$S$61,4,FALSE)</f>
        <v>02 - Albacete</v>
      </c>
    </row>
    <row r="3341" spans="1:11" x14ac:dyDescent="0.25">
      <c r="A3341" t="s">
        <v>63</v>
      </c>
      <c r="B3341" t="s">
        <v>22</v>
      </c>
      <c r="C3341" t="s">
        <v>8</v>
      </c>
      <c r="D3341">
        <v>201047.78</v>
      </c>
      <c r="E3341">
        <v>199057.21</v>
      </c>
      <c r="F3341">
        <v>2</v>
      </c>
      <c r="G3341">
        <v>201047.78</v>
      </c>
      <c r="H3341">
        <v>199057.21</v>
      </c>
      <c r="J3341" s="29">
        <f>VLOOKUP(Datos[[#This Row],[Mes]],$M$2:$N$13,2,FALSE)</f>
        <v>44682</v>
      </c>
      <c r="K3341" s="29" t="str">
        <f>VLOOKUP(Datos[[#This Row],[Region]],$P$7:$S$61,4,FALSE)</f>
        <v>02 - Albacete</v>
      </c>
    </row>
    <row r="3342" spans="1:11" x14ac:dyDescent="0.25">
      <c r="A3342" t="s">
        <v>68</v>
      </c>
      <c r="B3342" t="s">
        <v>18</v>
      </c>
      <c r="C3342" t="s">
        <v>8</v>
      </c>
      <c r="D3342">
        <v>38</v>
      </c>
      <c r="E3342">
        <v>37.619999999999997</v>
      </c>
      <c r="F3342">
        <v>3</v>
      </c>
      <c r="G3342">
        <v>38</v>
      </c>
      <c r="H3342">
        <v>37.619999999999997</v>
      </c>
      <c r="J3342" s="29">
        <f>VLOOKUP(Datos[[#This Row],[Mes]],$M$2:$N$13,2,FALSE)</f>
        <v>44682</v>
      </c>
      <c r="K3342" s="29" t="str">
        <f>VLOOKUP(Datos[[#This Row],[Region]],$P$7:$S$61,4,FALSE)</f>
        <v>03 - Alicante/Alacant</v>
      </c>
    </row>
    <row r="3343" spans="1:11" x14ac:dyDescent="0.25">
      <c r="A3343" t="s">
        <v>68</v>
      </c>
      <c r="B3343" t="s">
        <v>20</v>
      </c>
      <c r="C3343" t="s">
        <v>8</v>
      </c>
      <c r="D3343">
        <v>4068.19</v>
      </c>
      <c r="E3343">
        <v>3854.84</v>
      </c>
      <c r="F3343">
        <v>3</v>
      </c>
      <c r="G3343">
        <v>4068.19</v>
      </c>
      <c r="H3343">
        <v>3854.84</v>
      </c>
      <c r="J3343" s="29">
        <f>VLOOKUP(Datos[[#This Row],[Mes]],$M$2:$N$13,2,FALSE)</f>
        <v>44682</v>
      </c>
      <c r="K3343" s="29" t="str">
        <f>VLOOKUP(Datos[[#This Row],[Region]],$P$7:$S$61,4,FALSE)</f>
        <v>03 - Alicante/Alacant</v>
      </c>
    </row>
    <row r="3344" spans="1:11" x14ac:dyDescent="0.25">
      <c r="A3344" t="s">
        <v>68</v>
      </c>
      <c r="B3344" t="s">
        <v>22</v>
      </c>
      <c r="C3344" t="s">
        <v>8</v>
      </c>
      <c r="D3344">
        <v>37514.31</v>
      </c>
      <c r="E3344">
        <v>37142.879999999997</v>
      </c>
      <c r="F3344">
        <v>3</v>
      </c>
      <c r="G3344">
        <v>37514.31</v>
      </c>
      <c r="H3344">
        <v>37142.879999999997</v>
      </c>
      <c r="J3344" s="29">
        <f>VLOOKUP(Datos[[#This Row],[Mes]],$M$2:$N$13,2,FALSE)</f>
        <v>44682</v>
      </c>
      <c r="K3344" s="29" t="str">
        <f>VLOOKUP(Datos[[#This Row],[Region]],$P$7:$S$61,4,FALSE)</f>
        <v>03 - Alicante/Alacant</v>
      </c>
    </row>
    <row r="3345" spans="1:11" x14ac:dyDescent="0.25">
      <c r="A3345" t="s">
        <v>68</v>
      </c>
      <c r="B3345" t="s">
        <v>23</v>
      </c>
      <c r="C3345" t="s">
        <v>8</v>
      </c>
      <c r="D3345">
        <v>12018.93</v>
      </c>
      <c r="E3345">
        <v>10926.3</v>
      </c>
      <c r="F3345">
        <v>3</v>
      </c>
      <c r="G3345">
        <v>12018.93</v>
      </c>
      <c r="H3345">
        <v>10926.3</v>
      </c>
      <c r="J3345" s="29">
        <f>VLOOKUP(Datos[[#This Row],[Mes]],$M$2:$N$13,2,FALSE)</f>
        <v>44682</v>
      </c>
      <c r="K3345" s="29" t="str">
        <f>VLOOKUP(Datos[[#This Row],[Region]],$P$7:$S$61,4,FALSE)</f>
        <v>03 - Alicante/Alacant</v>
      </c>
    </row>
    <row r="3346" spans="1:11" x14ac:dyDescent="0.25">
      <c r="A3346" t="s">
        <v>65</v>
      </c>
      <c r="B3346" t="s">
        <v>18</v>
      </c>
      <c r="C3346" t="s">
        <v>8</v>
      </c>
      <c r="D3346">
        <v>4346.58</v>
      </c>
      <c r="E3346">
        <v>4303.54</v>
      </c>
      <c r="F3346">
        <v>4</v>
      </c>
      <c r="G3346">
        <v>4346.58</v>
      </c>
      <c r="H3346">
        <v>4303.54</v>
      </c>
      <c r="J3346" s="29">
        <f>VLOOKUP(Datos[[#This Row],[Mes]],$M$2:$N$13,2,FALSE)</f>
        <v>44682</v>
      </c>
      <c r="K3346" s="29" t="str">
        <f>VLOOKUP(Datos[[#This Row],[Region]],$P$7:$S$61,4,FALSE)</f>
        <v>04 - Almería</v>
      </c>
    </row>
    <row r="3347" spans="1:11" x14ac:dyDescent="0.25">
      <c r="A3347" t="s">
        <v>65</v>
      </c>
      <c r="B3347" t="s">
        <v>20</v>
      </c>
      <c r="C3347" t="s">
        <v>8</v>
      </c>
      <c r="D3347">
        <v>2984.2400000000002</v>
      </c>
      <c r="E3347">
        <v>2889.62</v>
      </c>
      <c r="F3347">
        <v>4</v>
      </c>
      <c r="G3347">
        <v>2984.2400000000002</v>
      </c>
      <c r="H3347">
        <v>2889.62</v>
      </c>
      <c r="J3347" s="29">
        <f>VLOOKUP(Datos[[#This Row],[Mes]],$M$2:$N$13,2,FALSE)</f>
        <v>44682</v>
      </c>
      <c r="K3347" s="29" t="str">
        <f>VLOOKUP(Datos[[#This Row],[Region]],$P$7:$S$61,4,FALSE)</f>
        <v>04 - Almería</v>
      </c>
    </row>
    <row r="3348" spans="1:11" x14ac:dyDescent="0.25">
      <c r="A3348" t="s">
        <v>65</v>
      </c>
      <c r="B3348" t="s">
        <v>21</v>
      </c>
      <c r="C3348" t="s">
        <v>8</v>
      </c>
      <c r="D3348">
        <v>47776.639999999999</v>
      </c>
      <c r="E3348">
        <v>46931.87</v>
      </c>
      <c r="F3348">
        <v>4</v>
      </c>
      <c r="G3348">
        <v>47776.639999999999</v>
      </c>
      <c r="H3348">
        <v>46931.87</v>
      </c>
      <c r="J3348" s="29">
        <f>VLOOKUP(Datos[[#This Row],[Mes]],$M$2:$N$13,2,FALSE)</f>
        <v>44682</v>
      </c>
      <c r="K3348" s="29" t="str">
        <f>VLOOKUP(Datos[[#This Row],[Region]],$P$7:$S$61,4,FALSE)</f>
        <v>04 - Almería</v>
      </c>
    </row>
    <row r="3349" spans="1:11" x14ac:dyDescent="0.25">
      <c r="A3349" t="s">
        <v>65</v>
      </c>
      <c r="B3349" t="s">
        <v>22</v>
      </c>
      <c r="C3349" t="s">
        <v>8</v>
      </c>
      <c r="D3349">
        <v>97630.93</v>
      </c>
      <c r="E3349">
        <v>96664.29</v>
      </c>
      <c r="F3349">
        <v>4</v>
      </c>
      <c r="G3349">
        <v>97630.93</v>
      </c>
      <c r="H3349">
        <v>96664.29</v>
      </c>
      <c r="J3349" s="29">
        <f>VLOOKUP(Datos[[#This Row],[Mes]],$M$2:$N$13,2,FALSE)</f>
        <v>44682</v>
      </c>
      <c r="K3349" s="29" t="str">
        <f>VLOOKUP(Datos[[#This Row],[Region]],$P$7:$S$61,4,FALSE)</f>
        <v>04 - Almería</v>
      </c>
    </row>
    <row r="3350" spans="1:11" x14ac:dyDescent="0.25">
      <c r="A3350" t="s">
        <v>74</v>
      </c>
      <c r="B3350" t="s">
        <v>18</v>
      </c>
      <c r="C3350" t="s">
        <v>8</v>
      </c>
      <c r="D3350">
        <v>10161.57</v>
      </c>
      <c r="E3350">
        <v>10060.959999999999</v>
      </c>
      <c r="F3350">
        <v>5</v>
      </c>
      <c r="G3350">
        <v>10161.57</v>
      </c>
      <c r="H3350">
        <v>10060.959999999999</v>
      </c>
      <c r="J3350" s="29">
        <f>VLOOKUP(Datos[[#This Row],[Mes]],$M$2:$N$13,2,FALSE)</f>
        <v>44682</v>
      </c>
      <c r="K3350" s="29" t="str">
        <f>VLOOKUP(Datos[[#This Row],[Region]],$P$7:$S$61,4,FALSE)</f>
        <v>05 - Ávila</v>
      </c>
    </row>
    <row r="3351" spans="1:11" x14ac:dyDescent="0.25">
      <c r="A3351" t="s">
        <v>74</v>
      </c>
      <c r="B3351" t="s">
        <v>21</v>
      </c>
      <c r="C3351" t="s">
        <v>8</v>
      </c>
      <c r="D3351">
        <v>36035.69</v>
      </c>
      <c r="E3351">
        <v>35398.519999999997</v>
      </c>
      <c r="F3351">
        <v>5</v>
      </c>
      <c r="G3351">
        <v>36035.69</v>
      </c>
      <c r="H3351">
        <v>35398.519999999997</v>
      </c>
      <c r="J3351" s="29">
        <f>VLOOKUP(Datos[[#This Row],[Mes]],$M$2:$N$13,2,FALSE)</f>
        <v>44682</v>
      </c>
      <c r="K3351" s="29" t="str">
        <f>VLOOKUP(Datos[[#This Row],[Region]],$P$7:$S$61,4,FALSE)</f>
        <v>05 - Ávila</v>
      </c>
    </row>
    <row r="3352" spans="1:11" x14ac:dyDescent="0.25">
      <c r="A3352" t="s">
        <v>74</v>
      </c>
      <c r="B3352" t="s">
        <v>22</v>
      </c>
      <c r="C3352" t="s">
        <v>8</v>
      </c>
      <c r="D3352">
        <v>12225.54</v>
      </c>
      <c r="E3352">
        <v>12104.5</v>
      </c>
      <c r="F3352">
        <v>5</v>
      </c>
      <c r="G3352">
        <v>12225.54</v>
      </c>
      <c r="H3352">
        <v>12104.5</v>
      </c>
      <c r="J3352" s="29">
        <f>VLOOKUP(Datos[[#This Row],[Mes]],$M$2:$N$13,2,FALSE)</f>
        <v>44682</v>
      </c>
      <c r="K3352" s="29" t="str">
        <f>VLOOKUP(Datos[[#This Row],[Region]],$P$7:$S$61,4,FALSE)</f>
        <v>05 - Ávila</v>
      </c>
    </row>
    <row r="3353" spans="1:11" x14ac:dyDescent="0.25">
      <c r="A3353" t="s">
        <v>178</v>
      </c>
      <c r="B3353" t="s">
        <v>18</v>
      </c>
      <c r="C3353" t="s">
        <v>8</v>
      </c>
      <c r="D3353">
        <v>2487.59</v>
      </c>
      <c r="E3353">
        <v>2462.96</v>
      </c>
      <c r="F3353">
        <v>6</v>
      </c>
      <c r="G3353">
        <v>2487.59</v>
      </c>
      <c r="H3353">
        <v>2462.96</v>
      </c>
      <c r="J3353" s="29">
        <f>VLOOKUP(Datos[[#This Row],[Mes]],$M$2:$N$13,2,FALSE)</f>
        <v>44682</v>
      </c>
      <c r="K3353" s="29" t="str">
        <f>VLOOKUP(Datos[[#This Row],[Region]],$P$7:$S$61,4,FALSE)</f>
        <v>06 - Badajoz</v>
      </c>
    </row>
    <row r="3354" spans="1:11" x14ac:dyDescent="0.25">
      <c r="A3354" t="s">
        <v>178</v>
      </c>
      <c r="B3354" t="s">
        <v>20</v>
      </c>
      <c r="C3354" t="s">
        <v>8</v>
      </c>
      <c r="D3354">
        <v>13169.54</v>
      </c>
      <c r="E3354">
        <v>11811.8</v>
      </c>
      <c r="F3354">
        <v>6</v>
      </c>
      <c r="G3354">
        <v>13169.54</v>
      </c>
      <c r="H3354">
        <v>11811.8</v>
      </c>
      <c r="J3354" s="29">
        <f>VLOOKUP(Datos[[#This Row],[Mes]],$M$2:$N$13,2,FALSE)</f>
        <v>44682</v>
      </c>
      <c r="K3354" s="29" t="str">
        <f>VLOOKUP(Datos[[#This Row],[Region]],$P$7:$S$61,4,FALSE)</f>
        <v>06 - Badajoz</v>
      </c>
    </row>
    <row r="3355" spans="1:11" x14ac:dyDescent="0.25">
      <c r="A3355" t="s">
        <v>178</v>
      </c>
      <c r="B3355" t="s">
        <v>22</v>
      </c>
      <c r="C3355" t="s">
        <v>8</v>
      </c>
      <c r="D3355">
        <v>619436.24</v>
      </c>
      <c r="E3355">
        <v>613303.21</v>
      </c>
      <c r="F3355">
        <v>6</v>
      </c>
      <c r="G3355">
        <v>619436.24</v>
      </c>
      <c r="H3355">
        <v>613303.21</v>
      </c>
      <c r="J3355" s="29">
        <f>VLOOKUP(Datos[[#This Row],[Mes]],$M$2:$N$13,2,FALSE)</f>
        <v>44682</v>
      </c>
      <c r="K3355" s="29" t="str">
        <f>VLOOKUP(Datos[[#This Row],[Region]],$P$7:$S$61,4,FALSE)</f>
        <v>06 - Badajoz</v>
      </c>
    </row>
    <row r="3356" spans="1:11" x14ac:dyDescent="0.25">
      <c r="A3356" t="s">
        <v>178</v>
      </c>
      <c r="B3356" t="s">
        <v>23</v>
      </c>
      <c r="C3356" t="s">
        <v>8</v>
      </c>
      <c r="D3356">
        <v>130655.18</v>
      </c>
      <c r="E3356">
        <v>118777.44</v>
      </c>
      <c r="F3356">
        <v>6</v>
      </c>
      <c r="G3356">
        <v>130655.18</v>
      </c>
      <c r="H3356">
        <v>118777.44</v>
      </c>
      <c r="J3356" s="29">
        <f>VLOOKUP(Datos[[#This Row],[Mes]],$M$2:$N$13,2,FALSE)</f>
        <v>44682</v>
      </c>
      <c r="K3356" s="29" t="str">
        <f>VLOOKUP(Datos[[#This Row],[Region]],$P$7:$S$61,4,FALSE)</f>
        <v>06 - Badajoz</v>
      </c>
    </row>
    <row r="3357" spans="1:11" x14ac:dyDescent="0.25">
      <c r="A3357" t="s">
        <v>71</v>
      </c>
      <c r="B3357" t="s">
        <v>20</v>
      </c>
      <c r="C3357" t="s">
        <v>8</v>
      </c>
      <c r="D3357">
        <v>338567.25</v>
      </c>
      <c r="E3357">
        <v>323414.61</v>
      </c>
      <c r="F3357">
        <v>7</v>
      </c>
      <c r="G3357">
        <v>338567.25</v>
      </c>
      <c r="H3357">
        <v>323414.61</v>
      </c>
      <c r="J3357" s="29">
        <f>VLOOKUP(Datos[[#This Row],[Mes]],$M$2:$N$13,2,FALSE)</f>
        <v>44682</v>
      </c>
      <c r="K3357" s="29" t="str">
        <f>VLOOKUP(Datos[[#This Row],[Region]],$P$7:$S$61,4,FALSE)</f>
        <v>07 - Balears, Illes</v>
      </c>
    </row>
    <row r="3358" spans="1:11" x14ac:dyDescent="0.25">
      <c r="A3358" t="s">
        <v>71</v>
      </c>
      <c r="B3358" t="s">
        <v>22</v>
      </c>
      <c r="C3358" t="s">
        <v>8</v>
      </c>
      <c r="D3358">
        <v>58241.77</v>
      </c>
      <c r="E3358">
        <v>57665.120000000003</v>
      </c>
      <c r="F3358">
        <v>7</v>
      </c>
      <c r="G3358">
        <v>58241.77</v>
      </c>
      <c r="H3358">
        <v>57665.120000000003</v>
      </c>
      <c r="J3358" s="29">
        <f>VLOOKUP(Datos[[#This Row],[Mes]],$M$2:$N$13,2,FALSE)</f>
        <v>44682</v>
      </c>
      <c r="K3358" s="29" t="str">
        <f>VLOOKUP(Datos[[#This Row],[Region]],$P$7:$S$61,4,FALSE)</f>
        <v>07 - Balears, Illes</v>
      </c>
    </row>
    <row r="3359" spans="1:11" x14ac:dyDescent="0.25">
      <c r="A3359" t="s">
        <v>72</v>
      </c>
      <c r="B3359" t="s">
        <v>18</v>
      </c>
      <c r="C3359" t="s">
        <v>8</v>
      </c>
      <c r="D3359">
        <v>33095.760000000002</v>
      </c>
      <c r="E3359">
        <v>32768.080000000002</v>
      </c>
      <c r="F3359">
        <v>8</v>
      </c>
      <c r="G3359">
        <v>33095.760000000002</v>
      </c>
      <c r="H3359">
        <v>32768.080000000002</v>
      </c>
      <c r="J3359" s="29">
        <f>VLOOKUP(Datos[[#This Row],[Mes]],$M$2:$N$13,2,FALSE)</f>
        <v>44682</v>
      </c>
      <c r="K3359" s="29" t="str">
        <f>VLOOKUP(Datos[[#This Row],[Region]],$P$7:$S$61,4,FALSE)</f>
        <v>08 - Barcelona</v>
      </c>
    </row>
    <row r="3360" spans="1:11" x14ac:dyDescent="0.25">
      <c r="A3360" t="s">
        <v>72</v>
      </c>
      <c r="B3360" t="s">
        <v>20</v>
      </c>
      <c r="C3360" t="s">
        <v>8</v>
      </c>
      <c r="D3360">
        <v>421594.23999999993</v>
      </c>
      <c r="E3360">
        <v>404882.99000000005</v>
      </c>
      <c r="F3360">
        <v>8</v>
      </c>
      <c r="G3360">
        <v>421594.23999999993</v>
      </c>
      <c r="H3360">
        <v>404882.99000000005</v>
      </c>
      <c r="J3360" s="29">
        <f>VLOOKUP(Datos[[#This Row],[Mes]],$M$2:$N$13,2,FALSE)</f>
        <v>44682</v>
      </c>
      <c r="K3360" s="29" t="str">
        <f>VLOOKUP(Datos[[#This Row],[Region]],$P$7:$S$61,4,FALSE)</f>
        <v>08 - Barcelona</v>
      </c>
    </row>
    <row r="3361" spans="1:11" x14ac:dyDescent="0.25">
      <c r="A3361" t="s">
        <v>72</v>
      </c>
      <c r="B3361" t="s">
        <v>21</v>
      </c>
      <c r="C3361" t="s">
        <v>8</v>
      </c>
      <c r="D3361">
        <v>20901.55</v>
      </c>
      <c r="E3361">
        <v>20531.97</v>
      </c>
      <c r="F3361">
        <v>8</v>
      </c>
      <c r="G3361">
        <v>20901.55</v>
      </c>
      <c r="H3361">
        <v>20531.97</v>
      </c>
      <c r="J3361" s="29">
        <f>VLOOKUP(Datos[[#This Row],[Mes]],$M$2:$N$13,2,FALSE)</f>
        <v>44682</v>
      </c>
      <c r="K3361" s="29" t="str">
        <f>VLOOKUP(Datos[[#This Row],[Region]],$P$7:$S$61,4,FALSE)</f>
        <v>08 - Barcelona</v>
      </c>
    </row>
    <row r="3362" spans="1:11" x14ac:dyDescent="0.25">
      <c r="A3362" t="s">
        <v>72</v>
      </c>
      <c r="B3362" t="s">
        <v>22</v>
      </c>
      <c r="C3362" t="s">
        <v>8</v>
      </c>
      <c r="D3362">
        <v>26084.12</v>
      </c>
      <c r="E3362">
        <v>25825.86</v>
      </c>
      <c r="F3362">
        <v>8</v>
      </c>
      <c r="G3362">
        <v>26084.12</v>
      </c>
      <c r="H3362">
        <v>25825.86</v>
      </c>
      <c r="J3362" s="29">
        <f>VLOOKUP(Datos[[#This Row],[Mes]],$M$2:$N$13,2,FALSE)</f>
        <v>44682</v>
      </c>
      <c r="K3362" s="29" t="str">
        <f>VLOOKUP(Datos[[#This Row],[Region]],$P$7:$S$61,4,FALSE)</f>
        <v>08 - Barcelona</v>
      </c>
    </row>
    <row r="3363" spans="1:11" x14ac:dyDescent="0.25">
      <c r="A3363" t="s">
        <v>76</v>
      </c>
      <c r="B3363" t="s">
        <v>18</v>
      </c>
      <c r="C3363" t="s">
        <v>8</v>
      </c>
      <c r="D3363">
        <v>12499.07</v>
      </c>
      <c r="E3363">
        <v>12375.32</v>
      </c>
      <c r="F3363">
        <v>9</v>
      </c>
      <c r="G3363">
        <v>12499.07</v>
      </c>
      <c r="H3363">
        <v>12375.32</v>
      </c>
      <c r="J3363" s="29">
        <f>VLOOKUP(Datos[[#This Row],[Mes]],$M$2:$N$13,2,FALSE)</f>
        <v>44682</v>
      </c>
      <c r="K3363" s="29" t="str">
        <f>VLOOKUP(Datos[[#This Row],[Region]],$P$7:$S$61,4,FALSE)</f>
        <v>09 - Burgos</v>
      </c>
    </row>
    <row r="3364" spans="1:11" x14ac:dyDescent="0.25">
      <c r="A3364" t="s">
        <v>76</v>
      </c>
      <c r="B3364" t="s">
        <v>20</v>
      </c>
      <c r="C3364" t="s">
        <v>8</v>
      </c>
      <c r="D3364">
        <v>52336.3</v>
      </c>
      <c r="E3364">
        <v>49646.06</v>
      </c>
      <c r="F3364">
        <v>9</v>
      </c>
      <c r="G3364">
        <v>52336.3</v>
      </c>
      <c r="H3364">
        <v>49646.06</v>
      </c>
      <c r="J3364" s="29">
        <f>VLOOKUP(Datos[[#This Row],[Mes]],$M$2:$N$13,2,FALSE)</f>
        <v>44682</v>
      </c>
      <c r="K3364" s="29" t="str">
        <f>VLOOKUP(Datos[[#This Row],[Region]],$P$7:$S$61,4,FALSE)</f>
        <v>09 - Burgos</v>
      </c>
    </row>
    <row r="3365" spans="1:11" x14ac:dyDescent="0.25">
      <c r="A3365" t="s">
        <v>76</v>
      </c>
      <c r="B3365" t="s">
        <v>21</v>
      </c>
      <c r="C3365" t="s">
        <v>8</v>
      </c>
      <c r="D3365">
        <v>186334.48</v>
      </c>
      <c r="E3365">
        <v>183039.76</v>
      </c>
      <c r="F3365">
        <v>9</v>
      </c>
      <c r="G3365">
        <v>186334.48</v>
      </c>
      <c r="H3365">
        <v>183039.76</v>
      </c>
      <c r="J3365" s="29">
        <f>VLOOKUP(Datos[[#This Row],[Mes]],$M$2:$N$13,2,FALSE)</f>
        <v>44682</v>
      </c>
      <c r="K3365" s="29" t="str">
        <f>VLOOKUP(Datos[[#This Row],[Region]],$P$7:$S$61,4,FALSE)</f>
        <v>09 - Burgos</v>
      </c>
    </row>
    <row r="3366" spans="1:11" x14ac:dyDescent="0.25">
      <c r="A3366" t="s">
        <v>76</v>
      </c>
      <c r="B3366" t="s">
        <v>22</v>
      </c>
      <c r="C3366" t="s">
        <v>8</v>
      </c>
      <c r="D3366">
        <v>9233.94</v>
      </c>
      <c r="E3366">
        <v>9142.51</v>
      </c>
      <c r="F3366">
        <v>9</v>
      </c>
      <c r="G3366">
        <v>9233.94</v>
      </c>
      <c r="H3366">
        <v>9142.51</v>
      </c>
      <c r="J3366" s="29">
        <f>VLOOKUP(Datos[[#This Row],[Mes]],$M$2:$N$13,2,FALSE)</f>
        <v>44682</v>
      </c>
      <c r="K3366" s="29" t="str">
        <f>VLOOKUP(Datos[[#This Row],[Region]],$P$7:$S$61,4,FALSE)</f>
        <v>09 - Burgos</v>
      </c>
    </row>
    <row r="3367" spans="1:11" x14ac:dyDescent="0.25">
      <c r="A3367" t="s">
        <v>109</v>
      </c>
      <c r="B3367" t="s">
        <v>18</v>
      </c>
      <c r="C3367" t="s">
        <v>8</v>
      </c>
      <c r="D3367">
        <v>180925.18</v>
      </c>
      <c r="E3367">
        <v>179133.84</v>
      </c>
      <c r="F3367">
        <v>10</v>
      </c>
      <c r="G3367">
        <v>180925.18</v>
      </c>
      <c r="H3367">
        <v>179133.84</v>
      </c>
      <c r="J3367" s="29">
        <f>VLOOKUP(Datos[[#This Row],[Mes]],$M$2:$N$13,2,FALSE)</f>
        <v>44682</v>
      </c>
      <c r="K3367" s="29" t="str">
        <f>VLOOKUP(Datos[[#This Row],[Region]],$P$7:$S$61,4,FALSE)</f>
        <v>10 - Cáceres</v>
      </c>
    </row>
    <row r="3368" spans="1:11" x14ac:dyDescent="0.25">
      <c r="A3368" t="s">
        <v>109</v>
      </c>
      <c r="B3368" t="s">
        <v>19</v>
      </c>
      <c r="C3368" t="s">
        <v>8</v>
      </c>
      <c r="D3368">
        <v>1018948</v>
      </c>
      <c r="E3368">
        <v>977126</v>
      </c>
      <c r="F3368">
        <v>10</v>
      </c>
      <c r="G3368">
        <v>1018948</v>
      </c>
      <c r="H3368">
        <v>977126</v>
      </c>
      <c r="J3368" s="29">
        <f>VLOOKUP(Datos[[#This Row],[Mes]],$M$2:$N$13,2,FALSE)</f>
        <v>44682</v>
      </c>
      <c r="K3368" s="29" t="str">
        <f>VLOOKUP(Datos[[#This Row],[Region]],$P$7:$S$61,4,FALSE)</f>
        <v>10 - Cáceres</v>
      </c>
    </row>
    <row r="3369" spans="1:11" x14ac:dyDescent="0.25">
      <c r="A3369" t="s">
        <v>109</v>
      </c>
      <c r="B3369" t="s">
        <v>20</v>
      </c>
      <c r="C3369" t="s">
        <v>8</v>
      </c>
      <c r="D3369">
        <v>27617.57</v>
      </c>
      <c r="E3369">
        <v>25074.58</v>
      </c>
      <c r="F3369">
        <v>10</v>
      </c>
      <c r="G3369">
        <v>27617.57</v>
      </c>
      <c r="H3369">
        <v>25074.58</v>
      </c>
      <c r="J3369" s="29">
        <f>VLOOKUP(Datos[[#This Row],[Mes]],$M$2:$N$13,2,FALSE)</f>
        <v>44682</v>
      </c>
      <c r="K3369" s="29" t="str">
        <f>VLOOKUP(Datos[[#This Row],[Region]],$P$7:$S$61,4,FALSE)</f>
        <v>10 - Cáceres</v>
      </c>
    </row>
    <row r="3370" spans="1:11" x14ac:dyDescent="0.25">
      <c r="A3370" t="s">
        <v>109</v>
      </c>
      <c r="B3370" t="s">
        <v>21</v>
      </c>
      <c r="C3370" t="s">
        <v>8</v>
      </c>
      <c r="D3370">
        <v>18264.14</v>
      </c>
      <c r="E3370">
        <v>17941.2</v>
      </c>
      <c r="F3370">
        <v>10</v>
      </c>
      <c r="G3370">
        <v>18264.14</v>
      </c>
      <c r="H3370">
        <v>17941.2</v>
      </c>
      <c r="J3370" s="29">
        <f>VLOOKUP(Datos[[#This Row],[Mes]],$M$2:$N$13,2,FALSE)</f>
        <v>44682</v>
      </c>
      <c r="K3370" s="29" t="str">
        <f>VLOOKUP(Datos[[#This Row],[Region]],$P$7:$S$61,4,FALSE)</f>
        <v>10 - Cáceres</v>
      </c>
    </row>
    <row r="3371" spans="1:11" x14ac:dyDescent="0.25">
      <c r="A3371" t="s">
        <v>109</v>
      </c>
      <c r="B3371" t="s">
        <v>22</v>
      </c>
      <c r="C3371" t="s">
        <v>8</v>
      </c>
      <c r="D3371">
        <v>452723.20000000001</v>
      </c>
      <c r="E3371">
        <v>448240.79</v>
      </c>
      <c r="F3371">
        <v>10</v>
      </c>
      <c r="G3371">
        <v>452723.20000000001</v>
      </c>
      <c r="H3371">
        <v>448240.79</v>
      </c>
      <c r="J3371" s="29">
        <f>VLOOKUP(Datos[[#This Row],[Mes]],$M$2:$N$13,2,FALSE)</f>
        <v>44682</v>
      </c>
      <c r="K3371" s="29" t="str">
        <f>VLOOKUP(Datos[[#This Row],[Region]],$P$7:$S$61,4,FALSE)</f>
        <v>10 - Cáceres</v>
      </c>
    </row>
    <row r="3372" spans="1:11" x14ac:dyDescent="0.25">
      <c r="A3372" t="s">
        <v>109</v>
      </c>
      <c r="B3372" t="s">
        <v>23</v>
      </c>
      <c r="C3372" t="s">
        <v>8</v>
      </c>
      <c r="D3372">
        <v>42275</v>
      </c>
      <c r="E3372">
        <v>38431.82</v>
      </c>
      <c r="F3372">
        <v>10</v>
      </c>
      <c r="G3372">
        <v>42275</v>
      </c>
      <c r="H3372">
        <v>38431.82</v>
      </c>
      <c r="J3372" s="29">
        <f>VLOOKUP(Datos[[#This Row],[Mes]],$M$2:$N$13,2,FALSE)</f>
        <v>44682</v>
      </c>
      <c r="K3372" s="29" t="str">
        <f>VLOOKUP(Datos[[#This Row],[Region]],$P$7:$S$61,4,FALSE)</f>
        <v>10 - Cáceres</v>
      </c>
    </row>
    <row r="3373" spans="1:11" x14ac:dyDescent="0.25">
      <c r="A3373" t="s">
        <v>77</v>
      </c>
      <c r="B3373" t="s">
        <v>18</v>
      </c>
      <c r="C3373" t="s">
        <v>8</v>
      </c>
      <c r="D3373">
        <v>2197.31</v>
      </c>
      <c r="E3373">
        <v>2175.5500000000002</v>
      </c>
      <c r="F3373">
        <v>11</v>
      </c>
      <c r="G3373">
        <v>2197.31</v>
      </c>
      <c r="H3373">
        <v>2175.5500000000002</v>
      </c>
      <c r="J3373" s="29">
        <f>VLOOKUP(Datos[[#This Row],[Mes]],$M$2:$N$13,2,FALSE)</f>
        <v>44682</v>
      </c>
      <c r="K3373" s="29" t="str">
        <f>VLOOKUP(Datos[[#This Row],[Region]],$P$7:$S$61,4,FALSE)</f>
        <v>11 - Cádiz</v>
      </c>
    </row>
    <row r="3374" spans="1:11" x14ac:dyDescent="0.25">
      <c r="A3374" t="s">
        <v>77</v>
      </c>
      <c r="B3374" t="s">
        <v>20</v>
      </c>
      <c r="C3374" t="s">
        <v>8</v>
      </c>
      <c r="D3374">
        <v>674708.10000000009</v>
      </c>
      <c r="E3374">
        <v>659125.42000000004</v>
      </c>
      <c r="F3374">
        <v>11</v>
      </c>
      <c r="G3374">
        <v>674708.10000000009</v>
      </c>
      <c r="H3374">
        <v>659125.42000000004</v>
      </c>
      <c r="J3374" s="29">
        <f>VLOOKUP(Datos[[#This Row],[Mes]],$M$2:$N$13,2,FALSE)</f>
        <v>44682</v>
      </c>
      <c r="K3374" s="29" t="str">
        <f>VLOOKUP(Datos[[#This Row],[Region]],$P$7:$S$61,4,FALSE)</f>
        <v>11 - Cádiz</v>
      </c>
    </row>
    <row r="3375" spans="1:11" x14ac:dyDescent="0.25">
      <c r="A3375" t="s">
        <v>77</v>
      </c>
      <c r="B3375" t="s">
        <v>21</v>
      </c>
      <c r="C3375" t="s">
        <v>8</v>
      </c>
      <c r="D3375">
        <v>213916.19</v>
      </c>
      <c r="E3375">
        <v>210133.78</v>
      </c>
      <c r="F3375">
        <v>11</v>
      </c>
      <c r="G3375">
        <v>213916.19</v>
      </c>
      <c r="H3375">
        <v>210133.78</v>
      </c>
      <c r="J3375" s="29">
        <f>VLOOKUP(Datos[[#This Row],[Mes]],$M$2:$N$13,2,FALSE)</f>
        <v>44682</v>
      </c>
      <c r="K3375" s="29" t="str">
        <f>VLOOKUP(Datos[[#This Row],[Region]],$P$7:$S$61,4,FALSE)</f>
        <v>11 - Cádiz</v>
      </c>
    </row>
    <row r="3376" spans="1:11" x14ac:dyDescent="0.25">
      <c r="A3376" t="s">
        <v>77</v>
      </c>
      <c r="B3376" t="s">
        <v>22</v>
      </c>
      <c r="C3376" t="s">
        <v>8</v>
      </c>
      <c r="D3376">
        <v>252550.55</v>
      </c>
      <c r="E3376">
        <v>250050.05</v>
      </c>
      <c r="F3376">
        <v>11</v>
      </c>
      <c r="G3376">
        <v>252550.55</v>
      </c>
      <c r="H3376">
        <v>250050.05</v>
      </c>
      <c r="J3376" s="29">
        <f>VLOOKUP(Datos[[#This Row],[Mes]],$M$2:$N$13,2,FALSE)</f>
        <v>44682</v>
      </c>
      <c r="K3376" s="29" t="str">
        <f>VLOOKUP(Datos[[#This Row],[Region]],$P$7:$S$61,4,FALSE)</f>
        <v>11 - Cádiz</v>
      </c>
    </row>
    <row r="3377" spans="1:11" x14ac:dyDescent="0.25">
      <c r="A3377" t="s">
        <v>77</v>
      </c>
      <c r="B3377" t="s">
        <v>23</v>
      </c>
      <c r="C3377" t="s">
        <v>8</v>
      </c>
      <c r="D3377">
        <v>39108.6</v>
      </c>
      <c r="E3377">
        <v>35553.269999999997</v>
      </c>
      <c r="F3377">
        <v>11</v>
      </c>
      <c r="G3377">
        <v>39108.6</v>
      </c>
      <c r="H3377">
        <v>35553.269999999997</v>
      </c>
      <c r="J3377" s="29">
        <f>VLOOKUP(Datos[[#This Row],[Mes]],$M$2:$N$13,2,FALSE)</f>
        <v>44682</v>
      </c>
      <c r="K3377" s="29" t="str">
        <f>VLOOKUP(Datos[[#This Row],[Region]],$P$7:$S$61,4,FALSE)</f>
        <v>11 - Cádiz</v>
      </c>
    </row>
    <row r="3378" spans="1:11" x14ac:dyDescent="0.25">
      <c r="A3378" t="s">
        <v>79</v>
      </c>
      <c r="B3378" t="s">
        <v>18</v>
      </c>
      <c r="C3378" t="s">
        <v>8</v>
      </c>
      <c r="D3378">
        <v>3531.76</v>
      </c>
      <c r="E3378">
        <v>3496.79</v>
      </c>
      <c r="F3378">
        <v>12</v>
      </c>
      <c r="G3378">
        <v>3531.76</v>
      </c>
      <c r="H3378">
        <v>3496.79</v>
      </c>
      <c r="J3378" s="29">
        <f>VLOOKUP(Datos[[#This Row],[Mes]],$M$2:$N$13,2,FALSE)</f>
        <v>44682</v>
      </c>
      <c r="K3378" s="29" t="str">
        <f>VLOOKUP(Datos[[#This Row],[Region]],$P$7:$S$61,4,FALSE)</f>
        <v>12 - Castellón/Castelló</v>
      </c>
    </row>
    <row r="3379" spans="1:11" x14ac:dyDescent="0.25">
      <c r="A3379" t="s">
        <v>79</v>
      </c>
      <c r="B3379" t="s">
        <v>20</v>
      </c>
      <c r="C3379" t="s">
        <v>8</v>
      </c>
      <c r="D3379">
        <v>176582.35</v>
      </c>
      <c r="E3379">
        <v>172133.55000000002</v>
      </c>
      <c r="F3379">
        <v>12</v>
      </c>
      <c r="G3379">
        <v>176582.35</v>
      </c>
      <c r="H3379">
        <v>172133.55000000002</v>
      </c>
      <c r="J3379" s="29">
        <f>VLOOKUP(Datos[[#This Row],[Mes]],$M$2:$N$13,2,FALSE)</f>
        <v>44682</v>
      </c>
      <c r="K3379" s="29" t="str">
        <f>VLOOKUP(Datos[[#This Row],[Region]],$P$7:$S$61,4,FALSE)</f>
        <v>12 - Castellón/Castelló</v>
      </c>
    </row>
    <row r="3380" spans="1:11" x14ac:dyDescent="0.25">
      <c r="A3380" t="s">
        <v>79</v>
      </c>
      <c r="B3380" t="s">
        <v>21</v>
      </c>
      <c r="C3380" t="s">
        <v>8</v>
      </c>
      <c r="D3380">
        <v>58269.37</v>
      </c>
      <c r="E3380">
        <v>57239.07</v>
      </c>
      <c r="F3380">
        <v>12</v>
      </c>
      <c r="G3380">
        <v>58269.37</v>
      </c>
      <c r="H3380">
        <v>57239.07</v>
      </c>
      <c r="J3380" s="29">
        <f>VLOOKUP(Datos[[#This Row],[Mes]],$M$2:$N$13,2,FALSE)</f>
        <v>44682</v>
      </c>
      <c r="K3380" s="29" t="str">
        <f>VLOOKUP(Datos[[#This Row],[Region]],$P$7:$S$61,4,FALSE)</f>
        <v>12 - Castellón/Castelló</v>
      </c>
    </row>
    <row r="3381" spans="1:11" x14ac:dyDescent="0.25">
      <c r="A3381" t="s">
        <v>79</v>
      </c>
      <c r="B3381" t="s">
        <v>22</v>
      </c>
      <c r="C3381" t="s">
        <v>8</v>
      </c>
      <c r="D3381">
        <v>14465.35</v>
      </c>
      <c r="E3381">
        <v>14322.13</v>
      </c>
      <c r="F3381">
        <v>12</v>
      </c>
      <c r="G3381">
        <v>14465.35</v>
      </c>
      <c r="H3381">
        <v>14322.13</v>
      </c>
      <c r="J3381" s="29">
        <f>VLOOKUP(Datos[[#This Row],[Mes]],$M$2:$N$13,2,FALSE)</f>
        <v>44682</v>
      </c>
      <c r="K3381" s="29" t="str">
        <f>VLOOKUP(Datos[[#This Row],[Region]],$P$7:$S$61,4,FALSE)</f>
        <v>12 - Castellón/Castelló</v>
      </c>
    </row>
    <row r="3382" spans="1:11" x14ac:dyDescent="0.25">
      <c r="A3382" t="s">
        <v>67</v>
      </c>
      <c r="B3382" t="s">
        <v>20</v>
      </c>
      <c r="C3382" t="s">
        <v>8</v>
      </c>
      <c r="D3382">
        <v>65501.08</v>
      </c>
      <c r="E3382">
        <v>62356.3</v>
      </c>
      <c r="F3382">
        <v>13</v>
      </c>
      <c r="G3382">
        <v>65501.08</v>
      </c>
      <c r="H3382">
        <v>62356.3</v>
      </c>
      <c r="J3382" s="29">
        <f>VLOOKUP(Datos[[#This Row],[Mes]],$M$2:$N$13,2,FALSE)</f>
        <v>44682</v>
      </c>
      <c r="K3382" s="29" t="str">
        <f>VLOOKUP(Datos[[#This Row],[Region]],$P$7:$S$61,4,FALSE)</f>
        <v>13 - Ciudad Real</v>
      </c>
    </row>
    <row r="3383" spans="1:11" x14ac:dyDescent="0.25">
      <c r="A3383" t="s">
        <v>67</v>
      </c>
      <c r="B3383" t="s">
        <v>21</v>
      </c>
      <c r="C3383" t="s">
        <v>8</v>
      </c>
      <c r="D3383">
        <v>19411.62</v>
      </c>
      <c r="E3383">
        <v>19068.39</v>
      </c>
      <c r="F3383">
        <v>13</v>
      </c>
      <c r="G3383">
        <v>19411.62</v>
      </c>
      <c r="H3383">
        <v>19068.39</v>
      </c>
      <c r="J3383" s="29">
        <f>VLOOKUP(Datos[[#This Row],[Mes]],$M$2:$N$13,2,FALSE)</f>
        <v>44682</v>
      </c>
      <c r="K3383" s="29" t="str">
        <f>VLOOKUP(Datos[[#This Row],[Region]],$P$7:$S$61,4,FALSE)</f>
        <v>13 - Ciudad Real</v>
      </c>
    </row>
    <row r="3384" spans="1:11" x14ac:dyDescent="0.25">
      <c r="A3384" t="s">
        <v>67</v>
      </c>
      <c r="B3384" t="s">
        <v>22</v>
      </c>
      <c r="C3384" t="s">
        <v>8</v>
      </c>
      <c r="D3384">
        <v>392329.01</v>
      </c>
      <c r="E3384">
        <v>388444.56</v>
      </c>
      <c r="F3384">
        <v>13</v>
      </c>
      <c r="G3384">
        <v>392329.01</v>
      </c>
      <c r="H3384">
        <v>388444.56</v>
      </c>
      <c r="J3384" s="29">
        <f>VLOOKUP(Datos[[#This Row],[Mes]],$M$2:$N$13,2,FALSE)</f>
        <v>44682</v>
      </c>
      <c r="K3384" s="29" t="str">
        <f>VLOOKUP(Datos[[#This Row],[Region]],$P$7:$S$61,4,FALSE)</f>
        <v>13 - Ciudad Real</v>
      </c>
    </row>
    <row r="3385" spans="1:11" x14ac:dyDescent="0.25">
      <c r="A3385" t="s">
        <v>67</v>
      </c>
      <c r="B3385" t="s">
        <v>23</v>
      </c>
      <c r="C3385" t="s">
        <v>8</v>
      </c>
      <c r="D3385">
        <v>85126.77</v>
      </c>
      <c r="E3385">
        <v>77387.97</v>
      </c>
      <c r="F3385">
        <v>13</v>
      </c>
      <c r="G3385">
        <v>85126.77</v>
      </c>
      <c r="H3385">
        <v>77387.97</v>
      </c>
      <c r="J3385" s="29">
        <f>VLOOKUP(Datos[[#This Row],[Mes]],$M$2:$N$13,2,FALSE)</f>
        <v>44682</v>
      </c>
      <c r="K3385" s="29" t="str">
        <f>VLOOKUP(Datos[[#This Row],[Region]],$P$7:$S$61,4,FALSE)</f>
        <v>13 - Ciudad Real</v>
      </c>
    </row>
    <row r="3386" spans="1:11" x14ac:dyDescent="0.25">
      <c r="A3386" t="s">
        <v>80</v>
      </c>
      <c r="B3386" t="s">
        <v>18</v>
      </c>
      <c r="C3386" t="s">
        <v>8</v>
      </c>
      <c r="D3386">
        <v>6770.6</v>
      </c>
      <c r="E3386">
        <v>6703.56</v>
      </c>
      <c r="F3386">
        <v>14</v>
      </c>
      <c r="G3386">
        <v>6770.6</v>
      </c>
      <c r="H3386">
        <v>6703.56</v>
      </c>
      <c r="J3386" s="29">
        <f>VLOOKUP(Datos[[#This Row],[Mes]],$M$2:$N$13,2,FALSE)</f>
        <v>44682</v>
      </c>
      <c r="K3386" s="29" t="str">
        <f>VLOOKUP(Datos[[#This Row],[Region]],$P$7:$S$61,4,FALSE)</f>
        <v>14 - Córdoba</v>
      </c>
    </row>
    <row r="3387" spans="1:11" x14ac:dyDescent="0.25">
      <c r="A3387" t="s">
        <v>80</v>
      </c>
      <c r="B3387" t="s">
        <v>20</v>
      </c>
      <c r="C3387" t="s">
        <v>8</v>
      </c>
      <c r="D3387">
        <v>71537.75</v>
      </c>
      <c r="E3387">
        <v>64838.33</v>
      </c>
      <c r="F3387">
        <v>14</v>
      </c>
      <c r="G3387">
        <v>71537.75</v>
      </c>
      <c r="H3387">
        <v>64838.33</v>
      </c>
      <c r="J3387" s="29">
        <f>VLOOKUP(Datos[[#This Row],[Mes]],$M$2:$N$13,2,FALSE)</f>
        <v>44682</v>
      </c>
      <c r="K3387" s="29" t="str">
        <f>VLOOKUP(Datos[[#This Row],[Region]],$P$7:$S$61,4,FALSE)</f>
        <v>14 - Córdoba</v>
      </c>
    </row>
    <row r="3388" spans="1:11" x14ac:dyDescent="0.25">
      <c r="A3388" t="s">
        <v>80</v>
      </c>
      <c r="B3388" t="s">
        <v>22</v>
      </c>
      <c r="C3388" t="s">
        <v>8</v>
      </c>
      <c r="D3388">
        <v>78705.009999999995</v>
      </c>
      <c r="E3388">
        <v>77925.75</v>
      </c>
      <c r="F3388">
        <v>14</v>
      </c>
      <c r="G3388">
        <v>78705.009999999995</v>
      </c>
      <c r="H3388">
        <v>77925.75</v>
      </c>
      <c r="J3388" s="29">
        <f>VLOOKUP(Datos[[#This Row],[Mes]],$M$2:$N$13,2,FALSE)</f>
        <v>44682</v>
      </c>
      <c r="K3388" s="29" t="str">
        <f>VLOOKUP(Datos[[#This Row],[Region]],$P$7:$S$61,4,FALSE)</f>
        <v>14 - Córdoba</v>
      </c>
    </row>
    <row r="3389" spans="1:11" x14ac:dyDescent="0.25">
      <c r="A3389" t="s">
        <v>80</v>
      </c>
      <c r="B3389" t="s">
        <v>23</v>
      </c>
      <c r="C3389" t="s">
        <v>8</v>
      </c>
      <c r="D3389">
        <v>77431.66</v>
      </c>
      <c r="E3389">
        <v>70392.42</v>
      </c>
      <c r="F3389">
        <v>14</v>
      </c>
      <c r="G3389">
        <v>77431.66</v>
      </c>
      <c r="H3389">
        <v>70392.42</v>
      </c>
      <c r="J3389" s="29">
        <f>VLOOKUP(Datos[[#This Row],[Mes]],$M$2:$N$13,2,FALSE)</f>
        <v>44682</v>
      </c>
      <c r="K3389" s="29" t="str">
        <f>VLOOKUP(Datos[[#This Row],[Region]],$P$7:$S$61,4,FALSE)</f>
        <v>14 - Córdoba</v>
      </c>
    </row>
    <row r="3390" spans="1:11" x14ac:dyDescent="0.25">
      <c r="A3390" t="s">
        <v>81</v>
      </c>
      <c r="B3390" t="s">
        <v>18</v>
      </c>
      <c r="C3390" t="s">
        <v>8</v>
      </c>
      <c r="D3390">
        <v>26358.34</v>
      </c>
      <c r="E3390">
        <v>26097.37</v>
      </c>
      <c r="F3390">
        <v>15</v>
      </c>
      <c r="G3390">
        <v>26358.34</v>
      </c>
      <c r="H3390">
        <v>26097.37</v>
      </c>
      <c r="J3390" s="29">
        <f>VLOOKUP(Datos[[#This Row],[Mes]],$M$2:$N$13,2,FALSE)</f>
        <v>44682</v>
      </c>
      <c r="K3390" s="29" t="str">
        <f>VLOOKUP(Datos[[#This Row],[Region]],$P$7:$S$61,4,FALSE)</f>
        <v>15 - Coruña, A</v>
      </c>
    </row>
    <row r="3391" spans="1:11" x14ac:dyDescent="0.25">
      <c r="A3391" t="s">
        <v>81</v>
      </c>
      <c r="B3391" t="s">
        <v>20</v>
      </c>
      <c r="C3391" t="s">
        <v>8</v>
      </c>
      <c r="D3391">
        <v>337569.94000000006</v>
      </c>
      <c r="E3391">
        <v>327320.95999999996</v>
      </c>
      <c r="F3391">
        <v>15</v>
      </c>
      <c r="G3391">
        <v>337569.94000000006</v>
      </c>
      <c r="H3391">
        <v>327320.95999999996</v>
      </c>
      <c r="J3391" s="29">
        <f>VLOOKUP(Datos[[#This Row],[Mes]],$M$2:$N$13,2,FALSE)</f>
        <v>44682</v>
      </c>
      <c r="K3391" s="29" t="str">
        <f>VLOOKUP(Datos[[#This Row],[Region]],$P$7:$S$61,4,FALSE)</f>
        <v>15 - Coruña, A</v>
      </c>
    </row>
    <row r="3392" spans="1:11" x14ac:dyDescent="0.25">
      <c r="A3392" t="s">
        <v>81</v>
      </c>
      <c r="B3392" t="s">
        <v>21</v>
      </c>
      <c r="C3392" t="s">
        <v>8</v>
      </c>
      <c r="D3392">
        <v>113961.04</v>
      </c>
      <c r="E3392">
        <v>111946.01</v>
      </c>
      <c r="F3392">
        <v>15</v>
      </c>
      <c r="G3392">
        <v>113961.04</v>
      </c>
      <c r="H3392">
        <v>111946.01</v>
      </c>
      <c r="J3392" s="29">
        <f>VLOOKUP(Datos[[#This Row],[Mes]],$M$2:$N$13,2,FALSE)</f>
        <v>44682</v>
      </c>
      <c r="K3392" s="29" t="str">
        <f>VLOOKUP(Datos[[#This Row],[Region]],$P$7:$S$61,4,FALSE)</f>
        <v>15 - Coruña, A</v>
      </c>
    </row>
    <row r="3393" spans="1:11" x14ac:dyDescent="0.25">
      <c r="A3393" t="s">
        <v>81</v>
      </c>
      <c r="B3393" t="s">
        <v>22</v>
      </c>
      <c r="C3393" t="s">
        <v>8</v>
      </c>
      <c r="D3393">
        <v>249.94</v>
      </c>
      <c r="E3393">
        <v>247.47</v>
      </c>
      <c r="F3393">
        <v>15</v>
      </c>
      <c r="G3393">
        <v>249.94</v>
      </c>
      <c r="H3393">
        <v>247.47</v>
      </c>
      <c r="J3393" s="29">
        <f>VLOOKUP(Datos[[#This Row],[Mes]],$M$2:$N$13,2,FALSE)</f>
        <v>44682</v>
      </c>
      <c r="K3393" s="29" t="str">
        <f>VLOOKUP(Datos[[#This Row],[Region]],$P$7:$S$61,4,FALSE)</f>
        <v>15 - Coruña, A</v>
      </c>
    </row>
    <row r="3394" spans="1:11" x14ac:dyDescent="0.25">
      <c r="A3394" t="s">
        <v>82</v>
      </c>
      <c r="B3394" t="s">
        <v>18</v>
      </c>
      <c r="C3394" t="s">
        <v>8</v>
      </c>
      <c r="D3394">
        <v>25925.82</v>
      </c>
      <c r="E3394">
        <v>25669.13</v>
      </c>
      <c r="F3394">
        <v>16</v>
      </c>
      <c r="G3394">
        <v>25925.82</v>
      </c>
      <c r="H3394">
        <v>25669.13</v>
      </c>
      <c r="J3394" s="29">
        <f>VLOOKUP(Datos[[#This Row],[Mes]],$M$2:$N$13,2,FALSE)</f>
        <v>44682</v>
      </c>
      <c r="K3394" s="29" t="str">
        <f>VLOOKUP(Datos[[#This Row],[Region]],$P$7:$S$61,4,FALSE)</f>
        <v>16 - Cuenca</v>
      </c>
    </row>
    <row r="3395" spans="1:11" x14ac:dyDescent="0.25">
      <c r="A3395" t="s">
        <v>82</v>
      </c>
      <c r="B3395" t="s">
        <v>21</v>
      </c>
      <c r="C3395" t="s">
        <v>8</v>
      </c>
      <c r="D3395">
        <v>198922.79</v>
      </c>
      <c r="E3395">
        <v>195405.49</v>
      </c>
      <c r="F3395">
        <v>16</v>
      </c>
      <c r="G3395">
        <v>198922.79</v>
      </c>
      <c r="H3395">
        <v>195405.49</v>
      </c>
      <c r="J3395" s="29">
        <f>VLOOKUP(Datos[[#This Row],[Mes]],$M$2:$N$13,2,FALSE)</f>
        <v>44682</v>
      </c>
      <c r="K3395" s="29" t="str">
        <f>VLOOKUP(Datos[[#This Row],[Region]],$P$7:$S$61,4,FALSE)</f>
        <v>16 - Cuenca</v>
      </c>
    </row>
    <row r="3396" spans="1:11" x14ac:dyDescent="0.25">
      <c r="A3396" t="s">
        <v>82</v>
      </c>
      <c r="B3396" t="s">
        <v>22</v>
      </c>
      <c r="C3396" t="s">
        <v>8</v>
      </c>
      <c r="D3396">
        <v>501661.52</v>
      </c>
      <c r="E3396">
        <v>496694.57</v>
      </c>
      <c r="F3396">
        <v>16</v>
      </c>
      <c r="G3396">
        <v>501661.52</v>
      </c>
      <c r="H3396">
        <v>496694.57</v>
      </c>
      <c r="J3396" s="29">
        <f>VLOOKUP(Datos[[#This Row],[Mes]],$M$2:$N$13,2,FALSE)</f>
        <v>44682</v>
      </c>
      <c r="K3396" s="29" t="str">
        <f>VLOOKUP(Datos[[#This Row],[Region]],$P$7:$S$61,4,FALSE)</f>
        <v>16 - Cuenca</v>
      </c>
    </row>
    <row r="3397" spans="1:11" x14ac:dyDescent="0.25">
      <c r="A3397" t="s">
        <v>105</v>
      </c>
      <c r="B3397" t="s">
        <v>18</v>
      </c>
      <c r="C3397" t="s">
        <v>8</v>
      </c>
      <c r="D3397">
        <v>41060.720000000001</v>
      </c>
      <c r="E3397">
        <v>40654.18</v>
      </c>
      <c r="F3397">
        <v>17</v>
      </c>
      <c r="G3397">
        <v>41060.720000000001</v>
      </c>
      <c r="H3397">
        <v>40654.18</v>
      </c>
      <c r="J3397" s="29">
        <f>VLOOKUP(Datos[[#This Row],[Mes]],$M$2:$N$13,2,FALSE)</f>
        <v>44682</v>
      </c>
      <c r="K3397" s="29" t="str">
        <f>VLOOKUP(Datos[[#This Row],[Region]],$P$7:$S$61,4,FALSE)</f>
        <v>17 - Girona</v>
      </c>
    </row>
    <row r="3398" spans="1:11" x14ac:dyDescent="0.25">
      <c r="A3398" t="s">
        <v>105</v>
      </c>
      <c r="B3398" t="s">
        <v>20</v>
      </c>
      <c r="C3398" t="s">
        <v>8</v>
      </c>
      <c r="D3398">
        <v>18238.55</v>
      </c>
      <c r="E3398">
        <v>17593.22</v>
      </c>
      <c r="F3398">
        <v>17</v>
      </c>
      <c r="G3398">
        <v>18238.55</v>
      </c>
      <c r="H3398">
        <v>17593.22</v>
      </c>
      <c r="J3398" s="29">
        <f>VLOOKUP(Datos[[#This Row],[Mes]],$M$2:$N$13,2,FALSE)</f>
        <v>44682</v>
      </c>
      <c r="K3398" s="29" t="str">
        <f>VLOOKUP(Datos[[#This Row],[Region]],$P$7:$S$61,4,FALSE)</f>
        <v>17 - Girona</v>
      </c>
    </row>
    <row r="3399" spans="1:11" x14ac:dyDescent="0.25">
      <c r="A3399" t="s">
        <v>105</v>
      </c>
      <c r="B3399" t="s">
        <v>22</v>
      </c>
      <c r="C3399" t="s">
        <v>8</v>
      </c>
      <c r="D3399">
        <v>4820.95</v>
      </c>
      <c r="E3399">
        <v>4773.22</v>
      </c>
      <c r="F3399">
        <v>17</v>
      </c>
      <c r="G3399">
        <v>4820.95</v>
      </c>
      <c r="H3399">
        <v>4773.22</v>
      </c>
      <c r="J3399" s="29">
        <f>VLOOKUP(Datos[[#This Row],[Mes]],$M$2:$N$13,2,FALSE)</f>
        <v>44682</v>
      </c>
      <c r="K3399" s="29" t="str">
        <f>VLOOKUP(Datos[[#This Row],[Region]],$P$7:$S$61,4,FALSE)</f>
        <v>17 - Girona</v>
      </c>
    </row>
    <row r="3400" spans="1:11" x14ac:dyDescent="0.25">
      <c r="A3400" t="s">
        <v>103</v>
      </c>
      <c r="B3400" t="s">
        <v>18</v>
      </c>
      <c r="C3400" t="s">
        <v>8</v>
      </c>
      <c r="D3400">
        <v>23280.66</v>
      </c>
      <c r="E3400">
        <v>23050.16</v>
      </c>
      <c r="F3400">
        <v>18</v>
      </c>
      <c r="G3400">
        <v>23280.66</v>
      </c>
      <c r="H3400">
        <v>23050.16</v>
      </c>
      <c r="J3400" s="29">
        <f>VLOOKUP(Datos[[#This Row],[Mes]],$M$2:$N$13,2,FALSE)</f>
        <v>44682</v>
      </c>
      <c r="K3400" s="29" t="str">
        <f>VLOOKUP(Datos[[#This Row],[Region]],$P$7:$S$61,4,FALSE)</f>
        <v>18 - Granada</v>
      </c>
    </row>
    <row r="3401" spans="1:11" x14ac:dyDescent="0.25">
      <c r="A3401" t="s">
        <v>103</v>
      </c>
      <c r="B3401" t="s">
        <v>20</v>
      </c>
      <c r="C3401" t="s">
        <v>8</v>
      </c>
      <c r="D3401">
        <v>26191.37</v>
      </c>
      <c r="E3401">
        <v>25430.799999999999</v>
      </c>
      <c r="F3401">
        <v>18</v>
      </c>
      <c r="G3401">
        <v>26191.37</v>
      </c>
      <c r="H3401">
        <v>25430.799999999999</v>
      </c>
      <c r="J3401" s="29">
        <f>VLOOKUP(Datos[[#This Row],[Mes]],$M$2:$N$13,2,FALSE)</f>
        <v>44682</v>
      </c>
      <c r="K3401" s="29" t="str">
        <f>VLOOKUP(Datos[[#This Row],[Region]],$P$7:$S$61,4,FALSE)</f>
        <v>18 - Granada</v>
      </c>
    </row>
    <row r="3402" spans="1:11" x14ac:dyDescent="0.25">
      <c r="A3402" t="s">
        <v>103</v>
      </c>
      <c r="B3402" t="s">
        <v>21</v>
      </c>
      <c r="C3402" t="s">
        <v>8</v>
      </c>
      <c r="D3402">
        <v>44944.62</v>
      </c>
      <c r="E3402">
        <v>44149.919999999998</v>
      </c>
      <c r="F3402">
        <v>18</v>
      </c>
      <c r="G3402">
        <v>44944.62</v>
      </c>
      <c r="H3402">
        <v>44149.919999999998</v>
      </c>
      <c r="J3402" s="29">
        <f>VLOOKUP(Datos[[#This Row],[Mes]],$M$2:$N$13,2,FALSE)</f>
        <v>44682</v>
      </c>
      <c r="K3402" s="29" t="str">
        <f>VLOOKUP(Datos[[#This Row],[Region]],$P$7:$S$61,4,FALSE)</f>
        <v>18 - Granada</v>
      </c>
    </row>
    <row r="3403" spans="1:11" x14ac:dyDescent="0.25">
      <c r="A3403" t="s">
        <v>103</v>
      </c>
      <c r="B3403" t="s">
        <v>22</v>
      </c>
      <c r="C3403" t="s">
        <v>8</v>
      </c>
      <c r="D3403">
        <v>171118.53</v>
      </c>
      <c r="E3403">
        <v>169424.29</v>
      </c>
      <c r="F3403">
        <v>18</v>
      </c>
      <c r="G3403">
        <v>171118.53</v>
      </c>
      <c r="H3403">
        <v>169424.29</v>
      </c>
      <c r="J3403" s="29">
        <f>VLOOKUP(Datos[[#This Row],[Mes]],$M$2:$N$13,2,FALSE)</f>
        <v>44682</v>
      </c>
      <c r="K3403" s="29" t="str">
        <f>VLOOKUP(Datos[[#This Row],[Region]],$P$7:$S$61,4,FALSE)</f>
        <v>18 - Granada</v>
      </c>
    </row>
    <row r="3404" spans="1:11" x14ac:dyDescent="0.25">
      <c r="A3404" t="s">
        <v>103</v>
      </c>
      <c r="B3404" t="s">
        <v>23</v>
      </c>
      <c r="C3404" t="s">
        <v>8</v>
      </c>
      <c r="D3404">
        <v>58365.48</v>
      </c>
      <c r="E3404">
        <v>53059.53</v>
      </c>
      <c r="F3404">
        <v>18</v>
      </c>
      <c r="G3404">
        <v>58365.48</v>
      </c>
      <c r="H3404">
        <v>53059.53</v>
      </c>
      <c r="J3404" s="29">
        <f>VLOOKUP(Datos[[#This Row],[Mes]],$M$2:$N$13,2,FALSE)</f>
        <v>44682</v>
      </c>
      <c r="K3404" s="29" t="str">
        <f>VLOOKUP(Datos[[#This Row],[Region]],$P$7:$S$61,4,FALSE)</f>
        <v>18 - Granada</v>
      </c>
    </row>
    <row r="3405" spans="1:11" x14ac:dyDescent="0.25">
      <c r="A3405" t="s">
        <v>107</v>
      </c>
      <c r="B3405" t="s">
        <v>18</v>
      </c>
      <c r="C3405" t="s">
        <v>8</v>
      </c>
      <c r="D3405">
        <v>13647.5</v>
      </c>
      <c r="E3405">
        <v>13512.38</v>
      </c>
      <c r="F3405">
        <v>19</v>
      </c>
      <c r="G3405">
        <v>13647.5</v>
      </c>
      <c r="H3405">
        <v>13512.38</v>
      </c>
      <c r="J3405" s="29">
        <f>VLOOKUP(Datos[[#This Row],[Mes]],$M$2:$N$13,2,FALSE)</f>
        <v>44682</v>
      </c>
      <c r="K3405" s="29" t="str">
        <f>VLOOKUP(Datos[[#This Row],[Region]],$P$7:$S$61,4,FALSE)</f>
        <v>19 - Guadalajara</v>
      </c>
    </row>
    <row r="3406" spans="1:11" x14ac:dyDescent="0.25">
      <c r="A3406" t="s">
        <v>107</v>
      </c>
      <c r="B3406" t="s">
        <v>19</v>
      </c>
      <c r="C3406" t="s">
        <v>8</v>
      </c>
      <c r="D3406">
        <v>785185</v>
      </c>
      <c r="E3406">
        <v>733202</v>
      </c>
      <c r="F3406">
        <v>19</v>
      </c>
      <c r="G3406">
        <v>785185</v>
      </c>
      <c r="H3406">
        <v>733202</v>
      </c>
      <c r="J3406" s="29">
        <f>VLOOKUP(Datos[[#This Row],[Mes]],$M$2:$N$13,2,FALSE)</f>
        <v>44682</v>
      </c>
      <c r="K3406" s="29" t="str">
        <f>VLOOKUP(Datos[[#This Row],[Region]],$P$7:$S$61,4,FALSE)</f>
        <v>19 - Guadalajara</v>
      </c>
    </row>
    <row r="3407" spans="1:11" x14ac:dyDescent="0.25">
      <c r="A3407" t="s">
        <v>107</v>
      </c>
      <c r="B3407" t="s">
        <v>21</v>
      </c>
      <c r="C3407" t="s">
        <v>8</v>
      </c>
      <c r="D3407">
        <v>49743.31</v>
      </c>
      <c r="E3407">
        <v>48863.76</v>
      </c>
      <c r="F3407">
        <v>19</v>
      </c>
      <c r="G3407">
        <v>49743.31</v>
      </c>
      <c r="H3407">
        <v>48863.76</v>
      </c>
      <c r="J3407" s="29">
        <f>VLOOKUP(Datos[[#This Row],[Mes]],$M$2:$N$13,2,FALSE)</f>
        <v>44682</v>
      </c>
      <c r="K3407" s="29" t="str">
        <f>VLOOKUP(Datos[[#This Row],[Region]],$P$7:$S$61,4,FALSE)</f>
        <v>19 - Guadalajara</v>
      </c>
    </row>
    <row r="3408" spans="1:11" x14ac:dyDescent="0.25">
      <c r="A3408" t="s">
        <v>107</v>
      </c>
      <c r="B3408" t="s">
        <v>22</v>
      </c>
      <c r="C3408" t="s">
        <v>8</v>
      </c>
      <c r="D3408">
        <v>210932.22</v>
      </c>
      <c r="E3408">
        <v>208843.78</v>
      </c>
      <c r="F3408">
        <v>19</v>
      </c>
      <c r="G3408">
        <v>210932.22</v>
      </c>
      <c r="H3408">
        <v>208843.78</v>
      </c>
      <c r="J3408" s="29">
        <f>VLOOKUP(Datos[[#This Row],[Mes]],$M$2:$N$13,2,FALSE)</f>
        <v>44682</v>
      </c>
      <c r="K3408" s="29" t="str">
        <f>VLOOKUP(Datos[[#This Row],[Region]],$P$7:$S$61,4,FALSE)</f>
        <v>19 - Guadalajara</v>
      </c>
    </row>
    <row r="3409" spans="1:11" x14ac:dyDescent="0.25">
      <c r="A3409" t="s">
        <v>104</v>
      </c>
      <c r="B3409" t="s">
        <v>18</v>
      </c>
      <c r="C3409" t="s">
        <v>8</v>
      </c>
      <c r="D3409">
        <v>6130.11</v>
      </c>
      <c r="E3409">
        <v>6069.42</v>
      </c>
      <c r="F3409">
        <v>20</v>
      </c>
      <c r="G3409">
        <v>6130.11</v>
      </c>
      <c r="H3409">
        <v>6069.42</v>
      </c>
      <c r="J3409" s="29">
        <f>VLOOKUP(Datos[[#This Row],[Mes]],$M$2:$N$13,2,FALSE)</f>
        <v>44682</v>
      </c>
      <c r="K3409" s="29" t="str">
        <f>VLOOKUP(Datos[[#This Row],[Region]],$P$7:$S$61,4,FALSE)</f>
        <v>20 - Gipuzkoa</v>
      </c>
    </row>
    <row r="3410" spans="1:11" x14ac:dyDescent="0.25">
      <c r="A3410" t="s">
        <v>104</v>
      </c>
      <c r="B3410" t="s">
        <v>20</v>
      </c>
      <c r="C3410" t="s">
        <v>8</v>
      </c>
      <c r="D3410">
        <v>58969.59</v>
      </c>
      <c r="E3410">
        <v>55472.55</v>
      </c>
      <c r="F3410">
        <v>20</v>
      </c>
      <c r="G3410">
        <v>58969.59</v>
      </c>
      <c r="H3410">
        <v>55472.55</v>
      </c>
      <c r="J3410" s="29">
        <f>VLOOKUP(Datos[[#This Row],[Mes]],$M$2:$N$13,2,FALSE)</f>
        <v>44682</v>
      </c>
      <c r="K3410" s="29" t="str">
        <f>VLOOKUP(Datos[[#This Row],[Region]],$P$7:$S$61,4,FALSE)</f>
        <v>20 - Gipuzkoa</v>
      </c>
    </row>
    <row r="3411" spans="1:11" x14ac:dyDescent="0.25">
      <c r="A3411" t="s">
        <v>104</v>
      </c>
      <c r="B3411" t="s">
        <v>22</v>
      </c>
      <c r="C3411" t="s">
        <v>8</v>
      </c>
      <c r="D3411">
        <v>1267.1400000000001</v>
      </c>
      <c r="E3411">
        <v>1254.5899999999999</v>
      </c>
      <c r="F3411">
        <v>20</v>
      </c>
      <c r="G3411">
        <v>1267.1400000000001</v>
      </c>
      <c r="H3411">
        <v>1254.5899999999999</v>
      </c>
      <c r="J3411" s="29">
        <f>VLOOKUP(Datos[[#This Row],[Mes]],$M$2:$N$13,2,FALSE)</f>
        <v>44682</v>
      </c>
      <c r="K3411" s="29" t="str">
        <f>VLOOKUP(Datos[[#This Row],[Region]],$P$7:$S$61,4,FALSE)</f>
        <v>20 - Gipuzkoa</v>
      </c>
    </row>
    <row r="3412" spans="1:11" x14ac:dyDescent="0.25">
      <c r="A3412" t="s">
        <v>102</v>
      </c>
      <c r="B3412" t="s">
        <v>18</v>
      </c>
      <c r="C3412" t="s">
        <v>8</v>
      </c>
      <c r="D3412">
        <v>1044.48</v>
      </c>
      <c r="E3412">
        <v>1034.1400000000001</v>
      </c>
      <c r="F3412">
        <v>21</v>
      </c>
      <c r="G3412">
        <v>1044.48</v>
      </c>
      <c r="H3412">
        <v>1034.1400000000001</v>
      </c>
      <c r="J3412" s="29">
        <f>VLOOKUP(Datos[[#This Row],[Mes]],$M$2:$N$13,2,FALSE)</f>
        <v>44682</v>
      </c>
      <c r="K3412" s="29" t="str">
        <f>VLOOKUP(Datos[[#This Row],[Region]],$P$7:$S$61,4,FALSE)</f>
        <v>21 - Huelva</v>
      </c>
    </row>
    <row r="3413" spans="1:11" x14ac:dyDescent="0.25">
      <c r="A3413" t="s">
        <v>102</v>
      </c>
      <c r="B3413" t="s">
        <v>20</v>
      </c>
      <c r="C3413" t="s">
        <v>8</v>
      </c>
      <c r="D3413">
        <v>289000.77</v>
      </c>
      <c r="E3413">
        <v>277003.93</v>
      </c>
      <c r="F3413">
        <v>21</v>
      </c>
      <c r="G3413">
        <v>289000.77</v>
      </c>
      <c r="H3413">
        <v>277003.93</v>
      </c>
      <c r="J3413" s="29">
        <f>VLOOKUP(Datos[[#This Row],[Mes]],$M$2:$N$13,2,FALSE)</f>
        <v>44682</v>
      </c>
      <c r="K3413" s="29" t="str">
        <f>VLOOKUP(Datos[[#This Row],[Region]],$P$7:$S$61,4,FALSE)</f>
        <v>21 - Huelva</v>
      </c>
    </row>
    <row r="3414" spans="1:11" x14ac:dyDescent="0.25">
      <c r="A3414" t="s">
        <v>102</v>
      </c>
      <c r="B3414" t="s">
        <v>21</v>
      </c>
      <c r="C3414" t="s">
        <v>8</v>
      </c>
      <c r="D3414">
        <v>60572.959999999999</v>
      </c>
      <c r="E3414">
        <v>59501.93</v>
      </c>
      <c r="F3414">
        <v>21</v>
      </c>
      <c r="G3414">
        <v>60572.959999999999</v>
      </c>
      <c r="H3414">
        <v>59501.93</v>
      </c>
      <c r="J3414" s="29">
        <f>VLOOKUP(Datos[[#This Row],[Mes]],$M$2:$N$13,2,FALSE)</f>
        <v>44682</v>
      </c>
      <c r="K3414" s="29" t="str">
        <f>VLOOKUP(Datos[[#This Row],[Region]],$P$7:$S$61,4,FALSE)</f>
        <v>21 - Huelva</v>
      </c>
    </row>
    <row r="3415" spans="1:11" x14ac:dyDescent="0.25">
      <c r="A3415" t="s">
        <v>102</v>
      </c>
      <c r="B3415" t="s">
        <v>22</v>
      </c>
      <c r="C3415" t="s">
        <v>8</v>
      </c>
      <c r="D3415">
        <v>120687.2</v>
      </c>
      <c r="E3415">
        <v>119492.28</v>
      </c>
      <c r="F3415">
        <v>21</v>
      </c>
      <c r="G3415">
        <v>120687.2</v>
      </c>
      <c r="H3415">
        <v>119492.28</v>
      </c>
      <c r="J3415" s="29">
        <f>VLOOKUP(Datos[[#This Row],[Mes]],$M$2:$N$13,2,FALSE)</f>
        <v>44682</v>
      </c>
      <c r="K3415" s="29" t="str">
        <f>VLOOKUP(Datos[[#This Row],[Region]],$P$7:$S$61,4,FALSE)</f>
        <v>21 - Huelva</v>
      </c>
    </row>
    <row r="3416" spans="1:11" x14ac:dyDescent="0.25">
      <c r="A3416" t="s">
        <v>101</v>
      </c>
      <c r="B3416" t="s">
        <v>18</v>
      </c>
      <c r="C3416" t="s">
        <v>8</v>
      </c>
      <c r="D3416">
        <v>332998.21999999997</v>
      </c>
      <c r="E3416">
        <v>329701.21000000002</v>
      </c>
      <c r="F3416">
        <v>22</v>
      </c>
      <c r="G3416">
        <v>332998.21999999997</v>
      </c>
      <c r="H3416">
        <v>329701.21000000002</v>
      </c>
      <c r="J3416" s="29">
        <f>VLOOKUP(Datos[[#This Row],[Mes]],$M$2:$N$13,2,FALSE)</f>
        <v>44682</v>
      </c>
      <c r="K3416" s="29" t="str">
        <f>VLOOKUP(Datos[[#This Row],[Region]],$P$7:$S$61,4,FALSE)</f>
        <v>22 - Huesca</v>
      </c>
    </row>
    <row r="3417" spans="1:11" x14ac:dyDescent="0.25">
      <c r="A3417" t="s">
        <v>101</v>
      </c>
      <c r="B3417" t="s">
        <v>20</v>
      </c>
      <c r="C3417" t="s">
        <v>8</v>
      </c>
      <c r="D3417">
        <v>34938.65</v>
      </c>
      <c r="E3417">
        <v>32919.06</v>
      </c>
      <c r="F3417">
        <v>22</v>
      </c>
      <c r="G3417">
        <v>34938.65</v>
      </c>
      <c r="H3417">
        <v>32919.06</v>
      </c>
      <c r="J3417" s="29">
        <f>VLOOKUP(Datos[[#This Row],[Mes]],$M$2:$N$13,2,FALSE)</f>
        <v>44682</v>
      </c>
      <c r="K3417" s="29" t="str">
        <f>VLOOKUP(Datos[[#This Row],[Region]],$P$7:$S$61,4,FALSE)</f>
        <v>22 - Huesca</v>
      </c>
    </row>
    <row r="3418" spans="1:11" x14ac:dyDescent="0.25">
      <c r="A3418" t="s">
        <v>101</v>
      </c>
      <c r="B3418" t="s">
        <v>21</v>
      </c>
      <c r="C3418" t="s">
        <v>8</v>
      </c>
      <c r="D3418">
        <v>75882.06</v>
      </c>
      <c r="E3418">
        <v>74540.33</v>
      </c>
      <c r="F3418">
        <v>22</v>
      </c>
      <c r="G3418">
        <v>75882.06</v>
      </c>
      <c r="H3418">
        <v>74540.33</v>
      </c>
      <c r="J3418" s="29">
        <f>VLOOKUP(Datos[[#This Row],[Mes]],$M$2:$N$13,2,FALSE)</f>
        <v>44682</v>
      </c>
      <c r="K3418" s="29" t="str">
        <f>VLOOKUP(Datos[[#This Row],[Region]],$P$7:$S$61,4,FALSE)</f>
        <v>22 - Huesca</v>
      </c>
    </row>
    <row r="3419" spans="1:11" x14ac:dyDescent="0.25">
      <c r="A3419" t="s">
        <v>101</v>
      </c>
      <c r="B3419" t="s">
        <v>22</v>
      </c>
      <c r="C3419" t="s">
        <v>8</v>
      </c>
      <c r="D3419">
        <v>33417.32</v>
      </c>
      <c r="E3419">
        <v>33086.46</v>
      </c>
      <c r="F3419">
        <v>22</v>
      </c>
      <c r="G3419">
        <v>33417.32</v>
      </c>
      <c r="H3419">
        <v>33086.46</v>
      </c>
      <c r="J3419" s="29">
        <f>VLOOKUP(Datos[[#This Row],[Mes]],$M$2:$N$13,2,FALSE)</f>
        <v>44682</v>
      </c>
      <c r="K3419" s="29" t="str">
        <f>VLOOKUP(Datos[[#This Row],[Region]],$P$7:$S$61,4,FALSE)</f>
        <v>22 - Huesca</v>
      </c>
    </row>
    <row r="3420" spans="1:11" x14ac:dyDescent="0.25">
      <c r="A3420" t="s">
        <v>56</v>
      </c>
      <c r="B3420" t="s">
        <v>18</v>
      </c>
      <c r="C3420" t="s">
        <v>8</v>
      </c>
      <c r="D3420">
        <v>12390.34</v>
      </c>
      <c r="E3420">
        <v>12267.66</v>
      </c>
      <c r="F3420">
        <v>23</v>
      </c>
      <c r="G3420">
        <v>12390.34</v>
      </c>
      <c r="H3420">
        <v>12267.66</v>
      </c>
      <c r="J3420" s="29">
        <f>VLOOKUP(Datos[[#This Row],[Mes]],$M$2:$N$13,2,FALSE)</f>
        <v>44682</v>
      </c>
      <c r="K3420" s="29" t="str">
        <f>VLOOKUP(Datos[[#This Row],[Region]],$P$7:$S$61,4,FALSE)</f>
        <v>23 - Jaén</v>
      </c>
    </row>
    <row r="3421" spans="1:11" x14ac:dyDescent="0.25">
      <c r="A3421" t="s">
        <v>56</v>
      </c>
      <c r="B3421" t="s">
        <v>20</v>
      </c>
      <c r="C3421" t="s">
        <v>8</v>
      </c>
      <c r="D3421">
        <v>75018.989999999991</v>
      </c>
      <c r="E3421">
        <v>71071.34</v>
      </c>
      <c r="F3421">
        <v>23</v>
      </c>
      <c r="G3421">
        <v>75018.989999999991</v>
      </c>
      <c r="H3421">
        <v>71071.34</v>
      </c>
      <c r="J3421" s="29">
        <f>VLOOKUP(Datos[[#This Row],[Mes]],$M$2:$N$13,2,FALSE)</f>
        <v>44682</v>
      </c>
      <c r="K3421" s="29" t="str">
        <f>VLOOKUP(Datos[[#This Row],[Region]],$P$7:$S$61,4,FALSE)</f>
        <v>23 - Jaén</v>
      </c>
    </row>
    <row r="3422" spans="1:11" x14ac:dyDescent="0.25">
      <c r="A3422" t="s">
        <v>56</v>
      </c>
      <c r="B3422" t="s">
        <v>21</v>
      </c>
      <c r="C3422" t="s">
        <v>8</v>
      </c>
      <c r="D3422">
        <v>1370.75</v>
      </c>
      <c r="E3422">
        <v>1346.51</v>
      </c>
      <c r="F3422">
        <v>23</v>
      </c>
      <c r="G3422">
        <v>1370.75</v>
      </c>
      <c r="H3422">
        <v>1346.51</v>
      </c>
      <c r="J3422" s="29">
        <f>VLOOKUP(Datos[[#This Row],[Mes]],$M$2:$N$13,2,FALSE)</f>
        <v>44682</v>
      </c>
      <c r="K3422" s="29" t="str">
        <f>VLOOKUP(Datos[[#This Row],[Region]],$P$7:$S$61,4,FALSE)</f>
        <v>23 - Jaén</v>
      </c>
    </row>
    <row r="3423" spans="1:11" x14ac:dyDescent="0.25">
      <c r="A3423" t="s">
        <v>56</v>
      </c>
      <c r="B3423" t="s">
        <v>22</v>
      </c>
      <c r="C3423" t="s">
        <v>8</v>
      </c>
      <c r="D3423">
        <v>43450.84</v>
      </c>
      <c r="E3423">
        <v>43020.63</v>
      </c>
      <c r="F3423">
        <v>23</v>
      </c>
      <c r="G3423">
        <v>43450.84</v>
      </c>
      <c r="H3423">
        <v>43020.63</v>
      </c>
      <c r="J3423" s="29">
        <f>VLOOKUP(Datos[[#This Row],[Mes]],$M$2:$N$13,2,FALSE)</f>
        <v>44682</v>
      </c>
      <c r="K3423" s="29" t="str">
        <f>VLOOKUP(Datos[[#This Row],[Region]],$P$7:$S$61,4,FALSE)</f>
        <v>23 - Jaén</v>
      </c>
    </row>
    <row r="3424" spans="1:11" x14ac:dyDescent="0.25">
      <c r="A3424" t="s">
        <v>100</v>
      </c>
      <c r="B3424" t="s">
        <v>18</v>
      </c>
      <c r="C3424" t="s">
        <v>8</v>
      </c>
      <c r="D3424">
        <v>55904.160000000003</v>
      </c>
      <c r="E3424">
        <v>55350.65</v>
      </c>
      <c r="F3424">
        <v>24</v>
      </c>
      <c r="G3424">
        <v>55904.160000000003</v>
      </c>
      <c r="H3424">
        <v>55350.65</v>
      </c>
      <c r="J3424" s="29">
        <f>VLOOKUP(Datos[[#This Row],[Mes]],$M$2:$N$13,2,FALSE)</f>
        <v>44682</v>
      </c>
      <c r="K3424" s="29" t="str">
        <f>VLOOKUP(Datos[[#This Row],[Region]],$P$7:$S$61,4,FALSE)</f>
        <v>24 - León</v>
      </c>
    </row>
    <row r="3425" spans="1:11" x14ac:dyDescent="0.25">
      <c r="A3425" t="s">
        <v>100</v>
      </c>
      <c r="B3425" t="s">
        <v>20</v>
      </c>
      <c r="C3425" t="s">
        <v>8</v>
      </c>
      <c r="D3425">
        <v>16777.62</v>
      </c>
      <c r="E3425">
        <v>15688.02</v>
      </c>
      <c r="F3425">
        <v>24</v>
      </c>
      <c r="G3425">
        <v>16777.62</v>
      </c>
      <c r="H3425">
        <v>15688.02</v>
      </c>
      <c r="J3425" s="29">
        <f>VLOOKUP(Datos[[#This Row],[Mes]],$M$2:$N$13,2,FALSE)</f>
        <v>44682</v>
      </c>
      <c r="K3425" s="29" t="str">
        <f>VLOOKUP(Datos[[#This Row],[Region]],$P$7:$S$61,4,FALSE)</f>
        <v>24 - León</v>
      </c>
    </row>
    <row r="3426" spans="1:11" x14ac:dyDescent="0.25">
      <c r="A3426" t="s">
        <v>100</v>
      </c>
      <c r="B3426" t="s">
        <v>21</v>
      </c>
      <c r="C3426" t="s">
        <v>8</v>
      </c>
      <c r="D3426">
        <v>49244.41</v>
      </c>
      <c r="E3426">
        <v>48373.68</v>
      </c>
      <c r="F3426">
        <v>24</v>
      </c>
      <c r="G3426">
        <v>49244.41</v>
      </c>
      <c r="H3426">
        <v>48373.68</v>
      </c>
      <c r="J3426" s="29">
        <f>VLOOKUP(Datos[[#This Row],[Mes]],$M$2:$N$13,2,FALSE)</f>
        <v>44682</v>
      </c>
      <c r="K3426" s="29" t="str">
        <f>VLOOKUP(Datos[[#This Row],[Region]],$P$7:$S$61,4,FALSE)</f>
        <v>24 - León</v>
      </c>
    </row>
    <row r="3427" spans="1:11" x14ac:dyDescent="0.25">
      <c r="A3427" t="s">
        <v>100</v>
      </c>
      <c r="B3427" t="s">
        <v>22</v>
      </c>
      <c r="C3427" t="s">
        <v>8</v>
      </c>
      <c r="D3427">
        <v>72258.67</v>
      </c>
      <c r="E3427">
        <v>71543.240000000005</v>
      </c>
      <c r="F3427">
        <v>24</v>
      </c>
      <c r="G3427">
        <v>72258.67</v>
      </c>
      <c r="H3427">
        <v>71543.240000000005</v>
      </c>
      <c r="J3427" s="29">
        <f>VLOOKUP(Datos[[#This Row],[Mes]],$M$2:$N$13,2,FALSE)</f>
        <v>44682</v>
      </c>
      <c r="K3427" s="29" t="str">
        <f>VLOOKUP(Datos[[#This Row],[Region]],$P$7:$S$61,4,FALSE)</f>
        <v>24 - León</v>
      </c>
    </row>
    <row r="3428" spans="1:11" x14ac:dyDescent="0.25">
      <c r="A3428" t="s">
        <v>99</v>
      </c>
      <c r="B3428" t="s">
        <v>18</v>
      </c>
      <c r="C3428" t="s">
        <v>8</v>
      </c>
      <c r="D3428">
        <v>495661.46</v>
      </c>
      <c r="E3428">
        <v>490753.92</v>
      </c>
      <c r="F3428">
        <v>25</v>
      </c>
      <c r="G3428">
        <v>495661.46</v>
      </c>
      <c r="H3428">
        <v>490753.92</v>
      </c>
      <c r="J3428" s="29">
        <f>VLOOKUP(Datos[[#This Row],[Mes]],$M$2:$N$13,2,FALSE)</f>
        <v>44682</v>
      </c>
      <c r="K3428" s="29" t="str">
        <f>VLOOKUP(Datos[[#This Row],[Region]],$P$7:$S$61,4,FALSE)</f>
        <v>25 - Lleida</v>
      </c>
    </row>
    <row r="3429" spans="1:11" x14ac:dyDescent="0.25">
      <c r="A3429" t="s">
        <v>99</v>
      </c>
      <c r="B3429" t="s">
        <v>20</v>
      </c>
      <c r="C3429" t="s">
        <v>8</v>
      </c>
      <c r="D3429">
        <v>48227.369999999995</v>
      </c>
      <c r="E3429">
        <v>45483.450000000004</v>
      </c>
      <c r="F3429">
        <v>25</v>
      </c>
      <c r="G3429">
        <v>48227.369999999995</v>
      </c>
      <c r="H3429">
        <v>45483.450000000004</v>
      </c>
      <c r="J3429" s="29">
        <f>VLOOKUP(Datos[[#This Row],[Mes]],$M$2:$N$13,2,FALSE)</f>
        <v>44682</v>
      </c>
      <c r="K3429" s="29" t="str">
        <f>VLOOKUP(Datos[[#This Row],[Region]],$P$7:$S$61,4,FALSE)</f>
        <v>25 - Lleida</v>
      </c>
    </row>
    <row r="3430" spans="1:11" x14ac:dyDescent="0.25">
      <c r="A3430" t="s">
        <v>99</v>
      </c>
      <c r="B3430" t="s">
        <v>21</v>
      </c>
      <c r="C3430" t="s">
        <v>8</v>
      </c>
      <c r="D3430">
        <v>54294.36</v>
      </c>
      <c r="E3430">
        <v>53334.34</v>
      </c>
      <c r="F3430">
        <v>25</v>
      </c>
      <c r="G3430">
        <v>54294.36</v>
      </c>
      <c r="H3430">
        <v>53334.34</v>
      </c>
      <c r="J3430" s="29">
        <f>VLOOKUP(Datos[[#This Row],[Mes]],$M$2:$N$13,2,FALSE)</f>
        <v>44682</v>
      </c>
      <c r="K3430" s="29" t="str">
        <f>VLOOKUP(Datos[[#This Row],[Region]],$P$7:$S$61,4,FALSE)</f>
        <v>25 - Lleida</v>
      </c>
    </row>
    <row r="3431" spans="1:11" x14ac:dyDescent="0.25">
      <c r="A3431" t="s">
        <v>99</v>
      </c>
      <c r="B3431" t="s">
        <v>22</v>
      </c>
      <c r="C3431" t="s">
        <v>8</v>
      </c>
      <c r="D3431">
        <v>44494.99</v>
      </c>
      <c r="E3431">
        <v>44054.45</v>
      </c>
      <c r="F3431">
        <v>25</v>
      </c>
      <c r="G3431">
        <v>44494.99</v>
      </c>
      <c r="H3431">
        <v>44054.45</v>
      </c>
      <c r="J3431" s="29">
        <f>VLOOKUP(Datos[[#This Row],[Mes]],$M$2:$N$13,2,FALSE)</f>
        <v>44682</v>
      </c>
      <c r="K3431" s="29" t="str">
        <f>VLOOKUP(Datos[[#This Row],[Region]],$P$7:$S$61,4,FALSE)</f>
        <v>25 - Lleida</v>
      </c>
    </row>
    <row r="3432" spans="1:11" x14ac:dyDescent="0.25">
      <c r="A3432" t="s">
        <v>99</v>
      </c>
      <c r="B3432" t="s">
        <v>23</v>
      </c>
      <c r="C3432" t="s">
        <v>8</v>
      </c>
      <c r="D3432">
        <v>5365.36</v>
      </c>
      <c r="E3432">
        <v>4877.6000000000004</v>
      </c>
      <c r="F3432">
        <v>25</v>
      </c>
      <c r="G3432">
        <v>5365.36</v>
      </c>
      <c r="H3432">
        <v>4877.6000000000004</v>
      </c>
      <c r="J3432" s="29">
        <f>VLOOKUP(Datos[[#This Row],[Mes]],$M$2:$N$13,2,FALSE)</f>
        <v>44682</v>
      </c>
      <c r="K3432" s="29" t="str">
        <f>VLOOKUP(Datos[[#This Row],[Region]],$P$7:$S$61,4,FALSE)</f>
        <v>25 - Lleida</v>
      </c>
    </row>
    <row r="3433" spans="1:11" x14ac:dyDescent="0.25">
      <c r="A3433" t="s">
        <v>91</v>
      </c>
      <c r="B3433" t="s">
        <v>18</v>
      </c>
      <c r="C3433" t="s">
        <v>8</v>
      </c>
      <c r="D3433">
        <v>13134.93</v>
      </c>
      <c r="E3433">
        <v>13004.88</v>
      </c>
      <c r="F3433">
        <v>26</v>
      </c>
      <c r="G3433">
        <v>13134.93</v>
      </c>
      <c r="H3433">
        <v>13004.88</v>
      </c>
      <c r="J3433" s="29">
        <f>VLOOKUP(Datos[[#This Row],[Mes]],$M$2:$N$13,2,FALSE)</f>
        <v>44682</v>
      </c>
      <c r="K3433" s="29" t="str">
        <f>VLOOKUP(Datos[[#This Row],[Region]],$P$7:$S$61,4,FALSE)</f>
        <v>26 - Rioja, La</v>
      </c>
    </row>
    <row r="3434" spans="1:11" x14ac:dyDescent="0.25">
      <c r="A3434" t="s">
        <v>91</v>
      </c>
      <c r="B3434" t="s">
        <v>20</v>
      </c>
      <c r="C3434" t="s">
        <v>8</v>
      </c>
      <c r="D3434">
        <v>71742</v>
      </c>
      <c r="E3434">
        <v>69836</v>
      </c>
      <c r="F3434">
        <v>26</v>
      </c>
      <c r="G3434">
        <v>71742</v>
      </c>
      <c r="H3434">
        <v>69836</v>
      </c>
      <c r="J3434" s="29">
        <f>VLOOKUP(Datos[[#This Row],[Mes]],$M$2:$N$13,2,FALSE)</f>
        <v>44682</v>
      </c>
      <c r="K3434" s="29" t="str">
        <f>VLOOKUP(Datos[[#This Row],[Region]],$P$7:$S$61,4,FALSE)</f>
        <v>26 - Rioja, La</v>
      </c>
    </row>
    <row r="3435" spans="1:11" x14ac:dyDescent="0.25">
      <c r="A3435" t="s">
        <v>91</v>
      </c>
      <c r="B3435" t="s">
        <v>21</v>
      </c>
      <c r="C3435" t="s">
        <v>8</v>
      </c>
      <c r="D3435">
        <v>26651.35</v>
      </c>
      <c r="E3435">
        <v>26180.11</v>
      </c>
      <c r="F3435">
        <v>26</v>
      </c>
      <c r="G3435">
        <v>26651.35</v>
      </c>
      <c r="H3435">
        <v>26180.11</v>
      </c>
      <c r="J3435" s="29">
        <f>VLOOKUP(Datos[[#This Row],[Mes]],$M$2:$N$13,2,FALSE)</f>
        <v>44682</v>
      </c>
      <c r="K3435" s="29" t="str">
        <f>VLOOKUP(Datos[[#This Row],[Region]],$P$7:$S$61,4,FALSE)</f>
        <v>26 - Rioja, La</v>
      </c>
    </row>
    <row r="3436" spans="1:11" x14ac:dyDescent="0.25">
      <c r="A3436" t="s">
        <v>91</v>
      </c>
      <c r="B3436" t="s">
        <v>22</v>
      </c>
      <c r="C3436" t="s">
        <v>8</v>
      </c>
      <c r="D3436">
        <v>35925.46</v>
      </c>
      <c r="E3436">
        <v>35569.760000000002</v>
      </c>
      <c r="F3436">
        <v>26</v>
      </c>
      <c r="G3436">
        <v>35925.46</v>
      </c>
      <c r="H3436">
        <v>35569.760000000002</v>
      </c>
      <c r="J3436" s="29">
        <f>VLOOKUP(Datos[[#This Row],[Mes]],$M$2:$N$13,2,FALSE)</f>
        <v>44682</v>
      </c>
      <c r="K3436" s="29" t="str">
        <f>VLOOKUP(Datos[[#This Row],[Region]],$P$7:$S$61,4,FALSE)</f>
        <v>26 - Rioja, La</v>
      </c>
    </row>
    <row r="3437" spans="1:11" x14ac:dyDescent="0.25">
      <c r="A3437" t="s">
        <v>57</v>
      </c>
      <c r="B3437" t="s">
        <v>18</v>
      </c>
      <c r="C3437" t="s">
        <v>8</v>
      </c>
      <c r="D3437">
        <v>88289.56</v>
      </c>
      <c r="E3437">
        <v>87415.41</v>
      </c>
      <c r="F3437">
        <v>27</v>
      </c>
      <c r="G3437">
        <v>88289.56</v>
      </c>
      <c r="H3437">
        <v>87415.41</v>
      </c>
      <c r="J3437" s="29">
        <f>VLOOKUP(Datos[[#This Row],[Mes]],$M$2:$N$13,2,FALSE)</f>
        <v>44682</v>
      </c>
      <c r="K3437" s="29" t="str">
        <f>VLOOKUP(Datos[[#This Row],[Region]],$P$7:$S$61,4,FALSE)</f>
        <v>27 - Lugo</v>
      </c>
    </row>
    <row r="3438" spans="1:11" x14ac:dyDescent="0.25">
      <c r="A3438" t="s">
        <v>57</v>
      </c>
      <c r="B3438" t="s">
        <v>20</v>
      </c>
      <c r="C3438" t="s">
        <v>8</v>
      </c>
      <c r="D3438">
        <v>2319</v>
      </c>
      <c r="E3438">
        <v>2226</v>
      </c>
      <c r="F3438">
        <v>27</v>
      </c>
      <c r="G3438">
        <v>2319</v>
      </c>
      <c r="H3438">
        <v>2226</v>
      </c>
      <c r="J3438" s="29">
        <f>VLOOKUP(Datos[[#This Row],[Mes]],$M$2:$N$13,2,FALSE)</f>
        <v>44682</v>
      </c>
      <c r="K3438" s="29" t="str">
        <f>VLOOKUP(Datos[[#This Row],[Region]],$P$7:$S$61,4,FALSE)</f>
        <v>27 - Lugo</v>
      </c>
    </row>
    <row r="3439" spans="1:11" x14ac:dyDescent="0.25">
      <c r="A3439" t="s">
        <v>57</v>
      </c>
      <c r="B3439" t="s">
        <v>21</v>
      </c>
      <c r="C3439" t="s">
        <v>8</v>
      </c>
      <c r="D3439">
        <v>150796.93</v>
      </c>
      <c r="E3439">
        <v>148130.57999999999</v>
      </c>
      <c r="F3439">
        <v>27</v>
      </c>
      <c r="G3439">
        <v>150796.93</v>
      </c>
      <c r="H3439">
        <v>148130.57999999999</v>
      </c>
      <c r="J3439" s="29">
        <f>VLOOKUP(Datos[[#This Row],[Mes]],$M$2:$N$13,2,FALSE)</f>
        <v>44682</v>
      </c>
      <c r="K3439" s="29" t="str">
        <f>VLOOKUP(Datos[[#This Row],[Region]],$P$7:$S$61,4,FALSE)</f>
        <v>27 - Lugo</v>
      </c>
    </row>
    <row r="3440" spans="1:11" x14ac:dyDescent="0.25">
      <c r="A3440" t="s">
        <v>57</v>
      </c>
      <c r="B3440" t="s">
        <v>22</v>
      </c>
      <c r="C3440" t="s">
        <v>8</v>
      </c>
      <c r="D3440">
        <v>936.4</v>
      </c>
      <c r="E3440">
        <v>927.13</v>
      </c>
      <c r="F3440">
        <v>27</v>
      </c>
      <c r="G3440">
        <v>936.4</v>
      </c>
      <c r="H3440">
        <v>927.13</v>
      </c>
      <c r="J3440" s="29">
        <f>VLOOKUP(Datos[[#This Row],[Mes]],$M$2:$N$13,2,FALSE)</f>
        <v>44682</v>
      </c>
      <c r="K3440" s="29" t="str">
        <f>VLOOKUP(Datos[[#This Row],[Region]],$P$7:$S$61,4,FALSE)</f>
        <v>27 - Lugo</v>
      </c>
    </row>
    <row r="3441" spans="1:11" x14ac:dyDescent="0.25">
      <c r="A3441" t="s">
        <v>98</v>
      </c>
      <c r="B3441" t="s">
        <v>18</v>
      </c>
      <c r="C3441" t="s">
        <v>8</v>
      </c>
      <c r="D3441">
        <v>9825.3700000000008</v>
      </c>
      <c r="E3441">
        <v>9728.09</v>
      </c>
      <c r="F3441">
        <v>28</v>
      </c>
      <c r="G3441">
        <v>9825.3700000000008</v>
      </c>
      <c r="H3441">
        <v>9728.09</v>
      </c>
      <c r="J3441" s="29">
        <f>VLOOKUP(Datos[[#This Row],[Mes]],$M$2:$N$13,2,FALSE)</f>
        <v>44682</v>
      </c>
      <c r="K3441" s="29" t="str">
        <f>VLOOKUP(Datos[[#This Row],[Region]],$P$7:$S$61,4,FALSE)</f>
        <v>28 - Madrid</v>
      </c>
    </row>
    <row r="3442" spans="1:11" x14ac:dyDescent="0.25">
      <c r="A3442" t="s">
        <v>98</v>
      </c>
      <c r="B3442" t="s">
        <v>20</v>
      </c>
      <c r="C3442" t="s">
        <v>8</v>
      </c>
      <c r="D3442">
        <v>72321.31</v>
      </c>
      <c r="E3442">
        <v>64373.1</v>
      </c>
      <c r="F3442">
        <v>28</v>
      </c>
      <c r="G3442">
        <v>72321.31</v>
      </c>
      <c r="H3442">
        <v>64373.1</v>
      </c>
      <c r="J3442" s="29">
        <f>VLOOKUP(Datos[[#This Row],[Mes]],$M$2:$N$13,2,FALSE)</f>
        <v>44682</v>
      </c>
      <c r="K3442" s="29" t="str">
        <f>VLOOKUP(Datos[[#This Row],[Region]],$P$7:$S$61,4,FALSE)</f>
        <v>28 - Madrid</v>
      </c>
    </row>
    <row r="3443" spans="1:11" x14ac:dyDescent="0.25">
      <c r="A3443" t="s">
        <v>98</v>
      </c>
      <c r="B3443" t="s">
        <v>21</v>
      </c>
      <c r="C3443" t="s">
        <v>8</v>
      </c>
      <c r="D3443">
        <v>3276.99</v>
      </c>
      <c r="E3443">
        <v>3219.05</v>
      </c>
      <c r="F3443">
        <v>28</v>
      </c>
      <c r="G3443">
        <v>3276.99</v>
      </c>
      <c r="H3443">
        <v>3219.05</v>
      </c>
      <c r="J3443" s="29">
        <f>VLOOKUP(Datos[[#This Row],[Mes]],$M$2:$N$13,2,FALSE)</f>
        <v>44682</v>
      </c>
      <c r="K3443" s="29" t="str">
        <f>VLOOKUP(Datos[[#This Row],[Region]],$P$7:$S$61,4,FALSE)</f>
        <v>28 - Madrid</v>
      </c>
    </row>
    <row r="3444" spans="1:11" x14ac:dyDescent="0.25">
      <c r="A3444" t="s">
        <v>98</v>
      </c>
      <c r="B3444" t="s">
        <v>22</v>
      </c>
      <c r="C3444" t="s">
        <v>8</v>
      </c>
      <c r="D3444">
        <v>37717.96</v>
      </c>
      <c r="E3444">
        <v>37344.51</v>
      </c>
      <c r="F3444">
        <v>28</v>
      </c>
      <c r="G3444">
        <v>37717.96</v>
      </c>
      <c r="H3444">
        <v>37344.51</v>
      </c>
      <c r="J3444" s="29">
        <f>VLOOKUP(Datos[[#This Row],[Mes]],$M$2:$N$13,2,FALSE)</f>
        <v>44682</v>
      </c>
      <c r="K3444" s="29" t="str">
        <f>VLOOKUP(Datos[[#This Row],[Region]],$P$7:$S$61,4,FALSE)</f>
        <v>28 - Madrid</v>
      </c>
    </row>
    <row r="3445" spans="1:11" x14ac:dyDescent="0.25">
      <c r="A3445" t="s">
        <v>97</v>
      </c>
      <c r="B3445" t="s">
        <v>18</v>
      </c>
      <c r="C3445" t="s">
        <v>8</v>
      </c>
      <c r="D3445">
        <v>52322.29</v>
      </c>
      <c r="E3445">
        <v>51804.25</v>
      </c>
      <c r="F3445">
        <v>29</v>
      </c>
      <c r="G3445">
        <v>52322.29</v>
      </c>
      <c r="H3445">
        <v>51804.25</v>
      </c>
      <c r="J3445" s="29">
        <f>VLOOKUP(Datos[[#This Row],[Mes]],$M$2:$N$13,2,FALSE)</f>
        <v>44682</v>
      </c>
      <c r="K3445" s="29" t="str">
        <f>VLOOKUP(Datos[[#This Row],[Region]],$P$7:$S$61,4,FALSE)</f>
        <v>29 - Málaga</v>
      </c>
    </row>
    <row r="3446" spans="1:11" x14ac:dyDescent="0.25">
      <c r="A3446" t="s">
        <v>97</v>
      </c>
      <c r="B3446" t="s">
        <v>20</v>
      </c>
      <c r="C3446" t="s">
        <v>8</v>
      </c>
      <c r="D3446">
        <v>120600.98999999999</v>
      </c>
      <c r="E3446">
        <v>117031.05</v>
      </c>
      <c r="F3446">
        <v>29</v>
      </c>
      <c r="G3446">
        <v>120600.98999999999</v>
      </c>
      <c r="H3446">
        <v>117031.05</v>
      </c>
      <c r="J3446" s="29">
        <f>VLOOKUP(Datos[[#This Row],[Mes]],$M$2:$N$13,2,FALSE)</f>
        <v>44682</v>
      </c>
      <c r="K3446" s="29" t="str">
        <f>VLOOKUP(Datos[[#This Row],[Region]],$P$7:$S$61,4,FALSE)</f>
        <v>29 - Málaga</v>
      </c>
    </row>
    <row r="3447" spans="1:11" x14ac:dyDescent="0.25">
      <c r="A3447" t="s">
        <v>97</v>
      </c>
      <c r="B3447" t="s">
        <v>21</v>
      </c>
      <c r="C3447" t="s">
        <v>8</v>
      </c>
      <c r="D3447">
        <v>120998.1</v>
      </c>
      <c r="E3447">
        <v>118858.64</v>
      </c>
      <c r="F3447">
        <v>29</v>
      </c>
      <c r="G3447">
        <v>120998.1</v>
      </c>
      <c r="H3447">
        <v>118858.64</v>
      </c>
      <c r="J3447" s="29">
        <f>VLOOKUP(Datos[[#This Row],[Mes]],$M$2:$N$13,2,FALSE)</f>
        <v>44682</v>
      </c>
      <c r="K3447" s="29" t="str">
        <f>VLOOKUP(Datos[[#This Row],[Region]],$P$7:$S$61,4,FALSE)</f>
        <v>29 - Málaga</v>
      </c>
    </row>
    <row r="3448" spans="1:11" x14ac:dyDescent="0.25">
      <c r="A3448" t="s">
        <v>97</v>
      </c>
      <c r="B3448" t="s">
        <v>22</v>
      </c>
      <c r="C3448" t="s">
        <v>8</v>
      </c>
      <c r="D3448">
        <v>63137.279999999999</v>
      </c>
      <c r="E3448">
        <v>62512.160000000003</v>
      </c>
      <c r="F3448">
        <v>29</v>
      </c>
      <c r="G3448">
        <v>63137.279999999999</v>
      </c>
      <c r="H3448">
        <v>62512.160000000003</v>
      </c>
      <c r="J3448" s="29">
        <f>VLOOKUP(Datos[[#This Row],[Mes]],$M$2:$N$13,2,FALSE)</f>
        <v>44682</v>
      </c>
      <c r="K3448" s="29" t="str">
        <f>VLOOKUP(Datos[[#This Row],[Region]],$P$7:$S$61,4,FALSE)</f>
        <v>29 - Málaga</v>
      </c>
    </row>
    <row r="3449" spans="1:11" x14ac:dyDescent="0.25">
      <c r="A3449" t="s">
        <v>59</v>
      </c>
      <c r="B3449" t="s">
        <v>18</v>
      </c>
      <c r="C3449" t="s">
        <v>8</v>
      </c>
      <c r="D3449">
        <v>10003.290000000001</v>
      </c>
      <c r="E3449">
        <v>9904.25</v>
      </c>
      <c r="F3449">
        <v>30</v>
      </c>
      <c r="G3449">
        <v>10003.290000000001</v>
      </c>
      <c r="H3449">
        <v>9904.25</v>
      </c>
      <c r="J3449" s="29">
        <f>VLOOKUP(Datos[[#This Row],[Mes]],$M$2:$N$13,2,FALSE)</f>
        <v>44682</v>
      </c>
      <c r="K3449" s="29" t="str">
        <f>VLOOKUP(Datos[[#This Row],[Region]],$P$7:$S$61,4,FALSE)</f>
        <v>30 - Murcia</v>
      </c>
    </row>
    <row r="3450" spans="1:11" x14ac:dyDescent="0.25">
      <c r="A3450" t="s">
        <v>59</v>
      </c>
      <c r="B3450" t="s">
        <v>20</v>
      </c>
      <c r="C3450" t="s">
        <v>8</v>
      </c>
      <c r="D3450">
        <v>359672.71</v>
      </c>
      <c r="E3450">
        <v>350948.64</v>
      </c>
      <c r="F3450">
        <v>30</v>
      </c>
      <c r="G3450">
        <v>359672.71</v>
      </c>
      <c r="H3450">
        <v>350948.64</v>
      </c>
      <c r="J3450" s="29">
        <f>VLOOKUP(Datos[[#This Row],[Mes]],$M$2:$N$13,2,FALSE)</f>
        <v>44682</v>
      </c>
      <c r="K3450" s="29" t="str">
        <f>VLOOKUP(Datos[[#This Row],[Region]],$P$7:$S$61,4,FALSE)</f>
        <v>30 - Murcia</v>
      </c>
    </row>
    <row r="3451" spans="1:11" x14ac:dyDescent="0.25">
      <c r="A3451" t="s">
        <v>59</v>
      </c>
      <c r="B3451" t="s">
        <v>21</v>
      </c>
      <c r="C3451" t="s">
        <v>8</v>
      </c>
      <c r="D3451">
        <v>16993.05</v>
      </c>
      <c r="E3451">
        <v>16692.580000000002</v>
      </c>
      <c r="F3451">
        <v>30</v>
      </c>
      <c r="G3451">
        <v>16993.05</v>
      </c>
      <c r="H3451">
        <v>16692.580000000002</v>
      </c>
      <c r="J3451" s="29">
        <f>VLOOKUP(Datos[[#This Row],[Mes]],$M$2:$N$13,2,FALSE)</f>
        <v>44682</v>
      </c>
      <c r="K3451" s="29" t="str">
        <f>VLOOKUP(Datos[[#This Row],[Region]],$P$7:$S$61,4,FALSE)</f>
        <v>30 - Murcia</v>
      </c>
    </row>
    <row r="3452" spans="1:11" x14ac:dyDescent="0.25">
      <c r="A3452" t="s">
        <v>59</v>
      </c>
      <c r="B3452" t="s">
        <v>22</v>
      </c>
      <c r="C3452" t="s">
        <v>8</v>
      </c>
      <c r="D3452">
        <v>319164.81</v>
      </c>
      <c r="E3452">
        <v>316004.76</v>
      </c>
      <c r="F3452">
        <v>30</v>
      </c>
      <c r="G3452">
        <v>319164.81</v>
      </c>
      <c r="H3452">
        <v>316004.76</v>
      </c>
      <c r="J3452" s="29">
        <f>VLOOKUP(Datos[[#This Row],[Mes]],$M$2:$N$13,2,FALSE)</f>
        <v>44682</v>
      </c>
      <c r="K3452" s="29" t="str">
        <f>VLOOKUP(Datos[[#This Row],[Region]],$P$7:$S$61,4,FALSE)</f>
        <v>30 - Murcia</v>
      </c>
    </row>
    <row r="3453" spans="1:11" x14ac:dyDescent="0.25">
      <c r="A3453" t="s">
        <v>59</v>
      </c>
      <c r="B3453" t="s">
        <v>23</v>
      </c>
      <c r="C3453" t="s">
        <v>8</v>
      </c>
      <c r="D3453">
        <v>5678.87</v>
      </c>
      <c r="E3453">
        <v>5162.6099999999997</v>
      </c>
      <c r="F3453">
        <v>30</v>
      </c>
      <c r="G3453">
        <v>5678.87</v>
      </c>
      <c r="H3453">
        <v>5162.6099999999997</v>
      </c>
      <c r="J3453" s="29">
        <f>VLOOKUP(Datos[[#This Row],[Mes]],$M$2:$N$13,2,FALSE)</f>
        <v>44682</v>
      </c>
      <c r="K3453" s="29" t="str">
        <f>VLOOKUP(Datos[[#This Row],[Region]],$P$7:$S$61,4,FALSE)</f>
        <v>30 - Murcia</v>
      </c>
    </row>
    <row r="3454" spans="1:11" x14ac:dyDescent="0.25">
      <c r="A3454" t="s">
        <v>95</v>
      </c>
      <c r="B3454" t="s">
        <v>18</v>
      </c>
      <c r="C3454" t="s">
        <v>8</v>
      </c>
      <c r="D3454">
        <v>46954.97</v>
      </c>
      <c r="E3454">
        <v>46490.07</v>
      </c>
      <c r="F3454">
        <v>31</v>
      </c>
      <c r="G3454">
        <v>46954.97</v>
      </c>
      <c r="H3454">
        <v>46490.07</v>
      </c>
      <c r="J3454" s="29">
        <f>VLOOKUP(Datos[[#This Row],[Mes]],$M$2:$N$13,2,FALSE)</f>
        <v>44682</v>
      </c>
      <c r="K3454" s="29" t="str">
        <f>VLOOKUP(Datos[[#This Row],[Region]],$P$7:$S$61,4,FALSE)</f>
        <v>31 - Navarra</v>
      </c>
    </row>
    <row r="3455" spans="1:11" x14ac:dyDescent="0.25">
      <c r="A3455" t="s">
        <v>95</v>
      </c>
      <c r="B3455" t="s">
        <v>20</v>
      </c>
      <c r="C3455" t="s">
        <v>8</v>
      </c>
      <c r="D3455">
        <v>80908.340000000011</v>
      </c>
      <c r="E3455">
        <v>76017.86</v>
      </c>
      <c r="F3455">
        <v>31</v>
      </c>
      <c r="G3455">
        <v>80908.340000000011</v>
      </c>
      <c r="H3455">
        <v>76017.86</v>
      </c>
      <c r="J3455" s="29">
        <f>VLOOKUP(Datos[[#This Row],[Mes]],$M$2:$N$13,2,FALSE)</f>
        <v>44682</v>
      </c>
      <c r="K3455" s="29" t="str">
        <f>VLOOKUP(Datos[[#This Row],[Region]],$P$7:$S$61,4,FALSE)</f>
        <v>31 - Navarra</v>
      </c>
    </row>
    <row r="3456" spans="1:11" x14ac:dyDescent="0.25">
      <c r="A3456" t="s">
        <v>95</v>
      </c>
      <c r="B3456" t="s">
        <v>21</v>
      </c>
      <c r="C3456" t="s">
        <v>8</v>
      </c>
      <c r="D3456">
        <v>172569.23</v>
      </c>
      <c r="E3456">
        <v>169517.91</v>
      </c>
      <c r="F3456">
        <v>31</v>
      </c>
      <c r="G3456">
        <v>172569.23</v>
      </c>
      <c r="H3456">
        <v>169517.91</v>
      </c>
      <c r="J3456" s="29">
        <f>VLOOKUP(Datos[[#This Row],[Mes]],$M$2:$N$13,2,FALSE)</f>
        <v>44682</v>
      </c>
      <c r="K3456" s="29" t="str">
        <f>VLOOKUP(Datos[[#This Row],[Region]],$P$7:$S$61,4,FALSE)</f>
        <v>31 - Navarra</v>
      </c>
    </row>
    <row r="3457" spans="1:11" x14ac:dyDescent="0.25">
      <c r="A3457" t="s">
        <v>95</v>
      </c>
      <c r="B3457" t="s">
        <v>22</v>
      </c>
      <c r="C3457" t="s">
        <v>8</v>
      </c>
      <c r="D3457">
        <v>56938.559999999998</v>
      </c>
      <c r="E3457">
        <v>56374.81</v>
      </c>
      <c r="F3457">
        <v>31</v>
      </c>
      <c r="G3457">
        <v>56938.559999999998</v>
      </c>
      <c r="H3457">
        <v>56374.81</v>
      </c>
      <c r="J3457" s="29">
        <f>VLOOKUP(Datos[[#This Row],[Mes]],$M$2:$N$13,2,FALSE)</f>
        <v>44682</v>
      </c>
      <c r="K3457" s="29" t="str">
        <f>VLOOKUP(Datos[[#This Row],[Region]],$P$7:$S$61,4,FALSE)</f>
        <v>31 - Navarra</v>
      </c>
    </row>
    <row r="3458" spans="1:11" x14ac:dyDescent="0.25">
      <c r="A3458" t="s">
        <v>94</v>
      </c>
      <c r="B3458" t="s">
        <v>18</v>
      </c>
      <c r="C3458" t="s">
        <v>8</v>
      </c>
      <c r="D3458">
        <v>273357.14</v>
      </c>
      <c r="E3458">
        <v>270650.63</v>
      </c>
      <c r="F3458">
        <v>32</v>
      </c>
      <c r="G3458">
        <v>273357.14</v>
      </c>
      <c r="H3458">
        <v>270650.63</v>
      </c>
      <c r="J3458" s="29">
        <f>VLOOKUP(Datos[[#This Row],[Mes]],$M$2:$N$13,2,FALSE)</f>
        <v>44682</v>
      </c>
      <c r="K3458" s="29" t="str">
        <f>VLOOKUP(Datos[[#This Row],[Region]],$P$7:$S$61,4,FALSE)</f>
        <v>32 - Ourense</v>
      </c>
    </row>
    <row r="3459" spans="1:11" x14ac:dyDescent="0.25">
      <c r="A3459" t="s">
        <v>94</v>
      </c>
      <c r="B3459" t="s">
        <v>20</v>
      </c>
      <c r="C3459" t="s">
        <v>8</v>
      </c>
      <c r="D3459">
        <v>4405</v>
      </c>
      <c r="E3459">
        <v>4228</v>
      </c>
      <c r="F3459">
        <v>32</v>
      </c>
      <c r="G3459">
        <v>4405</v>
      </c>
      <c r="H3459">
        <v>4228</v>
      </c>
      <c r="J3459" s="29">
        <f>VLOOKUP(Datos[[#This Row],[Mes]],$M$2:$N$13,2,FALSE)</f>
        <v>44682</v>
      </c>
      <c r="K3459" s="29" t="str">
        <f>VLOOKUP(Datos[[#This Row],[Region]],$P$7:$S$61,4,FALSE)</f>
        <v>32 - Ourense</v>
      </c>
    </row>
    <row r="3460" spans="1:11" x14ac:dyDescent="0.25">
      <c r="A3460" t="s">
        <v>94</v>
      </c>
      <c r="B3460" t="s">
        <v>21</v>
      </c>
      <c r="C3460" t="s">
        <v>8</v>
      </c>
      <c r="D3460">
        <v>24288.14</v>
      </c>
      <c r="E3460">
        <v>23858.68</v>
      </c>
      <c r="F3460">
        <v>32</v>
      </c>
      <c r="G3460">
        <v>24288.14</v>
      </c>
      <c r="H3460">
        <v>23858.68</v>
      </c>
      <c r="J3460" s="29">
        <f>VLOOKUP(Datos[[#This Row],[Mes]],$M$2:$N$13,2,FALSE)</f>
        <v>44682</v>
      </c>
      <c r="K3460" s="29" t="str">
        <f>VLOOKUP(Datos[[#This Row],[Region]],$P$7:$S$61,4,FALSE)</f>
        <v>32 - Ourense</v>
      </c>
    </row>
    <row r="3461" spans="1:11" x14ac:dyDescent="0.25">
      <c r="A3461" t="s">
        <v>94</v>
      </c>
      <c r="B3461" t="s">
        <v>22</v>
      </c>
      <c r="C3461" t="s">
        <v>8</v>
      </c>
      <c r="D3461">
        <v>608.73</v>
      </c>
      <c r="E3461">
        <v>602.70000000000005</v>
      </c>
      <c r="F3461">
        <v>32</v>
      </c>
      <c r="G3461">
        <v>608.73</v>
      </c>
      <c r="H3461">
        <v>602.70000000000005</v>
      </c>
      <c r="J3461" s="29">
        <f>VLOOKUP(Datos[[#This Row],[Mes]],$M$2:$N$13,2,FALSE)</f>
        <v>44682</v>
      </c>
      <c r="K3461" s="29" t="str">
        <f>VLOOKUP(Datos[[#This Row],[Region]],$P$7:$S$61,4,FALSE)</f>
        <v>32 - Ourense</v>
      </c>
    </row>
    <row r="3462" spans="1:11" x14ac:dyDescent="0.25">
      <c r="A3462" t="s">
        <v>70</v>
      </c>
      <c r="B3462" t="s">
        <v>18</v>
      </c>
      <c r="C3462" t="s">
        <v>8</v>
      </c>
      <c r="D3462">
        <v>128727.13</v>
      </c>
      <c r="E3462">
        <v>127452.6</v>
      </c>
      <c r="F3462">
        <v>33</v>
      </c>
      <c r="G3462">
        <v>128727.13</v>
      </c>
      <c r="H3462">
        <v>127452.6</v>
      </c>
      <c r="J3462" s="29">
        <f>VLOOKUP(Datos[[#This Row],[Mes]],$M$2:$N$13,2,FALSE)</f>
        <v>44682</v>
      </c>
      <c r="K3462" s="29" t="str">
        <f>VLOOKUP(Datos[[#This Row],[Region]],$P$7:$S$61,4,FALSE)</f>
        <v>33 - Asturias</v>
      </c>
    </row>
    <row r="3463" spans="1:11" x14ac:dyDescent="0.25">
      <c r="A3463" t="s">
        <v>70</v>
      </c>
      <c r="B3463" t="s">
        <v>20</v>
      </c>
      <c r="C3463" t="s">
        <v>8</v>
      </c>
      <c r="D3463">
        <v>504726.9</v>
      </c>
      <c r="E3463">
        <v>480674.72000000003</v>
      </c>
      <c r="F3463">
        <v>33</v>
      </c>
      <c r="G3463">
        <v>504726.9</v>
      </c>
      <c r="H3463">
        <v>480674.72000000003</v>
      </c>
      <c r="J3463" s="29">
        <f>VLOOKUP(Datos[[#This Row],[Mes]],$M$2:$N$13,2,FALSE)</f>
        <v>44682</v>
      </c>
      <c r="K3463" s="29" t="str">
        <f>VLOOKUP(Datos[[#This Row],[Region]],$P$7:$S$61,4,FALSE)</f>
        <v>33 - Asturias</v>
      </c>
    </row>
    <row r="3464" spans="1:11" x14ac:dyDescent="0.25">
      <c r="A3464" t="s">
        <v>70</v>
      </c>
      <c r="B3464" t="s">
        <v>21</v>
      </c>
      <c r="C3464" t="s">
        <v>8</v>
      </c>
      <c r="D3464">
        <v>52185.46</v>
      </c>
      <c r="E3464">
        <v>51262.73</v>
      </c>
      <c r="F3464">
        <v>33</v>
      </c>
      <c r="G3464">
        <v>52185.46</v>
      </c>
      <c r="H3464">
        <v>51262.73</v>
      </c>
      <c r="J3464" s="29">
        <f>VLOOKUP(Datos[[#This Row],[Mes]],$M$2:$N$13,2,FALSE)</f>
        <v>44682</v>
      </c>
      <c r="K3464" s="29" t="str">
        <f>VLOOKUP(Datos[[#This Row],[Region]],$P$7:$S$61,4,FALSE)</f>
        <v>33 - Asturias</v>
      </c>
    </row>
    <row r="3465" spans="1:11" x14ac:dyDescent="0.25">
      <c r="A3465" t="s">
        <v>70</v>
      </c>
      <c r="B3465" t="s">
        <v>22</v>
      </c>
      <c r="C3465" t="s">
        <v>8</v>
      </c>
      <c r="D3465">
        <v>75.3</v>
      </c>
      <c r="E3465">
        <v>74.55</v>
      </c>
      <c r="F3465">
        <v>33</v>
      </c>
      <c r="G3465">
        <v>75.3</v>
      </c>
      <c r="H3465">
        <v>74.55</v>
      </c>
      <c r="J3465" s="29">
        <f>VLOOKUP(Datos[[#This Row],[Mes]],$M$2:$N$13,2,FALSE)</f>
        <v>44682</v>
      </c>
      <c r="K3465" s="29" t="str">
        <f>VLOOKUP(Datos[[#This Row],[Region]],$P$7:$S$61,4,FALSE)</f>
        <v>33 - Asturias</v>
      </c>
    </row>
    <row r="3466" spans="1:11" x14ac:dyDescent="0.25">
      <c r="A3466" t="s">
        <v>93</v>
      </c>
      <c r="B3466" t="s">
        <v>18</v>
      </c>
      <c r="C3466" t="s">
        <v>8</v>
      </c>
      <c r="D3466">
        <v>21469.79</v>
      </c>
      <c r="E3466">
        <v>21257.22</v>
      </c>
      <c r="F3466">
        <v>34</v>
      </c>
      <c r="G3466">
        <v>21469.79</v>
      </c>
      <c r="H3466">
        <v>21257.22</v>
      </c>
      <c r="J3466" s="29">
        <f>VLOOKUP(Datos[[#This Row],[Mes]],$M$2:$N$13,2,FALSE)</f>
        <v>44682</v>
      </c>
      <c r="K3466" s="29" t="str">
        <f>VLOOKUP(Datos[[#This Row],[Region]],$P$7:$S$61,4,FALSE)</f>
        <v>34 - Palencia</v>
      </c>
    </row>
    <row r="3467" spans="1:11" x14ac:dyDescent="0.25">
      <c r="A3467" t="s">
        <v>93</v>
      </c>
      <c r="B3467" t="s">
        <v>20</v>
      </c>
      <c r="C3467" t="s">
        <v>8</v>
      </c>
      <c r="D3467">
        <v>26826</v>
      </c>
      <c r="E3467">
        <v>26140</v>
      </c>
      <c r="F3467">
        <v>34</v>
      </c>
      <c r="G3467">
        <v>26826</v>
      </c>
      <c r="H3467">
        <v>26140</v>
      </c>
      <c r="J3467" s="29">
        <f>VLOOKUP(Datos[[#This Row],[Mes]],$M$2:$N$13,2,FALSE)</f>
        <v>44682</v>
      </c>
      <c r="K3467" s="29" t="str">
        <f>VLOOKUP(Datos[[#This Row],[Region]],$P$7:$S$61,4,FALSE)</f>
        <v>34 - Palencia</v>
      </c>
    </row>
    <row r="3468" spans="1:11" x14ac:dyDescent="0.25">
      <c r="A3468" t="s">
        <v>93</v>
      </c>
      <c r="B3468" t="s">
        <v>21</v>
      </c>
      <c r="C3468" t="s">
        <v>8</v>
      </c>
      <c r="D3468">
        <v>119870.7</v>
      </c>
      <c r="E3468">
        <v>117751.18</v>
      </c>
      <c r="F3468">
        <v>34</v>
      </c>
      <c r="G3468">
        <v>119870.7</v>
      </c>
      <c r="H3468">
        <v>117751.18</v>
      </c>
      <c r="J3468" s="29">
        <f>VLOOKUP(Datos[[#This Row],[Mes]],$M$2:$N$13,2,FALSE)</f>
        <v>44682</v>
      </c>
      <c r="K3468" s="29" t="str">
        <f>VLOOKUP(Datos[[#This Row],[Region]],$P$7:$S$61,4,FALSE)</f>
        <v>34 - Palencia</v>
      </c>
    </row>
    <row r="3469" spans="1:11" x14ac:dyDescent="0.25">
      <c r="A3469" t="s">
        <v>93</v>
      </c>
      <c r="B3469" t="s">
        <v>22</v>
      </c>
      <c r="C3469" t="s">
        <v>8</v>
      </c>
      <c r="D3469">
        <v>202365.33</v>
      </c>
      <c r="E3469">
        <v>200361.71</v>
      </c>
      <c r="F3469">
        <v>34</v>
      </c>
      <c r="G3469">
        <v>202365.33</v>
      </c>
      <c r="H3469">
        <v>200361.71</v>
      </c>
      <c r="J3469" s="29">
        <f>VLOOKUP(Datos[[#This Row],[Mes]],$M$2:$N$13,2,FALSE)</f>
        <v>44682</v>
      </c>
      <c r="K3469" s="29" t="str">
        <f>VLOOKUP(Datos[[#This Row],[Region]],$P$7:$S$61,4,FALSE)</f>
        <v>34 - Palencia</v>
      </c>
    </row>
    <row r="3470" spans="1:11" x14ac:dyDescent="0.25">
      <c r="A3470" t="s">
        <v>92</v>
      </c>
      <c r="B3470" t="s">
        <v>20</v>
      </c>
      <c r="C3470" t="s">
        <v>8</v>
      </c>
      <c r="D3470">
        <v>316490.51999999996</v>
      </c>
      <c r="E3470">
        <v>300470.88</v>
      </c>
      <c r="F3470">
        <v>35</v>
      </c>
      <c r="G3470">
        <v>316490.51999999996</v>
      </c>
      <c r="H3470">
        <v>300470.88</v>
      </c>
      <c r="J3470" s="29">
        <f>VLOOKUP(Datos[[#This Row],[Mes]],$M$2:$N$13,2,FALSE)</f>
        <v>44682</v>
      </c>
      <c r="K3470" s="29" t="str">
        <f>VLOOKUP(Datos[[#This Row],[Region]],$P$7:$S$61,4,FALSE)</f>
        <v>35 - Palmas, Las</v>
      </c>
    </row>
    <row r="3471" spans="1:11" x14ac:dyDescent="0.25">
      <c r="A3471" t="s">
        <v>92</v>
      </c>
      <c r="B3471" t="s">
        <v>21</v>
      </c>
      <c r="C3471" t="s">
        <v>8</v>
      </c>
      <c r="D3471">
        <v>62014.35</v>
      </c>
      <c r="E3471">
        <v>60917.83</v>
      </c>
      <c r="F3471">
        <v>35</v>
      </c>
      <c r="G3471">
        <v>62014.35</v>
      </c>
      <c r="H3471">
        <v>60917.83</v>
      </c>
      <c r="J3471" s="29">
        <f>VLOOKUP(Datos[[#This Row],[Mes]],$M$2:$N$13,2,FALSE)</f>
        <v>44682</v>
      </c>
      <c r="K3471" s="29" t="str">
        <f>VLOOKUP(Datos[[#This Row],[Region]],$P$7:$S$61,4,FALSE)</f>
        <v>35 - Palmas, Las</v>
      </c>
    </row>
    <row r="3472" spans="1:11" x14ac:dyDescent="0.25">
      <c r="A3472" t="s">
        <v>92</v>
      </c>
      <c r="B3472" t="s">
        <v>22</v>
      </c>
      <c r="C3472" t="s">
        <v>8</v>
      </c>
      <c r="D3472">
        <v>31538.6</v>
      </c>
      <c r="E3472">
        <v>31226.34</v>
      </c>
      <c r="F3472">
        <v>35</v>
      </c>
      <c r="G3472">
        <v>31538.6</v>
      </c>
      <c r="H3472">
        <v>31226.34</v>
      </c>
      <c r="J3472" s="29">
        <f>VLOOKUP(Datos[[#This Row],[Mes]],$M$2:$N$13,2,FALSE)</f>
        <v>44682</v>
      </c>
      <c r="K3472" s="29" t="str">
        <f>VLOOKUP(Datos[[#This Row],[Region]],$P$7:$S$61,4,FALSE)</f>
        <v>35 - Palmas, Las</v>
      </c>
    </row>
    <row r="3473" spans="1:11" x14ac:dyDescent="0.25">
      <c r="A3473" t="s">
        <v>60</v>
      </c>
      <c r="B3473" t="s">
        <v>18</v>
      </c>
      <c r="C3473" t="s">
        <v>8</v>
      </c>
      <c r="D3473">
        <v>18077.810000000001</v>
      </c>
      <c r="E3473">
        <v>17898.82</v>
      </c>
      <c r="F3473">
        <v>36</v>
      </c>
      <c r="G3473">
        <v>18077.810000000001</v>
      </c>
      <c r="H3473">
        <v>17898.82</v>
      </c>
      <c r="J3473" s="29">
        <f>VLOOKUP(Datos[[#This Row],[Mes]],$M$2:$N$13,2,FALSE)</f>
        <v>44682</v>
      </c>
      <c r="K3473" s="29" t="str">
        <f>VLOOKUP(Datos[[#This Row],[Region]],$P$7:$S$61,4,FALSE)</f>
        <v>36 - Pontevedra</v>
      </c>
    </row>
    <row r="3474" spans="1:11" x14ac:dyDescent="0.25">
      <c r="A3474" t="s">
        <v>60</v>
      </c>
      <c r="B3474" t="s">
        <v>20</v>
      </c>
      <c r="C3474" t="s">
        <v>8</v>
      </c>
      <c r="D3474">
        <v>23001.84</v>
      </c>
      <c r="E3474">
        <v>21464.77</v>
      </c>
      <c r="F3474">
        <v>36</v>
      </c>
      <c r="G3474">
        <v>23001.84</v>
      </c>
      <c r="H3474">
        <v>21464.77</v>
      </c>
      <c r="J3474" s="29">
        <f>VLOOKUP(Datos[[#This Row],[Mes]],$M$2:$N$13,2,FALSE)</f>
        <v>44682</v>
      </c>
      <c r="K3474" s="29" t="str">
        <f>VLOOKUP(Datos[[#This Row],[Region]],$P$7:$S$61,4,FALSE)</f>
        <v>36 - Pontevedra</v>
      </c>
    </row>
    <row r="3475" spans="1:11" x14ac:dyDescent="0.25">
      <c r="A3475" t="s">
        <v>60</v>
      </c>
      <c r="B3475" t="s">
        <v>21</v>
      </c>
      <c r="C3475" t="s">
        <v>8</v>
      </c>
      <c r="D3475">
        <v>36339.360000000001</v>
      </c>
      <c r="E3475">
        <v>35696.82</v>
      </c>
      <c r="F3475">
        <v>36</v>
      </c>
      <c r="G3475">
        <v>36339.360000000001</v>
      </c>
      <c r="H3475">
        <v>35696.82</v>
      </c>
      <c r="J3475" s="29">
        <f>VLOOKUP(Datos[[#This Row],[Mes]],$M$2:$N$13,2,FALSE)</f>
        <v>44682</v>
      </c>
      <c r="K3475" s="29" t="str">
        <f>VLOOKUP(Datos[[#This Row],[Region]],$P$7:$S$61,4,FALSE)</f>
        <v>36 - Pontevedra</v>
      </c>
    </row>
    <row r="3476" spans="1:11" x14ac:dyDescent="0.25">
      <c r="A3476" t="s">
        <v>60</v>
      </c>
      <c r="B3476" t="s">
        <v>22</v>
      </c>
      <c r="C3476" t="s">
        <v>8</v>
      </c>
      <c r="D3476">
        <v>677.51</v>
      </c>
      <c r="E3476">
        <v>670.8</v>
      </c>
      <c r="F3476">
        <v>36</v>
      </c>
      <c r="G3476">
        <v>677.51</v>
      </c>
      <c r="H3476">
        <v>670.8</v>
      </c>
      <c r="J3476" s="29">
        <f>VLOOKUP(Datos[[#This Row],[Mes]],$M$2:$N$13,2,FALSE)</f>
        <v>44682</v>
      </c>
      <c r="K3476" s="29" t="str">
        <f>VLOOKUP(Datos[[#This Row],[Region]],$P$7:$S$61,4,FALSE)</f>
        <v>36 - Pontevedra</v>
      </c>
    </row>
    <row r="3477" spans="1:11" x14ac:dyDescent="0.25">
      <c r="A3477" t="s">
        <v>90</v>
      </c>
      <c r="B3477" t="s">
        <v>18</v>
      </c>
      <c r="C3477" t="s">
        <v>8</v>
      </c>
      <c r="D3477">
        <v>494600.19</v>
      </c>
      <c r="E3477">
        <v>489703.16</v>
      </c>
      <c r="F3477">
        <v>37</v>
      </c>
      <c r="G3477">
        <v>494600.19</v>
      </c>
      <c r="H3477">
        <v>489703.16</v>
      </c>
      <c r="J3477" s="29">
        <f>VLOOKUP(Datos[[#This Row],[Mes]],$M$2:$N$13,2,FALSE)</f>
        <v>44682</v>
      </c>
      <c r="K3477" s="29" t="str">
        <f>VLOOKUP(Datos[[#This Row],[Region]],$P$7:$S$61,4,FALSE)</f>
        <v>37 - Salamanca</v>
      </c>
    </row>
    <row r="3478" spans="1:11" x14ac:dyDescent="0.25">
      <c r="A3478" t="s">
        <v>90</v>
      </c>
      <c r="B3478" t="s">
        <v>21</v>
      </c>
      <c r="C3478" t="s">
        <v>8</v>
      </c>
      <c r="D3478">
        <v>15485.22</v>
      </c>
      <c r="E3478">
        <v>15211.41</v>
      </c>
      <c r="F3478">
        <v>37</v>
      </c>
      <c r="G3478">
        <v>15485.22</v>
      </c>
      <c r="H3478">
        <v>15211.41</v>
      </c>
      <c r="J3478" s="29">
        <f>VLOOKUP(Datos[[#This Row],[Mes]],$M$2:$N$13,2,FALSE)</f>
        <v>44682</v>
      </c>
      <c r="K3478" s="29" t="str">
        <f>VLOOKUP(Datos[[#This Row],[Region]],$P$7:$S$61,4,FALSE)</f>
        <v>37 - Salamanca</v>
      </c>
    </row>
    <row r="3479" spans="1:11" x14ac:dyDescent="0.25">
      <c r="A3479" t="s">
        <v>90</v>
      </c>
      <c r="B3479" t="s">
        <v>22</v>
      </c>
      <c r="C3479" t="s">
        <v>8</v>
      </c>
      <c r="D3479">
        <v>99440.36</v>
      </c>
      <c r="E3479">
        <v>98455.8</v>
      </c>
      <c r="F3479">
        <v>37</v>
      </c>
      <c r="G3479">
        <v>99440.36</v>
      </c>
      <c r="H3479">
        <v>98455.8</v>
      </c>
      <c r="J3479" s="29">
        <f>VLOOKUP(Datos[[#This Row],[Mes]],$M$2:$N$13,2,FALSE)</f>
        <v>44682</v>
      </c>
      <c r="K3479" s="29" t="str">
        <f>VLOOKUP(Datos[[#This Row],[Region]],$P$7:$S$61,4,FALSE)</f>
        <v>37 - Salamanca</v>
      </c>
    </row>
    <row r="3480" spans="1:11" x14ac:dyDescent="0.25">
      <c r="A3480" t="s">
        <v>89</v>
      </c>
      <c r="B3480" t="s">
        <v>18</v>
      </c>
      <c r="C3480" t="s">
        <v>8</v>
      </c>
      <c r="D3480">
        <v>837.71</v>
      </c>
      <c r="E3480">
        <v>829.42</v>
      </c>
      <c r="F3480">
        <v>38</v>
      </c>
      <c r="G3480">
        <v>837.71</v>
      </c>
      <c r="H3480">
        <v>829.42</v>
      </c>
      <c r="J3480" s="29">
        <f>VLOOKUP(Datos[[#This Row],[Mes]],$M$2:$N$13,2,FALSE)</f>
        <v>44682</v>
      </c>
      <c r="K3480" s="29" t="str">
        <f>VLOOKUP(Datos[[#This Row],[Region]],$P$7:$S$61,4,FALSE)</f>
        <v>38 - Santa Cruz de Tenerife</v>
      </c>
    </row>
    <row r="3481" spans="1:11" x14ac:dyDescent="0.25">
      <c r="A3481" t="s">
        <v>89</v>
      </c>
      <c r="B3481" t="s">
        <v>20</v>
      </c>
      <c r="C3481" t="s">
        <v>8</v>
      </c>
      <c r="D3481">
        <v>285135.62</v>
      </c>
      <c r="E3481">
        <v>270547.25</v>
      </c>
      <c r="F3481">
        <v>38</v>
      </c>
      <c r="G3481">
        <v>285135.62</v>
      </c>
      <c r="H3481">
        <v>270547.25</v>
      </c>
      <c r="J3481" s="29">
        <f>VLOOKUP(Datos[[#This Row],[Mes]],$M$2:$N$13,2,FALSE)</f>
        <v>44682</v>
      </c>
      <c r="K3481" s="29" t="str">
        <f>VLOOKUP(Datos[[#This Row],[Region]],$P$7:$S$61,4,FALSE)</f>
        <v>38 - Santa Cruz de Tenerife</v>
      </c>
    </row>
    <row r="3482" spans="1:11" x14ac:dyDescent="0.25">
      <c r="A3482" t="s">
        <v>89</v>
      </c>
      <c r="B3482" t="s">
        <v>21</v>
      </c>
      <c r="C3482" t="s">
        <v>8</v>
      </c>
      <c r="D3482">
        <v>30550.27</v>
      </c>
      <c r="E3482">
        <v>30010.09</v>
      </c>
      <c r="F3482">
        <v>38</v>
      </c>
      <c r="G3482">
        <v>30550.27</v>
      </c>
      <c r="H3482">
        <v>30010.09</v>
      </c>
      <c r="J3482" s="29">
        <f>VLOOKUP(Datos[[#This Row],[Mes]],$M$2:$N$13,2,FALSE)</f>
        <v>44682</v>
      </c>
      <c r="K3482" s="29" t="str">
        <f>VLOOKUP(Datos[[#This Row],[Region]],$P$7:$S$61,4,FALSE)</f>
        <v>38 - Santa Cruz de Tenerife</v>
      </c>
    </row>
    <row r="3483" spans="1:11" x14ac:dyDescent="0.25">
      <c r="A3483" t="s">
        <v>89</v>
      </c>
      <c r="B3483" t="s">
        <v>22</v>
      </c>
      <c r="C3483" t="s">
        <v>8</v>
      </c>
      <c r="D3483">
        <v>14942.78</v>
      </c>
      <c r="E3483">
        <v>14794.83</v>
      </c>
      <c r="F3483">
        <v>38</v>
      </c>
      <c r="G3483">
        <v>14942.78</v>
      </c>
      <c r="H3483">
        <v>14794.83</v>
      </c>
      <c r="J3483" s="29">
        <f>VLOOKUP(Datos[[#This Row],[Mes]],$M$2:$N$13,2,FALSE)</f>
        <v>44682</v>
      </c>
      <c r="K3483" s="29" t="str">
        <f>VLOOKUP(Datos[[#This Row],[Region]],$P$7:$S$61,4,FALSE)</f>
        <v>38 - Santa Cruz de Tenerife</v>
      </c>
    </row>
    <row r="3484" spans="1:11" x14ac:dyDescent="0.25">
      <c r="A3484" t="s">
        <v>78</v>
      </c>
      <c r="B3484" t="s">
        <v>18</v>
      </c>
      <c r="C3484" t="s">
        <v>8</v>
      </c>
      <c r="D3484">
        <v>75746</v>
      </c>
      <c r="E3484">
        <v>74996.039999999994</v>
      </c>
      <c r="F3484">
        <v>39</v>
      </c>
      <c r="G3484">
        <v>75746</v>
      </c>
      <c r="H3484">
        <v>74996.039999999994</v>
      </c>
      <c r="J3484" s="29">
        <f>VLOOKUP(Datos[[#This Row],[Mes]],$M$2:$N$13,2,FALSE)</f>
        <v>44682</v>
      </c>
      <c r="K3484" s="29" t="str">
        <f>VLOOKUP(Datos[[#This Row],[Region]],$P$7:$S$61,4,FALSE)</f>
        <v>39 - Cantabria</v>
      </c>
    </row>
    <row r="3485" spans="1:11" x14ac:dyDescent="0.25">
      <c r="A3485" t="s">
        <v>78</v>
      </c>
      <c r="B3485" t="s">
        <v>20</v>
      </c>
      <c r="C3485" t="s">
        <v>8</v>
      </c>
      <c r="D3485">
        <v>28154.18</v>
      </c>
      <c r="E3485">
        <v>23433.75</v>
      </c>
      <c r="F3485">
        <v>39</v>
      </c>
      <c r="G3485">
        <v>28154.18</v>
      </c>
      <c r="H3485">
        <v>23433.75</v>
      </c>
      <c r="J3485" s="29">
        <f>VLOOKUP(Datos[[#This Row],[Mes]],$M$2:$N$13,2,FALSE)</f>
        <v>44682</v>
      </c>
      <c r="K3485" s="29" t="str">
        <f>VLOOKUP(Datos[[#This Row],[Region]],$P$7:$S$61,4,FALSE)</f>
        <v>39 - Cantabria</v>
      </c>
    </row>
    <row r="3486" spans="1:11" x14ac:dyDescent="0.25">
      <c r="A3486" t="s">
        <v>78</v>
      </c>
      <c r="B3486" t="s">
        <v>21</v>
      </c>
      <c r="C3486" t="s">
        <v>8</v>
      </c>
      <c r="D3486">
        <v>3846.79</v>
      </c>
      <c r="E3486">
        <v>3778.77</v>
      </c>
      <c r="F3486">
        <v>39</v>
      </c>
      <c r="G3486">
        <v>3846.79</v>
      </c>
      <c r="H3486">
        <v>3778.77</v>
      </c>
      <c r="J3486" s="29">
        <f>VLOOKUP(Datos[[#This Row],[Mes]],$M$2:$N$13,2,FALSE)</f>
        <v>44682</v>
      </c>
      <c r="K3486" s="29" t="str">
        <f>VLOOKUP(Datos[[#This Row],[Region]],$P$7:$S$61,4,FALSE)</f>
        <v>39 - Cantabria</v>
      </c>
    </row>
    <row r="3487" spans="1:11" x14ac:dyDescent="0.25">
      <c r="A3487" t="s">
        <v>78</v>
      </c>
      <c r="B3487" t="s">
        <v>22</v>
      </c>
      <c r="C3487" t="s">
        <v>8</v>
      </c>
      <c r="D3487">
        <v>643.97</v>
      </c>
      <c r="E3487">
        <v>637.59</v>
      </c>
      <c r="F3487">
        <v>39</v>
      </c>
      <c r="G3487">
        <v>643.97</v>
      </c>
      <c r="H3487">
        <v>637.59</v>
      </c>
      <c r="J3487" s="29">
        <f>VLOOKUP(Datos[[#This Row],[Mes]],$M$2:$N$13,2,FALSE)</f>
        <v>44682</v>
      </c>
      <c r="K3487" s="29" t="str">
        <f>VLOOKUP(Datos[[#This Row],[Region]],$P$7:$S$61,4,FALSE)</f>
        <v>39 - Cantabria</v>
      </c>
    </row>
    <row r="3488" spans="1:11" x14ac:dyDescent="0.25">
      <c r="A3488" t="s">
        <v>96</v>
      </c>
      <c r="B3488" t="s">
        <v>18</v>
      </c>
      <c r="C3488" t="s">
        <v>8</v>
      </c>
      <c r="D3488">
        <v>1105.8900000000001</v>
      </c>
      <c r="E3488">
        <v>1094.94</v>
      </c>
      <c r="F3488">
        <v>40</v>
      </c>
      <c r="G3488">
        <v>1105.8900000000001</v>
      </c>
      <c r="H3488">
        <v>1094.94</v>
      </c>
      <c r="J3488" s="29">
        <f>VLOOKUP(Datos[[#This Row],[Mes]],$M$2:$N$13,2,FALSE)</f>
        <v>44682</v>
      </c>
      <c r="K3488" s="29" t="str">
        <f>VLOOKUP(Datos[[#This Row],[Region]],$P$7:$S$61,4,FALSE)</f>
        <v>40 - Segovia</v>
      </c>
    </row>
    <row r="3489" spans="1:11" x14ac:dyDescent="0.25">
      <c r="A3489" t="s">
        <v>96</v>
      </c>
      <c r="B3489" t="s">
        <v>20</v>
      </c>
      <c r="C3489" t="s">
        <v>8</v>
      </c>
      <c r="D3489">
        <v>12344.7</v>
      </c>
      <c r="E3489">
        <v>11699.12</v>
      </c>
      <c r="F3489">
        <v>40</v>
      </c>
      <c r="G3489">
        <v>12344.7</v>
      </c>
      <c r="H3489">
        <v>11699.12</v>
      </c>
      <c r="J3489" s="29">
        <f>VLOOKUP(Datos[[#This Row],[Mes]],$M$2:$N$13,2,FALSE)</f>
        <v>44682</v>
      </c>
      <c r="K3489" s="29" t="str">
        <f>VLOOKUP(Datos[[#This Row],[Region]],$P$7:$S$61,4,FALSE)</f>
        <v>40 - Segovia</v>
      </c>
    </row>
    <row r="3490" spans="1:11" x14ac:dyDescent="0.25">
      <c r="A3490" t="s">
        <v>96</v>
      </c>
      <c r="B3490" t="s">
        <v>21</v>
      </c>
      <c r="C3490" t="s">
        <v>8</v>
      </c>
      <c r="D3490">
        <v>7954.25</v>
      </c>
      <c r="E3490">
        <v>7813.61</v>
      </c>
      <c r="F3490">
        <v>40</v>
      </c>
      <c r="G3490">
        <v>7954.25</v>
      </c>
      <c r="H3490">
        <v>7813.61</v>
      </c>
      <c r="J3490" s="29">
        <f>VLOOKUP(Datos[[#This Row],[Mes]],$M$2:$N$13,2,FALSE)</f>
        <v>44682</v>
      </c>
      <c r="K3490" s="29" t="str">
        <f>VLOOKUP(Datos[[#This Row],[Region]],$P$7:$S$61,4,FALSE)</f>
        <v>40 - Segovia</v>
      </c>
    </row>
    <row r="3491" spans="1:11" x14ac:dyDescent="0.25">
      <c r="A3491" t="s">
        <v>96</v>
      </c>
      <c r="B3491" t="s">
        <v>22</v>
      </c>
      <c r="C3491" t="s">
        <v>8</v>
      </c>
      <c r="D3491">
        <v>130958.72</v>
      </c>
      <c r="E3491">
        <v>129662.1</v>
      </c>
      <c r="F3491">
        <v>40</v>
      </c>
      <c r="G3491">
        <v>130958.72</v>
      </c>
      <c r="H3491">
        <v>129662.1</v>
      </c>
      <c r="J3491" s="29">
        <f>VLOOKUP(Datos[[#This Row],[Mes]],$M$2:$N$13,2,FALSE)</f>
        <v>44682</v>
      </c>
      <c r="K3491" s="29" t="str">
        <f>VLOOKUP(Datos[[#This Row],[Region]],$P$7:$S$61,4,FALSE)</f>
        <v>40 - Segovia</v>
      </c>
    </row>
    <row r="3492" spans="1:11" x14ac:dyDescent="0.25">
      <c r="A3492" t="s">
        <v>61</v>
      </c>
      <c r="B3492" t="s">
        <v>18</v>
      </c>
      <c r="C3492" t="s">
        <v>8</v>
      </c>
      <c r="D3492">
        <v>25020.04</v>
      </c>
      <c r="E3492">
        <v>24772.32</v>
      </c>
      <c r="F3492">
        <v>41</v>
      </c>
      <c r="G3492">
        <v>25020.04</v>
      </c>
      <c r="H3492">
        <v>24772.32</v>
      </c>
      <c r="J3492" s="29">
        <f>VLOOKUP(Datos[[#This Row],[Mes]],$M$2:$N$13,2,FALSE)</f>
        <v>44682</v>
      </c>
      <c r="K3492" s="29" t="str">
        <f>VLOOKUP(Datos[[#This Row],[Region]],$P$7:$S$61,4,FALSE)</f>
        <v>41 - Sevilla</v>
      </c>
    </row>
    <row r="3493" spans="1:11" x14ac:dyDescent="0.25">
      <c r="A3493" t="s">
        <v>61</v>
      </c>
      <c r="B3493" t="s">
        <v>20</v>
      </c>
      <c r="C3493" t="s">
        <v>8</v>
      </c>
      <c r="D3493">
        <v>14716.93</v>
      </c>
      <c r="E3493">
        <v>14089.93</v>
      </c>
      <c r="F3493">
        <v>41</v>
      </c>
      <c r="G3493">
        <v>14716.93</v>
      </c>
      <c r="H3493">
        <v>14089.93</v>
      </c>
      <c r="J3493" s="29">
        <f>VLOOKUP(Datos[[#This Row],[Mes]],$M$2:$N$13,2,FALSE)</f>
        <v>44682</v>
      </c>
      <c r="K3493" s="29" t="str">
        <f>VLOOKUP(Datos[[#This Row],[Region]],$P$7:$S$61,4,FALSE)</f>
        <v>41 - Sevilla</v>
      </c>
    </row>
    <row r="3494" spans="1:11" x14ac:dyDescent="0.25">
      <c r="A3494" t="s">
        <v>61</v>
      </c>
      <c r="B3494" t="s">
        <v>21</v>
      </c>
      <c r="C3494" t="s">
        <v>8</v>
      </c>
      <c r="D3494">
        <v>45427.06</v>
      </c>
      <c r="E3494">
        <v>44623.83</v>
      </c>
      <c r="F3494">
        <v>41</v>
      </c>
      <c r="G3494">
        <v>45427.06</v>
      </c>
      <c r="H3494">
        <v>44623.83</v>
      </c>
      <c r="J3494" s="29">
        <f>VLOOKUP(Datos[[#This Row],[Mes]],$M$2:$N$13,2,FALSE)</f>
        <v>44682</v>
      </c>
      <c r="K3494" s="29" t="str">
        <f>VLOOKUP(Datos[[#This Row],[Region]],$P$7:$S$61,4,FALSE)</f>
        <v>41 - Sevilla</v>
      </c>
    </row>
    <row r="3495" spans="1:11" x14ac:dyDescent="0.25">
      <c r="A3495" t="s">
        <v>61</v>
      </c>
      <c r="B3495" t="s">
        <v>22</v>
      </c>
      <c r="C3495" t="s">
        <v>8</v>
      </c>
      <c r="D3495">
        <v>670334.26</v>
      </c>
      <c r="E3495">
        <v>663697.29</v>
      </c>
      <c r="F3495">
        <v>41</v>
      </c>
      <c r="G3495">
        <v>670334.26</v>
      </c>
      <c r="H3495">
        <v>663697.29</v>
      </c>
      <c r="J3495" s="29">
        <f>VLOOKUP(Datos[[#This Row],[Mes]],$M$2:$N$13,2,FALSE)</f>
        <v>44682</v>
      </c>
      <c r="K3495" s="29" t="str">
        <f>VLOOKUP(Datos[[#This Row],[Region]],$P$7:$S$61,4,FALSE)</f>
        <v>41 - Sevilla</v>
      </c>
    </row>
    <row r="3496" spans="1:11" x14ac:dyDescent="0.25">
      <c r="A3496" t="s">
        <v>61</v>
      </c>
      <c r="B3496" t="s">
        <v>23</v>
      </c>
      <c r="C3496" t="s">
        <v>8</v>
      </c>
      <c r="D3496">
        <v>110449.87</v>
      </c>
      <c r="E3496">
        <v>100408.97</v>
      </c>
      <c r="F3496">
        <v>41</v>
      </c>
      <c r="G3496">
        <v>110449.87</v>
      </c>
      <c r="H3496">
        <v>100408.97</v>
      </c>
      <c r="J3496" s="29">
        <f>VLOOKUP(Datos[[#This Row],[Mes]],$M$2:$N$13,2,FALSE)</f>
        <v>44682</v>
      </c>
      <c r="K3496" s="29" t="str">
        <f>VLOOKUP(Datos[[#This Row],[Region]],$P$7:$S$61,4,FALSE)</f>
        <v>41 - Sevilla</v>
      </c>
    </row>
    <row r="3497" spans="1:11" x14ac:dyDescent="0.25">
      <c r="A3497" t="s">
        <v>88</v>
      </c>
      <c r="B3497" t="s">
        <v>18</v>
      </c>
      <c r="C3497" t="s">
        <v>8</v>
      </c>
      <c r="D3497">
        <v>2847.23</v>
      </c>
      <c r="E3497">
        <v>2819.04</v>
      </c>
      <c r="F3497">
        <v>42</v>
      </c>
      <c r="G3497">
        <v>2847.23</v>
      </c>
      <c r="H3497">
        <v>2819.04</v>
      </c>
      <c r="J3497" s="29">
        <f>VLOOKUP(Datos[[#This Row],[Mes]],$M$2:$N$13,2,FALSE)</f>
        <v>44682</v>
      </c>
      <c r="K3497" s="29" t="str">
        <f>VLOOKUP(Datos[[#This Row],[Region]],$P$7:$S$61,4,FALSE)</f>
        <v>42 - Soria</v>
      </c>
    </row>
    <row r="3498" spans="1:11" x14ac:dyDescent="0.25">
      <c r="A3498" t="s">
        <v>88</v>
      </c>
      <c r="B3498" t="s">
        <v>20</v>
      </c>
      <c r="C3498" t="s">
        <v>8</v>
      </c>
      <c r="D3498">
        <v>24719.120000000003</v>
      </c>
      <c r="E3498">
        <v>22092.79</v>
      </c>
      <c r="F3498">
        <v>42</v>
      </c>
      <c r="G3498">
        <v>24719.120000000003</v>
      </c>
      <c r="H3498">
        <v>22092.79</v>
      </c>
      <c r="J3498" s="29">
        <f>VLOOKUP(Datos[[#This Row],[Mes]],$M$2:$N$13,2,FALSE)</f>
        <v>44682</v>
      </c>
      <c r="K3498" s="29" t="str">
        <f>VLOOKUP(Datos[[#This Row],[Region]],$P$7:$S$61,4,FALSE)</f>
        <v>42 - Soria</v>
      </c>
    </row>
    <row r="3499" spans="1:11" x14ac:dyDescent="0.25">
      <c r="A3499" t="s">
        <v>88</v>
      </c>
      <c r="B3499" t="s">
        <v>21</v>
      </c>
      <c r="C3499" t="s">
        <v>8</v>
      </c>
      <c r="D3499">
        <v>98000.09</v>
      </c>
      <c r="E3499">
        <v>96267.28</v>
      </c>
      <c r="F3499">
        <v>42</v>
      </c>
      <c r="G3499">
        <v>98000.09</v>
      </c>
      <c r="H3499">
        <v>96267.28</v>
      </c>
      <c r="J3499" s="29">
        <f>VLOOKUP(Datos[[#This Row],[Mes]],$M$2:$N$13,2,FALSE)</f>
        <v>44682</v>
      </c>
      <c r="K3499" s="29" t="str">
        <f>VLOOKUP(Datos[[#This Row],[Region]],$P$7:$S$61,4,FALSE)</f>
        <v>42 - Soria</v>
      </c>
    </row>
    <row r="3500" spans="1:11" x14ac:dyDescent="0.25">
      <c r="A3500" t="s">
        <v>88</v>
      </c>
      <c r="B3500" t="s">
        <v>22</v>
      </c>
      <c r="C3500" t="s">
        <v>8</v>
      </c>
      <c r="D3500">
        <v>41305.4</v>
      </c>
      <c r="E3500">
        <v>40896.44</v>
      </c>
      <c r="F3500">
        <v>42</v>
      </c>
      <c r="G3500">
        <v>41305.4</v>
      </c>
      <c r="H3500">
        <v>40896.44</v>
      </c>
      <c r="J3500" s="29">
        <f>VLOOKUP(Datos[[#This Row],[Mes]],$M$2:$N$13,2,FALSE)</f>
        <v>44682</v>
      </c>
      <c r="K3500" s="29" t="str">
        <f>VLOOKUP(Datos[[#This Row],[Region]],$P$7:$S$61,4,FALSE)</f>
        <v>42 - Soria</v>
      </c>
    </row>
    <row r="3501" spans="1:11" x14ac:dyDescent="0.25">
      <c r="A3501" t="s">
        <v>106</v>
      </c>
      <c r="B3501" t="s">
        <v>18</v>
      </c>
      <c r="C3501" t="s">
        <v>8</v>
      </c>
      <c r="D3501">
        <v>94588.38</v>
      </c>
      <c r="E3501">
        <v>93651.86</v>
      </c>
      <c r="F3501">
        <v>43</v>
      </c>
      <c r="G3501">
        <v>94588.38</v>
      </c>
      <c r="H3501">
        <v>93651.86</v>
      </c>
      <c r="J3501" s="29">
        <f>VLOOKUP(Datos[[#This Row],[Mes]],$M$2:$N$13,2,FALSE)</f>
        <v>44682</v>
      </c>
      <c r="K3501" s="29" t="str">
        <f>VLOOKUP(Datos[[#This Row],[Region]],$P$7:$S$61,4,FALSE)</f>
        <v>43 - Tarragona</v>
      </c>
    </row>
    <row r="3502" spans="1:11" x14ac:dyDescent="0.25">
      <c r="A3502" t="s">
        <v>106</v>
      </c>
      <c r="B3502" t="s">
        <v>19</v>
      </c>
      <c r="C3502" t="s">
        <v>8</v>
      </c>
      <c r="D3502">
        <v>1761137</v>
      </c>
      <c r="E3502">
        <v>1691236</v>
      </c>
      <c r="F3502">
        <v>43</v>
      </c>
      <c r="G3502">
        <v>1761137</v>
      </c>
      <c r="H3502">
        <v>1691236</v>
      </c>
      <c r="J3502" s="29">
        <f>VLOOKUP(Datos[[#This Row],[Mes]],$M$2:$N$13,2,FALSE)</f>
        <v>44682</v>
      </c>
      <c r="K3502" s="29" t="str">
        <f>VLOOKUP(Datos[[#This Row],[Region]],$P$7:$S$61,4,FALSE)</f>
        <v>43 - Tarragona</v>
      </c>
    </row>
    <row r="3503" spans="1:11" x14ac:dyDescent="0.25">
      <c r="A3503" t="s">
        <v>106</v>
      </c>
      <c r="B3503" t="s">
        <v>20</v>
      </c>
      <c r="C3503" t="s">
        <v>8</v>
      </c>
      <c r="D3503">
        <v>183763.11000000002</v>
      </c>
      <c r="E3503">
        <v>177887.99000000002</v>
      </c>
      <c r="F3503">
        <v>43</v>
      </c>
      <c r="G3503">
        <v>183763.11000000002</v>
      </c>
      <c r="H3503">
        <v>177887.99000000002</v>
      </c>
      <c r="J3503" s="29">
        <f>VLOOKUP(Datos[[#This Row],[Mes]],$M$2:$N$13,2,FALSE)</f>
        <v>44682</v>
      </c>
      <c r="K3503" s="29" t="str">
        <f>VLOOKUP(Datos[[#This Row],[Region]],$P$7:$S$61,4,FALSE)</f>
        <v>43 - Tarragona</v>
      </c>
    </row>
    <row r="3504" spans="1:11" x14ac:dyDescent="0.25">
      <c r="A3504" t="s">
        <v>106</v>
      </c>
      <c r="B3504" t="s">
        <v>21</v>
      </c>
      <c r="C3504" t="s">
        <v>8</v>
      </c>
      <c r="D3504">
        <v>121847.74</v>
      </c>
      <c r="E3504">
        <v>119693.26</v>
      </c>
      <c r="F3504">
        <v>43</v>
      </c>
      <c r="G3504">
        <v>121847.74</v>
      </c>
      <c r="H3504">
        <v>119693.26</v>
      </c>
      <c r="J3504" s="29">
        <f>VLOOKUP(Datos[[#This Row],[Mes]],$M$2:$N$13,2,FALSE)</f>
        <v>44682</v>
      </c>
      <c r="K3504" s="29" t="str">
        <f>VLOOKUP(Datos[[#This Row],[Region]],$P$7:$S$61,4,FALSE)</f>
        <v>43 - Tarragona</v>
      </c>
    </row>
    <row r="3505" spans="1:11" x14ac:dyDescent="0.25">
      <c r="A3505" t="s">
        <v>106</v>
      </c>
      <c r="B3505" t="s">
        <v>22</v>
      </c>
      <c r="C3505" t="s">
        <v>8</v>
      </c>
      <c r="D3505">
        <v>14376.12</v>
      </c>
      <c r="E3505">
        <v>14233.78</v>
      </c>
      <c r="F3505">
        <v>43</v>
      </c>
      <c r="G3505">
        <v>14376.12</v>
      </c>
      <c r="H3505">
        <v>14233.78</v>
      </c>
      <c r="J3505" s="29">
        <f>VLOOKUP(Datos[[#This Row],[Mes]],$M$2:$N$13,2,FALSE)</f>
        <v>44682</v>
      </c>
      <c r="K3505" s="29" t="str">
        <f>VLOOKUP(Datos[[#This Row],[Region]],$P$7:$S$61,4,FALSE)</f>
        <v>43 - Tarragona</v>
      </c>
    </row>
    <row r="3506" spans="1:11" x14ac:dyDescent="0.25">
      <c r="A3506" t="s">
        <v>87</v>
      </c>
      <c r="B3506" t="s">
        <v>18</v>
      </c>
      <c r="C3506" t="s">
        <v>8</v>
      </c>
      <c r="D3506">
        <v>1231.31</v>
      </c>
      <c r="E3506">
        <v>1219.1199999999999</v>
      </c>
      <c r="F3506">
        <v>44</v>
      </c>
      <c r="G3506">
        <v>1231.31</v>
      </c>
      <c r="H3506">
        <v>1219.1199999999999</v>
      </c>
      <c r="J3506" s="29">
        <f>VLOOKUP(Datos[[#This Row],[Mes]],$M$2:$N$13,2,FALSE)</f>
        <v>44682</v>
      </c>
      <c r="K3506" s="29" t="str">
        <f>VLOOKUP(Datos[[#This Row],[Region]],$P$7:$S$61,4,FALSE)</f>
        <v>44 - Teruel</v>
      </c>
    </row>
    <row r="3507" spans="1:11" x14ac:dyDescent="0.25">
      <c r="A3507" t="s">
        <v>87</v>
      </c>
      <c r="B3507" t="s">
        <v>20</v>
      </c>
      <c r="C3507" t="s">
        <v>8</v>
      </c>
      <c r="D3507">
        <v>30124.31</v>
      </c>
      <c r="E3507">
        <v>29011.1</v>
      </c>
      <c r="F3507">
        <v>44</v>
      </c>
      <c r="G3507">
        <v>30124.31</v>
      </c>
      <c r="H3507">
        <v>29011.1</v>
      </c>
      <c r="J3507" s="29">
        <f>VLOOKUP(Datos[[#This Row],[Mes]],$M$2:$N$13,2,FALSE)</f>
        <v>44682</v>
      </c>
      <c r="K3507" s="29" t="str">
        <f>VLOOKUP(Datos[[#This Row],[Region]],$P$7:$S$61,4,FALSE)</f>
        <v>44 - Teruel</v>
      </c>
    </row>
    <row r="3508" spans="1:11" x14ac:dyDescent="0.25">
      <c r="A3508" t="s">
        <v>87</v>
      </c>
      <c r="B3508" t="s">
        <v>21</v>
      </c>
      <c r="C3508" t="s">
        <v>8</v>
      </c>
      <c r="D3508">
        <v>83316.98</v>
      </c>
      <c r="E3508">
        <v>81843.789999999994</v>
      </c>
      <c r="F3508">
        <v>44</v>
      </c>
      <c r="G3508">
        <v>83316.98</v>
      </c>
      <c r="H3508">
        <v>81843.789999999994</v>
      </c>
      <c r="J3508" s="29">
        <f>VLOOKUP(Datos[[#This Row],[Mes]],$M$2:$N$13,2,FALSE)</f>
        <v>44682</v>
      </c>
      <c r="K3508" s="29" t="str">
        <f>VLOOKUP(Datos[[#This Row],[Region]],$P$7:$S$61,4,FALSE)</f>
        <v>44 - Teruel</v>
      </c>
    </row>
    <row r="3509" spans="1:11" x14ac:dyDescent="0.25">
      <c r="A3509" t="s">
        <v>87</v>
      </c>
      <c r="B3509" t="s">
        <v>22</v>
      </c>
      <c r="C3509" t="s">
        <v>8</v>
      </c>
      <c r="D3509">
        <v>144630.66</v>
      </c>
      <c r="E3509">
        <v>143198.67000000001</v>
      </c>
      <c r="F3509">
        <v>44</v>
      </c>
      <c r="G3509">
        <v>144630.66</v>
      </c>
      <c r="H3509">
        <v>143198.67000000001</v>
      </c>
      <c r="J3509" s="29">
        <f>VLOOKUP(Datos[[#This Row],[Mes]],$M$2:$N$13,2,FALSE)</f>
        <v>44682</v>
      </c>
      <c r="K3509" s="29" t="str">
        <f>VLOOKUP(Datos[[#This Row],[Region]],$P$7:$S$61,4,FALSE)</f>
        <v>44 - Teruel</v>
      </c>
    </row>
    <row r="3510" spans="1:11" x14ac:dyDescent="0.25">
      <c r="A3510" t="s">
        <v>86</v>
      </c>
      <c r="B3510" t="s">
        <v>18</v>
      </c>
      <c r="C3510" t="s">
        <v>8</v>
      </c>
      <c r="D3510">
        <v>23648.3</v>
      </c>
      <c r="E3510">
        <v>23414.16</v>
      </c>
      <c r="F3510">
        <v>45</v>
      </c>
      <c r="G3510">
        <v>23648.3</v>
      </c>
      <c r="H3510">
        <v>23414.16</v>
      </c>
      <c r="J3510" s="29">
        <f>VLOOKUP(Datos[[#This Row],[Mes]],$M$2:$N$13,2,FALSE)</f>
        <v>44682</v>
      </c>
      <c r="K3510" s="29" t="str">
        <f>VLOOKUP(Datos[[#This Row],[Region]],$P$7:$S$61,4,FALSE)</f>
        <v>45 - Toledo</v>
      </c>
    </row>
    <row r="3511" spans="1:11" x14ac:dyDescent="0.25">
      <c r="A3511" t="s">
        <v>86</v>
      </c>
      <c r="B3511" t="s">
        <v>20</v>
      </c>
      <c r="C3511" t="s">
        <v>8</v>
      </c>
      <c r="D3511">
        <v>138652.43</v>
      </c>
      <c r="E3511">
        <v>134042.23000000001</v>
      </c>
      <c r="F3511">
        <v>45</v>
      </c>
      <c r="G3511">
        <v>138652.43</v>
      </c>
      <c r="H3511">
        <v>134042.23000000001</v>
      </c>
      <c r="J3511" s="29">
        <f>VLOOKUP(Datos[[#This Row],[Mes]],$M$2:$N$13,2,FALSE)</f>
        <v>44682</v>
      </c>
      <c r="K3511" s="29" t="str">
        <f>VLOOKUP(Datos[[#This Row],[Region]],$P$7:$S$61,4,FALSE)</f>
        <v>45 - Toledo</v>
      </c>
    </row>
    <row r="3512" spans="1:11" x14ac:dyDescent="0.25">
      <c r="A3512" t="s">
        <v>86</v>
      </c>
      <c r="B3512" t="s">
        <v>21</v>
      </c>
      <c r="C3512" t="s">
        <v>8</v>
      </c>
      <c r="D3512">
        <v>10136.040000000001</v>
      </c>
      <c r="E3512">
        <v>9956.82</v>
      </c>
      <c r="F3512">
        <v>45</v>
      </c>
      <c r="G3512">
        <v>10136.040000000001</v>
      </c>
      <c r="H3512">
        <v>9956.82</v>
      </c>
      <c r="J3512" s="29">
        <f>VLOOKUP(Datos[[#This Row],[Mes]],$M$2:$N$13,2,FALSE)</f>
        <v>44682</v>
      </c>
      <c r="K3512" s="29" t="str">
        <f>VLOOKUP(Datos[[#This Row],[Region]],$P$7:$S$61,4,FALSE)</f>
        <v>45 - Toledo</v>
      </c>
    </row>
    <row r="3513" spans="1:11" x14ac:dyDescent="0.25">
      <c r="A3513" t="s">
        <v>86</v>
      </c>
      <c r="B3513" t="s">
        <v>22</v>
      </c>
      <c r="C3513" t="s">
        <v>8</v>
      </c>
      <c r="D3513">
        <v>164734.99</v>
      </c>
      <c r="E3513">
        <v>163103.95000000001</v>
      </c>
      <c r="F3513">
        <v>45</v>
      </c>
      <c r="G3513">
        <v>164734.99</v>
      </c>
      <c r="H3513">
        <v>163103.95000000001</v>
      </c>
      <c r="J3513" s="29">
        <f>VLOOKUP(Datos[[#This Row],[Mes]],$M$2:$N$13,2,FALSE)</f>
        <v>44682</v>
      </c>
      <c r="K3513" s="29" t="str">
        <f>VLOOKUP(Datos[[#This Row],[Region]],$P$7:$S$61,4,FALSE)</f>
        <v>45 - Toledo</v>
      </c>
    </row>
    <row r="3514" spans="1:11" x14ac:dyDescent="0.25">
      <c r="A3514" t="s">
        <v>110</v>
      </c>
      <c r="B3514" t="s">
        <v>18</v>
      </c>
      <c r="C3514" t="s">
        <v>8</v>
      </c>
      <c r="D3514">
        <v>328644.78999999998</v>
      </c>
      <c r="E3514">
        <v>325390.88</v>
      </c>
      <c r="F3514">
        <v>46</v>
      </c>
      <c r="G3514">
        <v>328644.78999999998</v>
      </c>
      <c r="H3514">
        <v>325390.88</v>
      </c>
      <c r="J3514" s="29">
        <f>VLOOKUP(Datos[[#This Row],[Mes]],$M$2:$N$13,2,FALSE)</f>
        <v>44682</v>
      </c>
      <c r="K3514" s="29" t="str">
        <f>VLOOKUP(Datos[[#This Row],[Region]],$P$7:$S$61,4,FALSE)</f>
        <v>46 - Valencia/València</v>
      </c>
    </row>
    <row r="3515" spans="1:11" x14ac:dyDescent="0.25">
      <c r="A3515" t="s">
        <v>110</v>
      </c>
      <c r="B3515" t="s">
        <v>19</v>
      </c>
      <c r="C3515" t="s">
        <v>8</v>
      </c>
      <c r="D3515">
        <v>353950</v>
      </c>
      <c r="E3515">
        <v>335073</v>
      </c>
      <c r="F3515">
        <v>46</v>
      </c>
      <c r="G3515">
        <v>353950</v>
      </c>
      <c r="H3515">
        <v>335073</v>
      </c>
      <c r="J3515" s="29">
        <f>VLOOKUP(Datos[[#This Row],[Mes]],$M$2:$N$13,2,FALSE)</f>
        <v>44682</v>
      </c>
      <c r="K3515" s="29" t="str">
        <f>VLOOKUP(Datos[[#This Row],[Region]],$P$7:$S$61,4,FALSE)</f>
        <v>46 - Valencia/València</v>
      </c>
    </row>
    <row r="3516" spans="1:11" x14ac:dyDescent="0.25">
      <c r="A3516" t="s">
        <v>110</v>
      </c>
      <c r="B3516" t="s">
        <v>20</v>
      </c>
      <c r="C3516" t="s">
        <v>8</v>
      </c>
      <c r="D3516">
        <v>257379.28</v>
      </c>
      <c r="E3516">
        <v>250095.49</v>
      </c>
      <c r="F3516">
        <v>46</v>
      </c>
      <c r="G3516">
        <v>257379.28</v>
      </c>
      <c r="H3516">
        <v>250095.49</v>
      </c>
      <c r="J3516" s="29">
        <f>VLOOKUP(Datos[[#This Row],[Mes]],$M$2:$N$13,2,FALSE)</f>
        <v>44682</v>
      </c>
      <c r="K3516" s="29" t="str">
        <f>VLOOKUP(Datos[[#This Row],[Region]],$P$7:$S$61,4,FALSE)</f>
        <v>46 - Valencia/València</v>
      </c>
    </row>
    <row r="3517" spans="1:11" x14ac:dyDescent="0.25">
      <c r="A3517" t="s">
        <v>110</v>
      </c>
      <c r="B3517" t="s">
        <v>21</v>
      </c>
      <c r="C3517" t="s">
        <v>8</v>
      </c>
      <c r="D3517">
        <v>52013.4</v>
      </c>
      <c r="E3517">
        <v>51093.71</v>
      </c>
      <c r="F3517">
        <v>46</v>
      </c>
      <c r="G3517">
        <v>52013.4</v>
      </c>
      <c r="H3517">
        <v>51093.71</v>
      </c>
      <c r="J3517" s="29">
        <f>VLOOKUP(Datos[[#This Row],[Mes]],$M$2:$N$13,2,FALSE)</f>
        <v>44682</v>
      </c>
      <c r="K3517" s="29" t="str">
        <f>VLOOKUP(Datos[[#This Row],[Region]],$P$7:$S$61,4,FALSE)</f>
        <v>46 - Valencia/València</v>
      </c>
    </row>
    <row r="3518" spans="1:11" x14ac:dyDescent="0.25">
      <c r="A3518" t="s">
        <v>110</v>
      </c>
      <c r="B3518" t="s">
        <v>22</v>
      </c>
      <c r="C3518" t="s">
        <v>8</v>
      </c>
      <c r="D3518">
        <v>41478.51</v>
      </c>
      <c r="E3518">
        <v>41067.83</v>
      </c>
      <c r="F3518">
        <v>46</v>
      </c>
      <c r="G3518">
        <v>41478.51</v>
      </c>
      <c r="H3518">
        <v>41067.83</v>
      </c>
      <c r="J3518" s="29">
        <f>VLOOKUP(Datos[[#This Row],[Mes]],$M$2:$N$13,2,FALSE)</f>
        <v>44682</v>
      </c>
      <c r="K3518" s="29" t="str">
        <f>VLOOKUP(Datos[[#This Row],[Region]],$P$7:$S$61,4,FALSE)</f>
        <v>46 - Valencia/València</v>
      </c>
    </row>
    <row r="3519" spans="1:11" x14ac:dyDescent="0.25">
      <c r="A3519" t="s">
        <v>110</v>
      </c>
      <c r="B3519" t="s">
        <v>23</v>
      </c>
      <c r="C3519" t="s">
        <v>8</v>
      </c>
      <c r="D3519">
        <v>15.33</v>
      </c>
      <c r="E3519">
        <v>13.94</v>
      </c>
      <c r="F3519">
        <v>46</v>
      </c>
      <c r="G3519">
        <v>15.33</v>
      </c>
      <c r="H3519">
        <v>13.94</v>
      </c>
      <c r="J3519" s="29">
        <f>VLOOKUP(Datos[[#This Row],[Mes]],$M$2:$N$13,2,FALSE)</f>
        <v>44682</v>
      </c>
      <c r="K3519" s="29" t="str">
        <f>VLOOKUP(Datos[[#This Row],[Region]],$P$7:$S$61,4,FALSE)</f>
        <v>46 - Valencia/València</v>
      </c>
    </row>
    <row r="3520" spans="1:11" x14ac:dyDescent="0.25">
      <c r="A3520" t="s">
        <v>85</v>
      </c>
      <c r="B3520" t="s">
        <v>18</v>
      </c>
      <c r="C3520" t="s">
        <v>8</v>
      </c>
      <c r="D3520">
        <v>11403</v>
      </c>
      <c r="E3520">
        <v>11290.1</v>
      </c>
      <c r="F3520">
        <v>47</v>
      </c>
      <c r="G3520">
        <v>11403</v>
      </c>
      <c r="H3520">
        <v>11290.1</v>
      </c>
      <c r="J3520" s="29">
        <f>VLOOKUP(Datos[[#This Row],[Mes]],$M$2:$N$13,2,FALSE)</f>
        <v>44682</v>
      </c>
      <c r="K3520" s="29" t="str">
        <f>VLOOKUP(Datos[[#This Row],[Region]],$P$7:$S$61,4,FALSE)</f>
        <v>47 - Valladolid</v>
      </c>
    </row>
    <row r="3521" spans="1:11" x14ac:dyDescent="0.25">
      <c r="A3521" t="s">
        <v>85</v>
      </c>
      <c r="B3521" t="s">
        <v>20</v>
      </c>
      <c r="C3521" t="s">
        <v>8</v>
      </c>
      <c r="D3521">
        <v>36049.589999999997</v>
      </c>
      <c r="E3521">
        <v>34420.949999999997</v>
      </c>
      <c r="F3521">
        <v>47</v>
      </c>
      <c r="G3521">
        <v>36049.589999999997</v>
      </c>
      <c r="H3521">
        <v>34420.949999999997</v>
      </c>
      <c r="J3521" s="29">
        <f>VLOOKUP(Datos[[#This Row],[Mes]],$M$2:$N$13,2,FALSE)</f>
        <v>44682</v>
      </c>
      <c r="K3521" s="29" t="str">
        <f>VLOOKUP(Datos[[#This Row],[Region]],$P$7:$S$61,4,FALSE)</f>
        <v>47 - Valladolid</v>
      </c>
    </row>
    <row r="3522" spans="1:11" x14ac:dyDescent="0.25">
      <c r="A3522" t="s">
        <v>85</v>
      </c>
      <c r="B3522" t="s">
        <v>21</v>
      </c>
      <c r="C3522" t="s">
        <v>8</v>
      </c>
      <c r="D3522">
        <v>101537.31</v>
      </c>
      <c r="E3522">
        <v>99741.95</v>
      </c>
      <c r="F3522">
        <v>47</v>
      </c>
      <c r="G3522">
        <v>101537.31</v>
      </c>
      <c r="H3522">
        <v>99741.95</v>
      </c>
      <c r="J3522" s="29">
        <f>VLOOKUP(Datos[[#This Row],[Mes]],$M$2:$N$13,2,FALSE)</f>
        <v>44682</v>
      </c>
      <c r="K3522" s="29" t="str">
        <f>VLOOKUP(Datos[[#This Row],[Region]],$P$7:$S$61,4,FALSE)</f>
        <v>47 - Valladolid</v>
      </c>
    </row>
    <row r="3523" spans="1:11" x14ac:dyDescent="0.25">
      <c r="A3523" t="s">
        <v>85</v>
      </c>
      <c r="B3523" t="s">
        <v>22</v>
      </c>
      <c r="C3523" t="s">
        <v>8</v>
      </c>
      <c r="D3523">
        <v>187006.02</v>
      </c>
      <c r="E3523">
        <v>185154.48</v>
      </c>
      <c r="F3523">
        <v>47</v>
      </c>
      <c r="G3523">
        <v>187006.02</v>
      </c>
      <c r="H3523">
        <v>185154.48</v>
      </c>
      <c r="J3523" s="29">
        <f>VLOOKUP(Datos[[#This Row],[Mes]],$M$2:$N$13,2,FALSE)</f>
        <v>44682</v>
      </c>
      <c r="K3523" s="29" t="str">
        <f>VLOOKUP(Datos[[#This Row],[Region]],$P$7:$S$61,4,FALSE)</f>
        <v>47 - Valladolid</v>
      </c>
    </row>
    <row r="3524" spans="1:11" x14ac:dyDescent="0.25">
      <c r="A3524" t="s">
        <v>73</v>
      </c>
      <c r="B3524" t="s">
        <v>18</v>
      </c>
      <c r="C3524" t="s">
        <v>8</v>
      </c>
      <c r="D3524">
        <v>8227.4</v>
      </c>
      <c r="E3524">
        <v>8145.94</v>
      </c>
      <c r="F3524">
        <v>48</v>
      </c>
      <c r="G3524">
        <v>8227.4</v>
      </c>
      <c r="H3524">
        <v>8145.94</v>
      </c>
      <c r="J3524" s="29">
        <f>VLOOKUP(Datos[[#This Row],[Mes]],$M$2:$N$13,2,FALSE)</f>
        <v>44682</v>
      </c>
      <c r="K3524" s="29" t="str">
        <f>VLOOKUP(Datos[[#This Row],[Region]],$P$7:$S$61,4,FALSE)</f>
        <v>48 - Bizkaia</v>
      </c>
    </row>
    <row r="3525" spans="1:11" x14ac:dyDescent="0.25">
      <c r="A3525" t="s">
        <v>73</v>
      </c>
      <c r="B3525" t="s">
        <v>20</v>
      </c>
      <c r="C3525" t="s">
        <v>8</v>
      </c>
      <c r="D3525">
        <v>279358.87</v>
      </c>
      <c r="E3525">
        <v>271858.96999999997</v>
      </c>
      <c r="F3525">
        <v>48</v>
      </c>
      <c r="G3525">
        <v>279358.87</v>
      </c>
      <c r="H3525">
        <v>271858.96999999997</v>
      </c>
      <c r="J3525" s="29">
        <f>VLOOKUP(Datos[[#This Row],[Mes]],$M$2:$N$13,2,FALSE)</f>
        <v>44682</v>
      </c>
      <c r="K3525" s="29" t="str">
        <f>VLOOKUP(Datos[[#This Row],[Region]],$P$7:$S$61,4,FALSE)</f>
        <v>48 - Bizkaia</v>
      </c>
    </row>
    <row r="3526" spans="1:11" x14ac:dyDescent="0.25">
      <c r="A3526" t="s">
        <v>73</v>
      </c>
      <c r="B3526" t="s">
        <v>21</v>
      </c>
      <c r="C3526" t="s">
        <v>8</v>
      </c>
      <c r="D3526">
        <v>4681.83</v>
      </c>
      <c r="E3526">
        <v>4599.05</v>
      </c>
      <c r="F3526">
        <v>48</v>
      </c>
      <c r="G3526">
        <v>4681.83</v>
      </c>
      <c r="H3526">
        <v>4599.05</v>
      </c>
      <c r="J3526" s="29">
        <f>VLOOKUP(Datos[[#This Row],[Mes]],$M$2:$N$13,2,FALSE)</f>
        <v>44682</v>
      </c>
      <c r="K3526" s="29" t="str">
        <f>VLOOKUP(Datos[[#This Row],[Region]],$P$7:$S$61,4,FALSE)</f>
        <v>48 - Bizkaia</v>
      </c>
    </row>
    <row r="3527" spans="1:11" x14ac:dyDescent="0.25">
      <c r="A3527" t="s">
        <v>73</v>
      </c>
      <c r="B3527" t="s">
        <v>22</v>
      </c>
      <c r="C3527" t="s">
        <v>8</v>
      </c>
      <c r="D3527">
        <v>654.95000000000005</v>
      </c>
      <c r="E3527">
        <v>648.47</v>
      </c>
      <c r="F3527">
        <v>48</v>
      </c>
      <c r="G3527">
        <v>654.95000000000005</v>
      </c>
      <c r="H3527">
        <v>648.47</v>
      </c>
      <c r="J3527" s="29">
        <f>VLOOKUP(Datos[[#This Row],[Mes]],$M$2:$N$13,2,FALSE)</f>
        <v>44682</v>
      </c>
      <c r="K3527" s="29" t="str">
        <f>VLOOKUP(Datos[[#This Row],[Region]],$P$7:$S$61,4,FALSE)</f>
        <v>48 - Bizkaia</v>
      </c>
    </row>
    <row r="3528" spans="1:11" x14ac:dyDescent="0.25">
      <c r="A3528" t="s">
        <v>84</v>
      </c>
      <c r="B3528" t="s">
        <v>18</v>
      </c>
      <c r="C3528" t="s">
        <v>8</v>
      </c>
      <c r="D3528">
        <v>198583.73</v>
      </c>
      <c r="E3528">
        <v>196617.55</v>
      </c>
      <c r="F3528">
        <v>49</v>
      </c>
      <c r="G3528">
        <v>198583.73</v>
      </c>
      <c r="H3528">
        <v>196617.55</v>
      </c>
      <c r="J3528" s="29">
        <f>VLOOKUP(Datos[[#This Row],[Mes]],$M$2:$N$13,2,FALSE)</f>
        <v>44682</v>
      </c>
      <c r="K3528" s="29" t="str">
        <f>VLOOKUP(Datos[[#This Row],[Region]],$P$7:$S$61,4,FALSE)</f>
        <v>49 - Zamora</v>
      </c>
    </row>
    <row r="3529" spans="1:11" x14ac:dyDescent="0.25">
      <c r="A3529" t="s">
        <v>84</v>
      </c>
      <c r="B3529" t="s">
        <v>20</v>
      </c>
      <c r="C3529" t="s">
        <v>8</v>
      </c>
      <c r="D3529">
        <v>2797.1</v>
      </c>
      <c r="E3529">
        <v>2694.16</v>
      </c>
      <c r="F3529">
        <v>49</v>
      </c>
      <c r="G3529">
        <v>2797.1</v>
      </c>
      <c r="H3529">
        <v>2694.16</v>
      </c>
      <c r="J3529" s="29">
        <f>VLOOKUP(Datos[[#This Row],[Mes]],$M$2:$N$13,2,FALSE)</f>
        <v>44682</v>
      </c>
      <c r="K3529" s="29" t="str">
        <f>VLOOKUP(Datos[[#This Row],[Region]],$P$7:$S$61,4,FALSE)</f>
        <v>49 - Zamora</v>
      </c>
    </row>
    <row r="3530" spans="1:11" x14ac:dyDescent="0.25">
      <c r="A3530" t="s">
        <v>84</v>
      </c>
      <c r="B3530" t="s">
        <v>21</v>
      </c>
      <c r="C3530" t="s">
        <v>8</v>
      </c>
      <c r="D3530">
        <v>70134.490000000005</v>
      </c>
      <c r="E3530">
        <v>68894.39</v>
      </c>
      <c r="F3530">
        <v>49</v>
      </c>
      <c r="G3530">
        <v>70134.490000000005</v>
      </c>
      <c r="H3530">
        <v>68894.39</v>
      </c>
      <c r="J3530" s="29">
        <f>VLOOKUP(Datos[[#This Row],[Mes]],$M$2:$N$13,2,FALSE)</f>
        <v>44682</v>
      </c>
      <c r="K3530" s="29" t="str">
        <f>VLOOKUP(Datos[[#This Row],[Region]],$P$7:$S$61,4,FALSE)</f>
        <v>49 - Zamora</v>
      </c>
    </row>
    <row r="3531" spans="1:11" x14ac:dyDescent="0.25">
      <c r="A3531" t="s">
        <v>84</v>
      </c>
      <c r="B3531" t="s">
        <v>22</v>
      </c>
      <c r="C3531" t="s">
        <v>8</v>
      </c>
      <c r="D3531">
        <v>115433.21</v>
      </c>
      <c r="E3531">
        <v>114290.31</v>
      </c>
      <c r="F3531">
        <v>49</v>
      </c>
      <c r="G3531">
        <v>115433.21</v>
      </c>
      <c r="H3531">
        <v>114290.31</v>
      </c>
      <c r="J3531" s="29">
        <f>VLOOKUP(Datos[[#This Row],[Mes]],$M$2:$N$13,2,FALSE)</f>
        <v>44682</v>
      </c>
      <c r="K3531" s="29" t="str">
        <f>VLOOKUP(Datos[[#This Row],[Region]],$P$7:$S$61,4,FALSE)</f>
        <v>49 - Zamora</v>
      </c>
    </row>
    <row r="3532" spans="1:11" x14ac:dyDescent="0.25">
      <c r="A3532" t="s">
        <v>62</v>
      </c>
      <c r="B3532" t="s">
        <v>18</v>
      </c>
      <c r="C3532" t="s">
        <v>8</v>
      </c>
      <c r="D3532">
        <v>98758.77</v>
      </c>
      <c r="E3532">
        <v>97780.96</v>
      </c>
      <c r="F3532">
        <v>50</v>
      </c>
      <c r="G3532">
        <v>98758.77</v>
      </c>
      <c r="H3532">
        <v>97780.96</v>
      </c>
      <c r="J3532" s="29">
        <f>VLOOKUP(Datos[[#This Row],[Mes]],$M$2:$N$13,2,FALSE)</f>
        <v>44682</v>
      </c>
      <c r="K3532" s="29" t="str">
        <f>VLOOKUP(Datos[[#This Row],[Region]],$P$7:$S$61,4,FALSE)</f>
        <v>50 - Zaragoza</v>
      </c>
    </row>
    <row r="3533" spans="1:11" x14ac:dyDescent="0.25">
      <c r="A3533" t="s">
        <v>62</v>
      </c>
      <c r="B3533" t="s">
        <v>20</v>
      </c>
      <c r="C3533" t="s">
        <v>8</v>
      </c>
      <c r="D3533">
        <v>217192.01</v>
      </c>
      <c r="E3533">
        <v>208736.11</v>
      </c>
      <c r="F3533">
        <v>50</v>
      </c>
      <c r="G3533">
        <v>217192.01</v>
      </c>
      <c r="H3533">
        <v>208736.11</v>
      </c>
      <c r="J3533" s="29">
        <f>VLOOKUP(Datos[[#This Row],[Mes]],$M$2:$N$13,2,FALSE)</f>
        <v>44682</v>
      </c>
      <c r="K3533" s="29" t="str">
        <f>VLOOKUP(Datos[[#This Row],[Region]],$P$7:$S$61,4,FALSE)</f>
        <v>50 - Zaragoza</v>
      </c>
    </row>
    <row r="3534" spans="1:11" x14ac:dyDescent="0.25">
      <c r="A3534" t="s">
        <v>62</v>
      </c>
      <c r="B3534" t="s">
        <v>21</v>
      </c>
      <c r="C3534" t="s">
        <v>8</v>
      </c>
      <c r="D3534">
        <v>454801.84</v>
      </c>
      <c r="E3534">
        <v>446760.16</v>
      </c>
      <c r="F3534">
        <v>50</v>
      </c>
      <c r="G3534">
        <v>454801.84</v>
      </c>
      <c r="H3534">
        <v>446760.16</v>
      </c>
      <c r="J3534" s="29">
        <f>VLOOKUP(Datos[[#This Row],[Mes]],$M$2:$N$13,2,FALSE)</f>
        <v>44682</v>
      </c>
      <c r="K3534" s="29" t="str">
        <f>VLOOKUP(Datos[[#This Row],[Region]],$P$7:$S$61,4,FALSE)</f>
        <v>50 - Zaragoza</v>
      </c>
    </row>
    <row r="3535" spans="1:11" x14ac:dyDescent="0.25">
      <c r="A3535" t="s">
        <v>62</v>
      </c>
      <c r="B3535" t="s">
        <v>22</v>
      </c>
      <c r="C3535" t="s">
        <v>8</v>
      </c>
      <c r="D3535">
        <v>427153.67</v>
      </c>
      <c r="E3535">
        <v>422924.43</v>
      </c>
      <c r="F3535">
        <v>50</v>
      </c>
      <c r="G3535">
        <v>427153.67</v>
      </c>
      <c r="H3535">
        <v>422924.43</v>
      </c>
      <c r="J3535" s="29">
        <f>VLOOKUP(Datos[[#This Row],[Mes]],$M$2:$N$13,2,FALSE)</f>
        <v>44682</v>
      </c>
      <c r="K3535" s="29" t="str">
        <f>VLOOKUP(Datos[[#This Row],[Region]],$P$7:$S$61,4,FALSE)</f>
        <v>50 - Zaragoza</v>
      </c>
    </row>
    <row r="3536" spans="1:11" x14ac:dyDescent="0.25">
      <c r="A3536" t="s">
        <v>66</v>
      </c>
      <c r="B3536" t="s">
        <v>20</v>
      </c>
      <c r="C3536" t="s">
        <v>8</v>
      </c>
      <c r="D3536">
        <v>15179.28</v>
      </c>
      <c r="E3536">
        <v>13782</v>
      </c>
      <c r="F3536">
        <v>51</v>
      </c>
      <c r="G3536">
        <v>15179.28</v>
      </c>
      <c r="H3536">
        <v>13782</v>
      </c>
      <c r="J3536" s="29">
        <f>VLOOKUP(Datos[[#This Row],[Mes]],$M$2:$N$13,2,FALSE)</f>
        <v>44682</v>
      </c>
      <c r="K3536" s="29" t="str">
        <f>VLOOKUP(Datos[[#This Row],[Region]],$P$7:$S$61,4,FALSE)</f>
        <v>51 - Ceuta</v>
      </c>
    </row>
    <row r="3537" spans="1:11" x14ac:dyDescent="0.25">
      <c r="A3537" t="s">
        <v>66</v>
      </c>
      <c r="B3537" t="s">
        <v>22</v>
      </c>
      <c r="C3537" t="s">
        <v>8</v>
      </c>
      <c r="D3537">
        <v>0.01</v>
      </c>
      <c r="E3537">
        <v>0.01</v>
      </c>
      <c r="F3537">
        <v>51</v>
      </c>
      <c r="G3537">
        <v>0.01</v>
      </c>
      <c r="H3537">
        <v>0.01</v>
      </c>
      <c r="J3537" s="29">
        <f>VLOOKUP(Datos[[#This Row],[Mes]],$M$2:$N$13,2,FALSE)</f>
        <v>44682</v>
      </c>
      <c r="K3537" s="29" t="str">
        <f>VLOOKUP(Datos[[#This Row],[Region]],$P$7:$S$61,4,FALSE)</f>
        <v>51 - Ceuta</v>
      </c>
    </row>
    <row r="3538" spans="1:11" x14ac:dyDescent="0.25">
      <c r="A3538" t="s">
        <v>58</v>
      </c>
      <c r="B3538" t="s">
        <v>20</v>
      </c>
      <c r="C3538" t="s">
        <v>8</v>
      </c>
      <c r="D3538">
        <v>17632.02</v>
      </c>
      <c r="E3538">
        <v>16250.35</v>
      </c>
      <c r="F3538">
        <v>52</v>
      </c>
      <c r="G3538">
        <v>17632.02</v>
      </c>
      <c r="H3538">
        <v>16250.35</v>
      </c>
      <c r="J3538" s="29">
        <f>VLOOKUP(Datos[[#This Row],[Mes]],$M$2:$N$13,2,FALSE)</f>
        <v>44682</v>
      </c>
      <c r="K3538" s="29" t="str">
        <f>VLOOKUP(Datos[[#This Row],[Region]],$P$7:$S$61,4,FALSE)</f>
        <v>52 - Melilla</v>
      </c>
    </row>
    <row r="3539" spans="1:11" x14ac:dyDescent="0.25">
      <c r="A3539" t="s">
        <v>58</v>
      </c>
      <c r="B3539" t="s">
        <v>22</v>
      </c>
      <c r="C3539" t="s">
        <v>8</v>
      </c>
      <c r="D3539">
        <v>6.26</v>
      </c>
      <c r="E3539">
        <v>6.2</v>
      </c>
      <c r="F3539">
        <v>52</v>
      </c>
      <c r="G3539">
        <v>6.26</v>
      </c>
      <c r="H3539">
        <v>6.2</v>
      </c>
      <c r="J3539" s="29">
        <f>VLOOKUP(Datos[[#This Row],[Mes]],$M$2:$N$13,2,FALSE)</f>
        <v>44682</v>
      </c>
      <c r="K3539" s="29" t="str">
        <f>VLOOKUP(Datos[[#This Row],[Region]],$P$7:$S$61,4,FALSE)</f>
        <v>52 - Melilla</v>
      </c>
    </row>
    <row r="3540" spans="1:11" x14ac:dyDescent="0.25">
      <c r="A3540" t="s">
        <v>69</v>
      </c>
      <c r="B3540" t="s">
        <v>18</v>
      </c>
      <c r="C3540" t="s">
        <v>6</v>
      </c>
      <c r="D3540">
        <v>16219.63</v>
      </c>
      <c r="E3540">
        <v>16059.04</v>
      </c>
      <c r="F3540">
        <v>1</v>
      </c>
      <c r="G3540">
        <v>16219.63</v>
      </c>
      <c r="H3540">
        <v>16059.04</v>
      </c>
      <c r="J3540" s="29">
        <f>VLOOKUP(Datos[[#This Row],[Mes]],$M$2:$N$13,2,FALSE)</f>
        <v>44621</v>
      </c>
      <c r="K3540" s="29" t="str">
        <f>VLOOKUP(Datos[[#This Row],[Region]],$P$7:$S$61,4,FALSE)</f>
        <v>01 - Araba/Álava</v>
      </c>
    </row>
    <row r="3541" spans="1:11" x14ac:dyDescent="0.25">
      <c r="A3541" t="s">
        <v>69</v>
      </c>
      <c r="B3541" t="s">
        <v>20</v>
      </c>
      <c r="C3541" t="s">
        <v>6</v>
      </c>
      <c r="D3541">
        <v>2584.4699999999998</v>
      </c>
      <c r="E3541">
        <v>2465.0500000000002</v>
      </c>
      <c r="F3541">
        <v>1</v>
      </c>
      <c r="G3541">
        <v>2584.4699999999998</v>
      </c>
      <c r="H3541">
        <v>2465.0500000000002</v>
      </c>
      <c r="J3541" s="29">
        <f>VLOOKUP(Datos[[#This Row],[Mes]],$M$2:$N$13,2,FALSE)</f>
        <v>44621</v>
      </c>
      <c r="K3541" s="29" t="str">
        <f>VLOOKUP(Datos[[#This Row],[Region]],$P$7:$S$61,4,FALSE)</f>
        <v>01 - Araba/Álava</v>
      </c>
    </row>
    <row r="3542" spans="1:11" x14ac:dyDescent="0.25">
      <c r="A3542" t="s">
        <v>69</v>
      </c>
      <c r="B3542" t="s">
        <v>21</v>
      </c>
      <c r="C3542" t="s">
        <v>6</v>
      </c>
      <c r="D3542">
        <v>18320.79</v>
      </c>
      <c r="E3542">
        <v>17996.849999999999</v>
      </c>
      <c r="F3542">
        <v>1</v>
      </c>
      <c r="G3542">
        <v>18320.79</v>
      </c>
      <c r="H3542">
        <v>17996.849999999999</v>
      </c>
      <c r="J3542" s="29">
        <f>VLOOKUP(Datos[[#This Row],[Mes]],$M$2:$N$13,2,FALSE)</f>
        <v>44621</v>
      </c>
      <c r="K3542" s="29" t="str">
        <f>VLOOKUP(Datos[[#This Row],[Region]],$P$7:$S$61,4,FALSE)</f>
        <v>01 - Araba/Álava</v>
      </c>
    </row>
    <row r="3543" spans="1:11" x14ac:dyDescent="0.25">
      <c r="A3543" t="s">
        <v>69</v>
      </c>
      <c r="B3543" t="s">
        <v>22</v>
      </c>
      <c r="C3543" t="s">
        <v>6</v>
      </c>
      <c r="D3543">
        <v>3353.15</v>
      </c>
      <c r="E3543">
        <v>3319.95</v>
      </c>
      <c r="F3543">
        <v>1</v>
      </c>
      <c r="G3543">
        <v>3353.15</v>
      </c>
      <c r="H3543">
        <v>3319.95</v>
      </c>
      <c r="J3543" s="29">
        <f>VLOOKUP(Datos[[#This Row],[Mes]],$M$2:$N$13,2,FALSE)</f>
        <v>44621</v>
      </c>
      <c r="K3543" s="29" t="str">
        <f>VLOOKUP(Datos[[#This Row],[Region]],$P$7:$S$61,4,FALSE)</f>
        <v>01 - Araba/Álava</v>
      </c>
    </row>
    <row r="3544" spans="1:11" x14ac:dyDescent="0.25">
      <c r="A3544" t="s">
        <v>63</v>
      </c>
      <c r="B3544" t="s">
        <v>18</v>
      </c>
      <c r="C3544" t="s">
        <v>6</v>
      </c>
      <c r="D3544">
        <v>25899.8</v>
      </c>
      <c r="E3544">
        <v>25643.37</v>
      </c>
      <c r="F3544">
        <v>2</v>
      </c>
      <c r="G3544">
        <v>25899.8</v>
      </c>
      <c r="H3544">
        <v>25643.37</v>
      </c>
      <c r="J3544" s="29">
        <f>VLOOKUP(Datos[[#This Row],[Mes]],$M$2:$N$13,2,FALSE)</f>
        <v>44621</v>
      </c>
      <c r="K3544" s="29" t="str">
        <f>VLOOKUP(Datos[[#This Row],[Region]],$P$7:$S$61,4,FALSE)</f>
        <v>02 - Albacete</v>
      </c>
    </row>
    <row r="3545" spans="1:11" x14ac:dyDescent="0.25">
      <c r="A3545" t="s">
        <v>63</v>
      </c>
      <c r="B3545" t="s">
        <v>20</v>
      </c>
      <c r="C3545" t="s">
        <v>6</v>
      </c>
      <c r="D3545">
        <v>1970.1599999999999</v>
      </c>
      <c r="E3545">
        <v>1932.1599999999999</v>
      </c>
      <c r="F3545">
        <v>2</v>
      </c>
      <c r="G3545">
        <v>1970.1599999999999</v>
      </c>
      <c r="H3545">
        <v>1932.1599999999999</v>
      </c>
      <c r="J3545" s="29">
        <f>VLOOKUP(Datos[[#This Row],[Mes]],$M$2:$N$13,2,FALSE)</f>
        <v>44621</v>
      </c>
      <c r="K3545" s="29" t="str">
        <f>VLOOKUP(Datos[[#This Row],[Region]],$P$7:$S$61,4,FALSE)</f>
        <v>02 - Albacete</v>
      </c>
    </row>
    <row r="3546" spans="1:11" x14ac:dyDescent="0.25">
      <c r="A3546" t="s">
        <v>63</v>
      </c>
      <c r="B3546" t="s">
        <v>21</v>
      </c>
      <c r="C3546" t="s">
        <v>6</v>
      </c>
      <c r="D3546">
        <v>332658.02</v>
      </c>
      <c r="E3546">
        <v>326776.05</v>
      </c>
      <c r="F3546">
        <v>2</v>
      </c>
      <c r="G3546">
        <v>332658.02</v>
      </c>
      <c r="H3546">
        <v>326776.05</v>
      </c>
      <c r="J3546" s="29">
        <f>VLOOKUP(Datos[[#This Row],[Mes]],$M$2:$N$13,2,FALSE)</f>
        <v>44621</v>
      </c>
      <c r="K3546" s="29" t="str">
        <f>VLOOKUP(Datos[[#This Row],[Region]],$P$7:$S$61,4,FALSE)</f>
        <v>02 - Albacete</v>
      </c>
    </row>
    <row r="3547" spans="1:11" x14ac:dyDescent="0.25">
      <c r="A3547" t="s">
        <v>63</v>
      </c>
      <c r="B3547" t="s">
        <v>22</v>
      </c>
      <c r="C3547" t="s">
        <v>6</v>
      </c>
      <c r="D3547">
        <v>91551.27</v>
      </c>
      <c r="E3547">
        <v>90644.82</v>
      </c>
      <c r="F3547">
        <v>2</v>
      </c>
      <c r="G3547">
        <v>91551.27</v>
      </c>
      <c r="H3547">
        <v>90644.82</v>
      </c>
      <c r="J3547" s="29">
        <f>VLOOKUP(Datos[[#This Row],[Mes]],$M$2:$N$13,2,FALSE)</f>
        <v>44621</v>
      </c>
      <c r="K3547" s="29" t="str">
        <f>VLOOKUP(Datos[[#This Row],[Region]],$P$7:$S$61,4,FALSE)</f>
        <v>02 - Albacete</v>
      </c>
    </row>
    <row r="3548" spans="1:11" x14ac:dyDescent="0.25">
      <c r="A3548" t="s">
        <v>68</v>
      </c>
      <c r="B3548" t="s">
        <v>18</v>
      </c>
      <c r="C3548" t="s">
        <v>6</v>
      </c>
      <c r="D3548">
        <v>26.64</v>
      </c>
      <c r="E3548">
        <v>26.38</v>
      </c>
      <c r="F3548">
        <v>3</v>
      </c>
      <c r="G3548">
        <v>26.64</v>
      </c>
      <c r="H3548">
        <v>26.38</v>
      </c>
      <c r="J3548" s="29">
        <f>VLOOKUP(Datos[[#This Row],[Mes]],$M$2:$N$13,2,FALSE)</f>
        <v>44621</v>
      </c>
      <c r="K3548" s="29" t="str">
        <f>VLOOKUP(Datos[[#This Row],[Region]],$P$7:$S$61,4,FALSE)</f>
        <v>03 - Alicante/Alacant</v>
      </c>
    </row>
    <row r="3549" spans="1:11" x14ac:dyDescent="0.25">
      <c r="A3549" t="s">
        <v>68</v>
      </c>
      <c r="B3549" t="s">
        <v>20</v>
      </c>
      <c r="C3549" t="s">
        <v>6</v>
      </c>
      <c r="D3549">
        <v>2352.41</v>
      </c>
      <c r="E3549">
        <v>2264.9900000000002</v>
      </c>
      <c r="F3549">
        <v>3</v>
      </c>
      <c r="G3549">
        <v>2352.41</v>
      </c>
      <c r="H3549">
        <v>2264.9900000000002</v>
      </c>
      <c r="J3549" s="29">
        <f>VLOOKUP(Datos[[#This Row],[Mes]],$M$2:$N$13,2,FALSE)</f>
        <v>44621</v>
      </c>
      <c r="K3549" s="29" t="str">
        <f>VLOOKUP(Datos[[#This Row],[Region]],$P$7:$S$61,4,FALSE)</f>
        <v>03 - Alicante/Alacant</v>
      </c>
    </row>
    <row r="3550" spans="1:11" x14ac:dyDescent="0.25">
      <c r="A3550" t="s">
        <v>68</v>
      </c>
      <c r="B3550" t="s">
        <v>22</v>
      </c>
      <c r="C3550" t="s">
        <v>6</v>
      </c>
      <c r="D3550">
        <v>17589.330000000002</v>
      </c>
      <c r="E3550">
        <v>17415.18</v>
      </c>
      <c r="F3550">
        <v>3</v>
      </c>
      <c r="G3550">
        <v>17589.330000000002</v>
      </c>
      <c r="H3550">
        <v>17415.18</v>
      </c>
      <c r="J3550" s="29">
        <f>VLOOKUP(Datos[[#This Row],[Mes]],$M$2:$N$13,2,FALSE)</f>
        <v>44621</v>
      </c>
      <c r="K3550" s="29" t="str">
        <f>VLOOKUP(Datos[[#This Row],[Region]],$P$7:$S$61,4,FALSE)</f>
        <v>03 - Alicante/Alacant</v>
      </c>
    </row>
    <row r="3551" spans="1:11" x14ac:dyDescent="0.25">
      <c r="A3551" t="s">
        <v>68</v>
      </c>
      <c r="B3551" t="s">
        <v>23</v>
      </c>
      <c r="C3551" t="s">
        <v>6</v>
      </c>
      <c r="D3551">
        <v>6544.19</v>
      </c>
      <c r="E3551">
        <v>5949.26</v>
      </c>
      <c r="F3551">
        <v>3</v>
      </c>
      <c r="G3551">
        <v>6544.19</v>
      </c>
      <c r="H3551">
        <v>5949.26</v>
      </c>
      <c r="J3551" s="29">
        <f>VLOOKUP(Datos[[#This Row],[Mes]],$M$2:$N$13,2,FALSE)</f>
        <v>44621</v>
      </c>
      <c r="K3551" s="29" t="str">
        <f>VLOOKUP(Datos[[#This Row],[Region]],$P$7:$S$61,4,FALSE)</f>
        <v>03 - Alicante/Alacant</v>
      </c>
    </row>
    <row r="3552" spans="1:11" x14ac:dyDescent="0.25">
      <c r="A3552" t="s">
        <v>65</v>
      </c>
      <c r="B3552" t="s">
        <v>18</v>
      </c>
      <c r="C3552" t="s">
        <v>6</v>
      </c>
      <c r="D3552">
        <v>4260.32</v>
      </c>
      <c r="E3552">
        <v>4218.1400000000003</v>
      </c>
      <c r="F3552">
        <v>4</v>
      </c>
      <c r="G3552">
        <v>4260.32</v>
      </c>
      <c r="H3552">
        <v>4218.1400000000003</v>
      </c>
      <c r="J3552" s="29">
        <f>VLOOKUP(Datos[[#This Row],[Mes]],$M$2:$N$13,2,FALSE)</f>
        <v>44621</v>
      </c>
      <c r="K3552" s="29" t="str">
        <f>VLOOKUP(Datos[[#This Row],[Region]],$P$7:$S$61,4,FALSE)</f>
        <v>04 - Almería</v>
      </c>
    </row>
    <row r="3553" spans="1:11" x14ac:dyDescent="0.25">
      <c r="A3553" t="s">
        <v>65</v>
      </c>
      <c r="B3553" t="s">
        <v>20</v>
      </c>
      <c r="C3553" t="s">
        <v>6</v>
      </c>
      <c r="D3553">
        <v>4210.08</v>
      </c>
      <c r="E3553">
        <v>4068.3500000000004</v>
      </c>
      <c r="F3553">
        <v>4</v>
      </c>
      <c r="G3553">
        <v>4210.08</v>
      </c>
      <c r="H3553">
        <v>4068.3500000000004</v>
      </c>
      <c r="J3553" s="29">
        <f>VLOOKUP(Datos[[#This Row],[Mes]],$M$2:$N$13,2,FALSE)</f>
        <v>44621</v>
      </c>
      <c r="K3553" s="29" t="str">
        <f>VLOOKUP(Datos[[#This Row],[Region]],$P$7:$S$61,4,FALSE)</f>
        <v>04 - Almería</v>
      </c>
    </row>
    <row r="3554" spans="1:11" x14ac:dyDescent="0.25">
      <c r="A3554" t="s">
        <v>65</v>
      </c>
      <c r="B3554" t="s">
        <v>21</v>
      </c>
      <c r="C3554" t="s">
        <v>6</v>
      </c>
      <c r="D3554">
        <v>52612.11</v>
      </c>
      <c r="E3554">
        <v>51681.84</v>
      </c>
      <c r="F3554">
        <v>4</v>
      </c>
      <c r="G3554">
        <v>52612.11</v>
      </c>
      <c r="H3554">
        <v>51681.84</v>
      </c>
      <c r="J3554" s="29">
        <f>VLOOKUP(Datos[[#This Row],[Mes]],$M$2:$N$13,2,FALSE)</f>
        <v>44621</v>
      </c>
      <c r="K3554" s="29" t="str">
        <f>VLOOKUP(Datos[[#This Row],[Region]],$P$7:$S$61,4,FALSE)</f>
        <v>04 - Almería</v>
      </c>
    </row>
    <row r="3555" spans="1:11" x14ac:dyDescent="0.25">
      <c r="A3555" t="s">
        <v>65</v>
      </c>
      <c r="B3555" t="s">
        <v>22</v>
      </c>
      <c r="C3555" t="s">
        <v>6</v>
      </c>
      <c r="D3555">
        <v>78676.460000000006</v>
      </c>
      <c r="E3555">
        <v>77897.490000000005</v>
      </c>
      <c r="F3555">
        <v>4</v>
      </c>
      <c r="G3555">
        <v>78676.460000000006</v>
      </c>
      <c r="H3555">
        <v>77897.490000000005</v>
      </c>
      <c r="J3555" s="29">
        <f>VLOOKUP(Datos[[#This Row],[Mes]],$M$2:$N$13,2,FALSE)</f>
        <v>44621</v>
      </c>
      <c r="K3555" s="29" t="str">
        <f>VLOOKUP(Datos[[#This Row],[Region]],$P$7:$S$61,4,FALSE)</f>
        <v>04 - Almería</v>
      </c>
    </row>
    <row r="3556" spans="1:11" x14ac:dyDescent="0.25">
      <c r="A3556" t="s">
        <v>74</v>
      </c>
      <c r="B3556" t="s">
        <v>18</v>
      </c>
      <c r="C3556" t="s">
        <v>6</v>
      </c>
      <c r="D3556">
        <v>20226.95</v>
      </c>
      <c r="E3556">
        <v>20026.68</v>
      </c>
      <c r="F3556">
        <v>5</v>
      </c>
      <c r="G3556">
        <v>20226.95</v>
      </c>
      <c r="H3556">
        <v>20026.68</v>
      </c>
      <c r="J3556" s="29">
        <f>VLOOKUP(Datos[[#This Row],[Mes]],$M$2:$N$13,2,FALSE)</f>
        <v>44621</v>
      </c>
      <c r="K3556" s="29" t="str">
        <f>VLOOKUP(Datos[[#This Row],[Region]],$P$7:$S$61,4,FALSE)</f>
        <v>05 - Ávila</v>
      </c>
    </row>
    <row r="3557" spans="1:11" x14ac:dyDescent="0.25">
      <c r="A3557" t="s">
        <v>74</v>
      </c>
      <c r="B3557" t="s">
        <v>21</v>
      </c>
      <c r="C3557" t="s">
        <v>6</v>
      </c>
      <c r="D3557">
        <v>50432.42</v>
      </c>
      <c r="E3557">
        <v>49540.69</v>
      </c>
      <c r="F3557">
        <v>5</v>
      </c>
      <c r="G3557">
        <v>50432.42</v>
      </c>
      <c r="H3557">
        <v>49540.69</v>
      </c>
      <c r="J3557" s="29">
        <f>VLOOKUP(Datos[[#This Row],[Mes]],$M$2:$N$13,2,FALSE)</f>
        <v>44621</v>
      </c>
      <c r="K3557" s="29" t="str">
        <f>VLOOKUP(Datos[[#This Row],[Region]],$P$7:$S$61,4,FALSE)</f>
        <v>05 - Ávila</v>
      </c>
    </row>
    <row r="3558" spans="1:11" x14ac:dyDescent="0.25">
      <c r="A3558" t="s">
        <v>74</v>
      </c>
      <c r="B3558" t="s">
        <v>22</v>
      </c>
      <c r="C3558" t="s">
        <v>6</v>
      </c>
      <c r="D3558">
        <v>7340.25</v>
      </c>
      <c r="E3558">
        <v>7267.57</v>
      </c>
      <c r="F3558">
        <v>5</v>
      </c>
      <c r="G3558">
        <v>7340.25</v>
      </c>
      <c r="H3558">
        <v>7267.57</v>
      </c>
      <c r="J3558" s="29">
        <f>VLOOKUP(Datos[[#This Row],[Mes]],$M$2:$N$13,2,FALSE)</f>
        <v>44621</v>
      </c>
      <c r="K3558" s="29" t="str">
        <f>VLOOKUP(Datos[[#This Row],[Region]],$P$7:$S$61,4,FALSE)</f>
        <v>05 - Ávila</v>
      </c>
    </row>
    <row r="3559" spans="1:11" x14ac:dyDescent="0.25">
      <c r="A3559" t="s">
        <v>178</v>
      </c>
      <c r="B3559" t="s">
        <v>18</v>
      </c>
      <c r="C3559" t="s">
        <v>6</v>
      </c>
      <c r="D3559">
        <v>13341.63</v>
      </c>
      <c r="E3559">
        <v>13209.53</v>
      </c>
      <c r="F3559">
        <v>6</v>
      </c>
      <c r="G3559">
        <v>13341.63</v>
      </c>
      <c r="H3559">
        <v>13209.53</v>
      </c>
      <c r="J3559" s="29">
        <f>VLOOKUP(Datos[[#This Row],[Mes]],$M$2:$N$13,2,FALSE)</f>
        <v>44621</v>
      </c>
      <c r="K3559" s="29" t="str">
        <f>VLOOKUP(Datos[[#This Row],[Region]],$P$7:$S$61,4,FALSE)</f>
        <v>06 - Badajoz</v>
      </c>
    </row>
    <row r="3560" spans="1:11" x14ac:dyDescent="0.25">
      <c r="A3560" t="s">
        <v>178</v>
      </c>
      <c r="B3560" t="s">
        <v>20</v>
      </c>
      <c r="C3560" t="s">
        <v>6</v>
      </c>
      <c r="D3560">
        <v>15087.66</v>
      </c>
      <c r="E3560">
        <v>13421.75</v>
      </c>
      <c r="F3560">
        <v>6</v>
      </c>
      <c r="G3560">
        <v>15087.66</v>
      </c>
      <c r="H3560">
        <v>13421.75</v>
      </c>
      <c r="J3560" s="29">
        <f>VLOOKUP(Datos[[#This Row],[Mes]],$M$2:$N$13,2,FALSE)</f>
        <v>44621</v>
      </c>
      <c r="K3560" s="29" t="str">
        <f>VLOOKUP(Datos[[#This Row],[Region]],$P$7:$S$61,4,FALSE)</f>
        <v>06 - Badajoz</v>
      </c>
    </row>
    <row r="3561" spans="1:11" x14ac:dyDescent="0.25">
      <c r="A3561" t="s">
        <v>178</v>
      </c>
      <c r="B3561" t="s">
        <v>22</v>
      </c>
      <c r="C3561" t="s">
        <v>6</v>
      </c>
      <c r="D3561">
        <v>497993.72</v>
      </c>
      <c r="E3561">
        <v>493063.09</v>
      </c>
      <c r="F3561">
        <v>6</v>
      </c>
      <c r="G3561">
        <v>497993.72</v>
      </c>
      <c r="H3561">
        <v>493063.09</v>
      </c>
      <c r="J3561" s="29">
        <f>VLOOKUP(Datos[[#This Row],[Mes]],$M$2:$N$13,2,FALSE)</f>
        <v>44621</v>
      </c>
      <c r="K3561" s="29" t="str">
        <f>VLOOKUP(Datos[[#This Row],[Region]],$P$7:$S$61,4,FALSE)</f>
        <v>06 - Badajoz</v>
      </c>
    </row>
    <row r="3562" spans="1:11" x14ac:dyDescent="0.25">
      <c r="A3562" t="s">
        <v>178</v>
      </c>
      <c r="B3562" t="s">
        <v>23</v>
      </c>
      <c r="C3562" t="s">
        <v>6</v>
      </c>
      <c r="D3562">
        <v>102016.3</v>
      </c>
      <c r="E3562">
        <v>92742.09</v>
      </c>
      <c r="F3562">
        <v>6</v>
      </c>
      <c r="G3562">
        <v>102016.3</v>
      </c>
      <c r="H3562">
        <v>92742.09</v>
      </c>
      <c r="J3562" s="29">
        <f>VLOOKUP(Datos[[#This Row],[Mes]],$M$2:$N$13,2,FALSE)</f>
        <v>44621</v>
      </c>
      <c r="K3562" s="29" t="str">
        <f>VLOOKUP(Datos[[#This Row],[Region]],$P$7:$S$61,4,FALSE)</f>
        <v>06 - Badajoz</v>
      </c>
    </row>
    <row r="3563" spans="1:11" x14ac:dyDescent="0.25">
      <c r="A3563" t="s">
        <v>71</v>
      </c>
      <c r="B3563" t="s">
        <v>20</v>
      </c>
      <c r="C3563" t="s">
        <v>6</v>
      </c>
      <c r="D3563">
        <v>333116.59000000003</v>
      </c>
      <c r="E3563">
        <v>318208.95999999996</v>
      </c>
      <c r="F3563">
        <v>7</v>
      </c>
      <c r="G3563">
        <v>333116.59000000003</v>
      </c>
      <c r="H3563">
        <v>318208.95999999996</v>
      </c>
      <c r="J3563" s="29">
        <f>VLOOKUP(Datos[[#This Row],[Mes]],$M$2:$N$13,2,FALSE)</f>
        <v>44621</v>
      </c>
      <c r="K3563" s="29" t="str">
        <f>VLOOKUP(Datos[[#This Row],[Region]],$P$7:$S$61,4,FALSE)</f>
        <v>07 - Balears, Illes</v>
      </c>
    </row>
    <row r="3564" spans="1:11" x14ac:dyDescent="0.25">
      <c r="A3564" t="s">
        <v>71</v>
      </c>
      <c r="B3564" t="s">
        <v>22</v>
      </c>
      <c r="C3564" t="s">
        <v>6</v>
      </c>
      <c r="D3564">
        <v>39738.550000000003</v>
      </c>
      <c r="E3564">
        <v>39345.1</v>
      </c>
      <c r="F3564">
        <v>7</v>
      </c>
      <c r="G3564">
        <v>39738.550000000003</v>
      </c>
      <c r="H3564">
        <v>39345.1</v>
      </c>
      <c r="J3564" s="29">
        <f>VLOOKUP(Datos[[#This Row],[Mes]],$M$2:$N$13,2,FALSE)</f>
        <v>44621</v>
      </c>
      <c r="K3564" s="29" t="str">
        <f>VLOOKUP(Datos[[#This Row],[Region]],$P$7:$S$61,4,FALSE)</f>
        <v>07 - Balears, Illes</v>
      </c>
    </row>
    <row r="3565" spans="1:11" x14ac:dyDescent="0.25">
      <c r="A3565" t="s">
        <v>72</v>
      </c>
      <c r="B3565" t="s">
        <v>18</v>
      </c>
      <c r="C3565" t="s">
        <v>6</v>
      </c>
      <c r="D3565">
        <v>35161.07</v>
      </c>
      <c r="E3565">
        <v>34812.94</v>
      </c>
      <c r="F3565">
        <v>8</v>
      </c>
      <c r="G3565">
        <v>35161.07</v>
      </c>
      <c r="H3565">
        <v>34812.94</v>
      </c>
      <c r="J3565" s="29">
        <f>VLOOKUP(Datos[[#This Row],[Mes]],$M$2:$N$13,2,FALSE)</f>
        <v>44621</v>
      </c>
      <c r="K3565" s="29" t="str">
        <f>VLOOKUP(Datos[[#This Row],[Region]],$P$7:$S$61,4,FALSE)</f>
        <v>08 - Barcelona</v>
      </c>
    </row>
    <row r="3566" spans="1:11" x14ac:dyDescent="0.25">
      <c r="A3566" t="s">
        <v>72</v>
      </c>
      <c r="B3566" t="s">
        <v>20</v>
      </c>
      <c r="C3566" t="s">
        <v>6</v>
      </c>
      <c r="D3566">
        <v>349500.05</v>
      </c>
      <c r="E3566">
        <v>335214.52999999997</v>
      </c>
      <c r="F3566">
        <v>8</v>
      </c>
      <c r="G3566">
        <v>349500.05</v>
      </c>
      <c r="H3566">
        <v>335214.52999999997</v>
      </c>
      <c r="J3566" s="29">
        <f>VLOOKUP(Datos[[#This Row],[Mes]],$M$2:$N$13,2,FALSE)</f>
        <v>44621</v>
      </c>
      <c r="K3566" s="29" t="str">
        <f>VLOOKUP(Datos[[#This Row],[Region]],$P$7:$S$61,4,FALSE)</f>
        <v>08 - Barcelona</v>
      </c>
    </row>
    <row r="3567" spans="1:11" x14ac:dyDescent="0.25">
      <c r="A3567" t="s">
        <v>72</v>
      </c>
      <c r="B3567" t="s">
        <v>21</v>
      </c>
      <c r="C3567" t="s">
        <v>6</v>
      </c>
      <c r="D3567">
        <v>37265.599999999999</v>
      </c>
      <c r="E3567">
        <v>36606.68</v>
      </c>
      <c r="F3567">
        <v>8</v>
      </c>
      <c r="G3567">
        <v>37265.599999999999</v>
      </c>
      <c r="H3567">
        <v>36606.68</v>
      </c>
      <c r="J3567" s="29">
        <f>VLOOKUP(Datos[[#This Row],[Mes]],$M$2:$N$13,2,FALSE)</f>
        <v>44621</v>
      </c>
      <c r="K3567" s="29" t="str">
        <f>VLOOKUP(Datos[[#This Row],[Region]],$P$7:$S$61,4,FALSE)</f>
        <v>08 - Barcelona</v>
      </c>
    </row>
    <row r="3568" spans="1:11" x14ac:dyDescent="0.25">
      <c r="A3568" t="s">
        <v>72</v>
      </c>
      <c r="B3568" t="s">
        <v>22</v>
      </c>
      <c r="C3568" t="s">
        <v>6</v>
      </c>
      <c r="D3568">
        <v>10554.68</v>
      </c>
      <c r="E3568">
        <v>10450.18</v>
      </c>
      <c r="F3568">
        <v>8</v>
      </c>
      <c r="G3568">
        <v>10554.68</v>
      </c>
      <c r="H3568">
        <v>10450.18</v>
      </c>
      <c r="J3568" s="29">
        <f>VLOOKUP(Datos[[#This Row],[Mes]],$M$2:$N$13,2,FALSE)</f>
        <v>44621</v>
      </c>
      <c r="K3568" s="29" t="str">
        <f>VLOOKUP(Datos[[#This Row],[Region]],$P$7:$S$61,4,FALSE)</f>
        <v>08 - Barcelona</v>
      </c>
    </row>
    <row r="3569" spans="1:11" x14ac:dyDescent="0.25">
      <c r="A3569" t="s">
        <v>76</v>
      </c>
      <c r="B3569" t="s">
        <v>18</v>
      </c>
      <c r="C3569" t="s">
        <v>6</v>
      </c>
      <c r="D3569">
        <v>14110.38</v>
      </c>
      <c r="E3569">
        <v>13970.67</v>
      </c>
      <c r="F3569">
        <v>9</v>
      </c>
      <c r="G3569">
        <v>14110.38</v>
      </c>
      <c r="H3569">
        <v>13970.67</v>
      </c>
      <c r="J3569" s="29">
        <f>VLOOKUP(Datos[[#This Row],[Mes]],$M$2:$N$13,2,FALSE)</f>
        <v>44621</v>
      </c>
      <c r="K3569" s="29" t="str">
        <f>VLOOKUP(Datos[[#This Row],[Region]],$P$7:$S$61,4,FALSE)</f>
        <v>09 - Burgos</v>
      </c>
    </row>
    <row r="3570" spans="1:11" x14ac:dyDescent="0.25">
      <c r="A3570" t="s">
        <v>76</v>
      </c>
      <c r="B3570" t="s">
        <v>20</v>
      </c>
      <c r="C3570" t="s">
        <v>6</v>
      </c>
      <c r="D3570">
        <v>31209.69</v>
      </c>
      <c r="E3570">
        <v>29097.71</v>
      </c>
      <c r="F3570">
        <v>9</v>
      </c>
      <c r="G3570">
        <v>31209.69</v>
      </c>
      <c r="H3570">
        <v>29097.71</v>
      </c>
      <c r="J3570" s="29">
        <f>VLOOKUP(Datos[[#This Row],[Mes]],$M$2:$N$13,2,FALSE)</f>
        <v>44621</v>
      </c>
      <c r="K3570" s="29" t="str">
        <f>VLOOKUP(Datos[[#This Row],[Region]],$P$7:$S$61,4,FALSE)</f>
        <v>09 - Burgos</v>
      </c>
    </row>
    <row r="3571" spans="1:11" x14ac:dyDescent="0.25">
      <c r="A3571" t="s">
        <v>76</v>
      </c>
      <c r="B3571" t="s">
        <v>21</v>
      </c>
      <c r="C3571" t="s">
        <v>6</v>
      </c>
      <c r="D3571">
        <v>389213.26</v>
      </c>
      <c r="E3571">
        <v>382331.3</v>
      </c>
      <c r="F3571">
        <v>9</v>
      </c>
      <c r="G3571">
        <v>389213.26</v>
      </c>
      <c r="H3571">
        <v>382331.3</v>
      </c>
      <c r="J3571" s="29">
        <f>VLOOKUP(Datos[[#This Row],[Mes]],$M$2:$N$13,2,FALSE)</f>
        <v>44621</v>
      </c>
      <c r="K3571" s="29" t="str">
        <f>VLOOKUP(Datos[[#This Row],[Region]],$P$7:$S$61,4,FALSE)</f>
        <v>09 - Burgos</v>
      </c>
    </row>
    <row r="3572" spans="1:11" x14ac:dyDescent="0.25">
      <c r="A3572" t="s">
        <v>76</v>
      </c>
      <c r="B3572" t="s">
        <v>22</v>
      </c>
      <c r="C3572" t="s">
        <v>6</v>
      </c>
      <c r="D3572">
        <v>8855.43</v>
      </c>
      <c r="E3572">
        <v>8767.75</v>
      </c>
      <c r="F3572">
        <v>9</v>
      </c>
      <c r="G3572">
        <v>8855.43</v>
      </c>
      <c r="H3572">
        <v>8767.75</v>
      </c>
      <c r="J3572" s="29">
        <f>VLOOKUP(Datos[[#This Row],[Mes]],$M$2:$N$13,2,FALSE)</f>
        <v>44621</v>
      </c>
      <c r="K3572" s="29" t="str">
        <f>VLOOKUP(Datos[[#This Row],[Region]],$P$7:$S$61,4,FALSE)</f>
        <v>09 - Burgos</v>
      </c>
    </row>
    <row r="3573" spans="1:11" x14ac:dyDescent="0.25">
      <c r="A3573" t="s">
        <v>109</v>
      </c>
      <c r="B3573" t="s">
        <v>18</v>
      </c>
      <c r="C3573" t="s">
        <v>6</v>
      </c>
      <c r="D3573">
        <v>532482.02</v>
      </c>
      <c r="E3573">
        <v>527209.92000000004</v>
      </c>
      <c r="F3573">
        <v>10</v>
      </c>
      <c r="G3573">
        <v>532482.02</v>
      </c>
      <c r="H3573">
        <v>527209.92000000004</v>
      </c>
      <c r="J3573" s="29">
        <f>VLOOKUP(Datos[[#This Row],[Mes]],$M$2:$N$13,2,FALSE)</f>
        <v>44621</v>
      </c>
      <c r="K3573" s="29" t="str">
        <f>VLOOKUP(Datos[[#This Row],[Region]],$P$7:$S$61,4,FALSE)</f>
        <v>10 - Cáceres</v>
      </c>
    </row>
    <row r="3574" spans="1:11" x14ac:dyDescent="0.25">
      <c r="A3574" t="s">
        <v>109</v>
      </c>
      <c r="B3574" t="s">
        <v>19</v>
      </c>
      <c r="C3574" t="s">
        <v>6</v>
      </c>
      <c r="D3574">
        <v>1041155</v>
      </c>
      <c r="E3574">
        <v>1003274</v>
      </c>
      <c r="F3574">
        <v>10</v>
      </c>
      <c r="G3574">
        <v>1041155</v>
      </c>
      <c r="H3574">
        <v>1003274</v>
      </c>
      <c r="J3574" s="29">
        <f>VLOOKUP(Datos[[#This Row],[Mes]],$M$2:$N$13,2,FALSE)</f>
        <v>44621</v>
      </c>
      <c r="K3574" s="29" t="str">
        <f>VLOOKUP(Datos[[#This Row],[Region]],$P$7:$S$61,4,FALSE)</f>
        <v>10 - Cáceres</v>
      </c>
    </row>
    <row r="3575" spans="1:11" x14ac:dyDescent="0.25">
      <c r="A3575" t="s">
        <v>109</v>
      </c>
      <c r="B3575" t="s">
        <v>20</v>
      </c>
      <c r="C3575" t="s">
        <v>6</v>
      </c>
      <c r="D3575">
        <v>11839.3</v>
      </c>
      <c r="E3575">
        <v>10694.6</v>
      </c>
      <c r="F3575">
        <v>10</v>
      </c>
      <c r="G3575">
        <v>11839.3</v>
      </c>
      <c r="H3575">
        <v>10694.6</v>
      </c>
      <c r="J3575" s="29">
        <f>VLOOKUP(Datos[[#This Row],[Mes]],$M$2:$N$13,2,FALSE)</f>
        <v>44621</v>
      </c>
      <c r="K3575" s="29" t="str">
        <f>VLOOKUP(Datos[[#This Row],[Region]],$P$7:$S$61,4,FALSE)</f>
        <v>10 - Cáceres</v>
      </c>
    </row>
    <row r="3576" spans="1:11" x14ac:dyDescent="0.25">
      <c r="A3576" t="s">
        <v>109</v>
      </c>
      <c r="B3576" t="s">
        <v>21</v>
      </c>
      <c r="C3576" t="s">
        <v>6</v>
      </c>
      <c r="D3576">
        <v>33345.17</v>
      </c>
      <c r="E3576">
        <v>32755.57</v>
      </c>
      <c r="F3576">
        <v>10</v>
      </c>
      <c r="G3576">
        <v>33345.17</v>
      </c>
      <c r="H3576">
        <v>32755.57</v>
      </c>
      <c r="J3576" s="29">
        <f>VLOOKUP(Datos[[#This Row],[Mes]],$M$2:$N$13,2,FALSE)</f>
        <v>44621</v>
      </c>
      <c r="K3576" s="29" t="str">
        <f>VLOOKUP(Datos[[#This Row],[Region]],$P$7:$S$61,4,FALSE)</f>
        <v>10 - Cáceres</v>
      </c>
    </row>
    <row r="3577" spans="1:11" x14ac:dyDescent="0.25">
      <c r="A3577" t="s">
        <v>109</v>
      </c>
      <c r="B3577" t="s">
        <v>22</v>
      </c>
      <c r="C3577" t="s">
        <v>6</v>
      </c>
      <c r="D3577">
        <v>370241.65</v>
      </c>
      <c r="E3577">
        <v>366575.89</v>
      </c>
      <c r="F3577">
        <v>10</v>
      </c>
      <c r="G3577">
        <v>370241.65</v>
      </c>
      <c r="H3577">
        <v>366575.89</v>
      </c>
      <c r="J3577" s="29">
        <f>VLOOKUP(Datos[[#This Row],[Mes]],$M$2:$N$13,2,FALSE)</f>
        <v>44621</v>
      </c>
      <c r="K3577" s="29" t="str">
        <f>VLOOKUP(Datos[[#This Row],[Region]],$P$7:$S$61,4,FALSE)</f>
        <v>10 - Cáceres</v>
      </c>
    </row>
    <row r="3578" spans="1:11" x14ac:dyDescent="0.25">
      <c r="A3578" t="s">
        <v>109</v>
      </c>
      <c r="B3578" t="s">
        <v>23</v>
      </c>
      <c r="C3578" t="s">
        <v>6</v>
      </c>
      <c r="D3578">
        <v>35326.620000000003</v>
      </c>
      <c r="E3578">
        <v>32115.11</v>
      </c>
      <c r="F3578">
        <v>10</v>
      </c>
      <c r="G3578">
        <v>35326.620000000003</v>
      </c>
      <c r="H3578">
        <v>32115.11</v>
      </c>
      <c r="J3578" s="29">
        <f>VLOOKUP(Datos[[#This Row],[Mes]],$M$2:$N$13,2,FALSE)</f>
        <v>44621</v>
      </c>
      <c r="K3578" s="29" t="str">
        <f>VLOOKUP(Datos[[#This Row],[Region]],$P$7:$S$61,4,FALSE)</f>
        <v>10 - Cáceres</v>
      </c>
    </row>
    <row r="3579" spans="1:11" x14ac:dyDescent="0.25">
      <c r="A3579" t="s">
        <v>77</v>
      </c>
      <c r="B3579" t="s">
        <v>18</v>
      </c>
      <c r="C3579" t="s">
        <v>6</v>
      </c>
      <c r="D3579">
        <v>9660.73</v>
      </c>
      <c r="E3579">
        <v>9565.08</v>
      </c>
      <c r="F3579">
        <v>11</v>
      </c>
      <c r="G3579">
        <v>9660.73</v>
      </c>
      <c r="H3579">
        <v>9565.08</v>
      </c>
      <c r="J3579" s="29">
        <f>VLOOKUP(Datos[[#This Row],[Mes]],$M$2:$N$13,2,FALSE)</f>
        <v>44621</v>
      </c>
      <c r="K3579" s="29" t="str">
        <f>VLOOKUP(Datos[[#This Row],[Region]],$P$7:$S$61,4,FALSE)</f>
        <v>11 - Cádiz</v>
      </c>
    </row>
    <row r="3580" spans="1:11" x14ac:dyDescent="0.25">
      <c r="A3580" t="s">
        <v>77</v>
      </c>
      <c r="B3580" t="s">
        <v>20</v>
      </c>
      <c r="C3580" t="s">
        <v>6</v>
      </c>
      <c r="D3580">
        <v>539515.9</v>
      </c>
      <c r="E3580">
        <v>524933.15</v>
      </c>
      <c r="F3580">
        <v>11</v>
      </c>
      <c r="G3580">
        <v>539515.9</v>
      </c>
      <c r="H3580">
        <v>524933.15</v>
      </c>
      <c r="J3580" s="29">
        <f>VLOOKUP(Datos[[#This Row],[Mes]],$M$2:$N$13,2,FALSE)</f>
        <v>44621</v>
      </c>
      <c r="K3580" s="29" t="str">
        <f>VLOOKUP(Datos[[#This Row],[Region]],$P$7:$S$61,4,FALSE)</f>
        <v>11 - Cádiz</v>
      </c>
    </row>
    <row r="3581" spans="1:11" x14ac:dyDescent="0.25">
      <c r="A3581" t="s">
        <v>77</v>
      </c>
      <c r="B3581" t="s">
        <v>21</v>
      </c>
      <c r="C3581" t="s">
        <v>6</v>
      </c>
      <c r="D3581">
        <v>289898.3</v>
      </c>
      <c r="E3581">
        <v>284772.40000000002</v>
      </c>
      <c r="F3581">
        <v>11</v>
      </c>
      <c r="G3581">
        <v>289898.3</v>
      </c>
      <c r="H3581">
        <v>284772.40000000002</v>
      </c>
      <c r="J3581" s="29">
        <f>VLOOKUP(Datos[[#This Row],[Mes]],$M$2:$N$13,2,FALSE)</f>
        <v>44621</v>
      </c>
      <c r="K3581" s="29" t="str">
        <f>VLOOKUP(Datos[[#This Row],[Region]],$P$7:$S$61,4,FALSE)</f>
        <v>11 - Cádiz</v>
      </c>
    </row>
    <row r="3582" spans="1:11" x14ac:dyDescent="0.25">
      <c r="A3582" t="s">
        <v>77</v>
      </c>
      <c r="B3582" t="s">
        <v>22</v>
      </c>
      <c r="C3582" t="s">
        <v>6</v>
      </c>
      <c r="D3582">
        <v>174220.7</v>
      </c>
      <c r="E3582">
        <v>172495.74</v>
      </c>
      <c r="F3582">
        <v>11</v>
      </c>
      <c r="G3582">
        <v>174220.7</v>
      </c>
      <c r="H3582">
        <v>172495.74</v>
      </c>
      <c r="J3582" s="29">
        <f>VLOOKUP(Datos[[#This Row],[Mes]],$M$2:$N$13,2,FALSE)</f>
        <v>44621</v>
      </c>
      <c r="K3582" s="29" t="str">
        <f>VLOOKUP(Datos[[#This Row],[Region]],$P$7:$S$61,4,FALSE)</f>
        <v>11 - Cádiz</v>
      </c>
    </row>
    <row r="3583" spans="1:11" x14ac:dyDescent="0.25">
      <c r="A3583" t="s">
        <v>77</v>
      </c>
      <c r="B3583" t="s">
        <v>23</v>
      </c>
      <c r="C3583" t="s">
        <v>6</v>
      </c>
      <c r="D3583">
        <v>23190.240000000002</v>
      </c>
      <c r="E3583">
        <v>21082.04</v>
      </c>
      <c r="F3583">
        <v>11</v>
      </c>
      <c r="G3583">
        <v>23190.240000000002</v>
      </c>
      <c r="H3583">
        <v>21082.04</v>
      </c>
      <c r="J3583" s="29">
        <f>VLOOKUP(Datos[[#This Row],[Mes]],$M$2:$N$13,2,FALSE)</f>
        <v>44621</v>
      </c>
      <c r="K3583" s="29" t="str">
        <f>VLOOKUP(Datos[[#This Row],[Region]],$P$7:$S$61,4,FALSE)</f>
        <v>11 - Cádiz</v>
      </c>
    </row>
    <row r="3584" spans="1:11" x14ac:dyDescent="0.25">
      <c r="A3584" t="s">
        <v>79</v>
      </c>
      <c r="B3584" t="s">
        <v>18</v>
      </c>
      <c r="C3584" t="s">
        <v>6</v>
      </c>
      <c r="D3584">
        <v>2460.67</v>
      </c>
      <c r="E3584">
        <v>2436.31</v>
      </c>
      <c r="F3584">
        <v>12</v>
      </c>
      <c r="G3584">
        <v>2460.67</v>
      </c>
      <c r="H3584">
        <v>2436.31</v>
      </c>
      <c r="J3584" s="29">
        <f>VLOOKUP(Datos[[#This Row],[Mes]],$M$2:$N$13,2,FALSE)</f>
        <v>44621</v>
      </c>
      <c r="K3584" s="29" t="str">
        <f>VLOOKUP(Datos[[#This Row],[Region]],$P$7:$S$61,4,FALSE)</f>
        <v>12 - Castellón/Castelló</v>
      </c>
    </row>
    <row r="3585" spans="1:11" x14ac:dyDescent="0.25">
      <c r="A3585" t="s">
        <v>79</v>
      </c>
      <c r="B3585" t="s">
        <v>20</v>
      </c>
      <c r="C3585" t="s">
        <v>6</v>
      </c>
      <c r="D3585">
        <v>122935.66</v>
      </c>
      <c r="E3585">
        <v>120211.10999999999</v>
      </c>
      <c r="F3585">
        <v>12</v>
      </c>
      <c r="G3585">
        <v>122935.66</v>
      </c>
      <c r="H3585">
        <v>120211.10999999999</v>
      </c>
      <c r="J3585" s="29">
        <f>VLOOKUP(Datos[[#This Row],[Mes]],$M$2:$N$13,2,FALSE)</f>
        <v>44621</v>
      </c>
      <c r="K3585" s="29" t="str">
        <f>VLOOKUP(Datos[[#This Row],[Region]],$P$7:$S$61,4,FALSE)</f>
        <v>12 - Castellón/Castelló</v>
      </c>
    </row>
    <row r="3586" spans="1:11" x14ac:dyDescent="0.25">
      <c r="A3586" t="s">
        <v>79</v>
      </c>
      <c r="B3586" t="s">
        <v>21</v>
      </c>
      <c r="C3586" t="s">
        <v>6</v>
      </c>
      <c r="D3586">
        <v>67883.289999999994</v>
      </c>
      <c r="E3586">
        <v>66683</v>
      </c>
      <c r="F3586">
        <v>12</v>
      </c>
      <c r="G3586">
        <v>67883.289999999994</v>
      </c>
      <c r="H3586">
        <v>66683</v>
      </c>
      <c r="J3586" s="29">
        <f>VLOOKUP(Datos[[#This Row],[Mes]],$M$2:$N$13,2,FALSE)</f>
        <v>44621</v>
      </c>
      <c r="K3586" s="29" t="str">
        <f>VLOOKUP(Datos[[#This Row],[Region]],$P$7:$S$61,4,FALSE)</f>
        <v>12 - Castellón/Castelló</v>
      </c>
    </row>
    <row r="3587" spans="1:11" x14ac:dyDescent="0.25">
      <c r="A3587" t="s">
        <v>79</v>
      </c>
      <c r="B3587" t="s">
        <v>22</v>
      </c>
      <c r="C3587" t="s">
        <v>6</v>
      </c>
      <c r="D3587">
        <v>9911.0499999999993</v>
      </c>
      <c r="E3587">
        <v>9812.92</v>
      </c>
      <c r="F3587">
        <v>12</v>
      </c>
      <c r="G3587">
        <v>9911.0499999999993</v>
      </c>
      <c r="H3587">
        <v>9812.92</v>
      </c>
      <c r="J3587" s="29">
        <f>VLOOKUP(Datos[[#This Row],[Mes]],$M$2:$N$13,2,FALSE)</f>
        <v>44621</v>
      </c>
      <c r="K3587" s="29" t="str">
        <f>VLOOKUP(Datos[[#This Row],[Region]],$P$7:$S$61,4,FALSE)</f>
        <v>12 - Castellón/Castelló</v>
      </c>
    </row>
    <row r="3588" spans="1:11" x14ac:dyDescent="0.25">
      <c r="A3588" t="s">
        <v>67</v>
      </c>
      <c r="B3588" t="s">
        <v>20</v>
      </c>
      <c r="C3588" t="s">
        <v>6</v>
      </c>
      <c r="D3588">
        <v>80428.930000000008</v>
      </c>
      <c r="E3588">
        <v>75917.26999999999</v>
      </c>
      <c r="F3588">
        <v>13</v>
      </c>
      <c r="G3588">
        <v>80428.930000000008</v>
      </c>
      <c r="H3588">
        <v>75917.26999999999</v>
      </c>
      <c r="J3588" s="29">
        <f>VLOOKUP(Datos[[#This Row],[Mes]],$M$2:$N$13,2,FALSE)</f>
        <v>44621</v>
      </c>
      <c r="K3588" s="29" t="str">
        <f>VLOOKUP(Datos[[#This Row],[Region]],$P$7:$S$61,4,FALSE)</f>
        <v>13 - Ciudad Real</v>
      </c>
    </row>
    <row r="3589" spans="1:11" x14ac:dyDescent="0.25">
      <c r="A3589" t="s">
        <v>67</v>
      </c>
      <c r="B3589" t="s">
        <v>21</v>
      </c>
      <c r="C3589" t="s">
        <v>6</v>
      </c>
      <c r="D3589">
        <v>36346.18</v>
      </c>
      <c r="E3589">
        <v>35703.519999999997</v>
      </c>
      <c r="F3589">
        <v>13</v>
      </c>
      <c r="G3589">
        <v>36346.18</v>
      </c>
      <c r="H3589">
        <v>35703.519999999997</v>
      </c>
      <c r="J3589" s="29">
        <f>VLOOKUP(Datos[[#This Row],[Mes]],$M$2:$N$13,2,FALSE)</f>
        <v>44621</v>
      </c>
      <c r="K3589" s="29" t="str">
        <f>VLOOKUP(Datos[[#This Row],[Region]],$P$7:$S$61,4,FALSE)</f>
        <v>13 - Ciudad Real</v>
      </c>
    </row>
    <row r="3590" spans="1:11" x14ac:dyDescent="0.25">
      <c r="A3590" t="s">
        <v>67</v>
      </c>
      <c r="B3590" t="s">
        <v>22</v>
      </c>
      <c r="C3590" t="s">
        <v>6</v>
      </c>
      <c r="D3590">
        <v>228603.33</v>
      </c>
      <c r="E3590">
        <v>226339.93</v>
      </c>
      <c r="F3590">
        <v>13</v>
      </c>
      <c r="G3590">
        <v>228603.33</v>
      </c>
      <c r="H3590">
        <v>226339.93</v>
      </c>
      <c r="J3590" s="29">
        <f>VLOOKUP(Datos[[#This Row],[Mes]],$M$2:$N$13,2,FALSE)</f>
        <v>44621</v>
      </c>
      <c r="K3590" s="29" t="str">
        <f>VLOOKUP(Datos[[#This Row],[Region]],$P$7:$S$61,4,FALSE)</f>
        <v>13 - Ciudad Real</v>
      </c>
    </row>
    <row r="3591" spans="1:11" x14ac:dyDescent="0.25">
      <c r="A3591" t="s">
        <v>67</v>
      </c>
      <c r="B3591" t="s">
        <v>23</v>
      </c>
      <c r="C3591" t="s">
        <v>6</v>
      </c>
      <c r="D3591">
        <v>45116.14</v>
      </c>
      <c r="E3591">
        <v>41014.67</v>
      </c>
      <c r="F3591">
        <v>13</v>
      </c>
      <c r="G3591">
        <v>45116.14</v>
      </c>
      <c r="H3591">
        <v>41014.67</v>
      </c>
      <c r="J3591" s="29">
        <f>VLOOKUP(Datos[[#This Row],[Mes]],$M$2:$N$13,2,FALSE)</f>
        <v>44621</v>
      </c>
      <c r="K3591" s="29" t="str">
        <f>VLOOKUP(Datos[[#This Row],[Region]],$P$7:$S$61,4,FALSE)</f>
        <v>13 - Ciudad Real</v>
      </c>
    </row>
    <row r="3592" spans="1:11" x14ac:dyDescent="0.25">
      <c r="A3592" t="s">
        <v>80</v>
      </c>
      <c r="B3592" t="s">
        <v>18</v>
      </c>
      <c r="C3592" t="s">
        <v>6</v>
      </c>
      <c r="D3592">
        <v>10711.49</v>
      </c>
      <c r="E3592">
        <v>10605.44</v>
      </c>
      <c r="F3592">
        <v>14</v>
      </c>
      <c r="G3592">
        <v>10711.49</v>
      </c>
      <c r="H3592">
        <v>10605.44</v>
      </c>
      <c r="J3592" s="29">
        <f>VLOOKUP(Datos[[#This Row],[Mes]],$M$2:$N$13,2,FALSE)</f>
        <v>44621</v>
      </c>
      <c r="K3592" s="29" t="str">
        <f>VLOOKUP(Datos[[#This Row],[Region]],$P$7:$S$61,4,FALSE)</f>
        <v>14 - Córdoba</v>
      </c>
    </row>
    <row r="3593" spans="1:11" x14ac:dyDescent="0.25">
      <c r="A3593" t="s">
        <v>80</v>
      </c>
      <c r="B3593" t="s">
        <v>20</v>
      </c>
      <c r="C3593" t="s">
        <v>6</v>
      </c>
      <c r="D3593">
        <v>46898.130000000005</v>
      </c>
      <c r="E3593">
        <v>41411.160000000003</v>
      </c>
      <c r="F3593">
        <v>14</v>
      </c>
      <c r="G3593">
        <v>46898.130000000005</v>
      </c>
      <c r="H3593">
        <v>41411.160000000003</v>
      </c>
      <c r="J3593" s="29">
        <f>VLOOKUP(Datos[[#This Row],[Mes]],$M$2:$N$13,2,FALSE)</f>
        <v>44621</v>
      </c>
      <c r="K3593" s="29" t="str">
        <f>VLOOKUP(Datos[[#This Row],[Region]],$P$7:$S$61,4,FALSE)</f>
        <v>14 - Córdoba</v>
      </c>
    </row>
    <row r="3594" spans="1:11" x14ac:dyDescent="0.25">
      <c r="A3594" t="s">
        <v>80</v>
      </c>
      <c r="B3594" t="s">
        <v>22</v>
      </c>
      <c r="C3594" t="s">
        <v>6</v>
      </c>
      <c r="D3594">
        <v>54272.53</v>
      </c>
      <c r="E3594">
        <v>53735.18</v>
      </c>
      <c r="F3594">
        <v>14</v>
      </c>
      <c r="G3594">
        <v>54272.53</v>
      </c>
      <c r="H3594">
        <v>53735.18</v>
      </c>
      <c r="J3594" s="29">
        <f>VLOOKUP(Datos[[#This Row],[Mes]],$M$2:$N$13,2,FALSE)</f>
        <v>44621</v>
      </c>
      <c r="K3594" s="29" t="str">
        <f>VLOOKUP(Datos[[#This Row],[Region]],$P$7:$S$61,4,FALSE)</f>
        <v>14 - Córdoba</v>
      </c>
    </row>
    <row r="3595" spans="1:11" x14ac:dyDescent="0.25">
      <c r="A3595" t="s">
        <v>80</v>
      </c>
      <c r="B3595" t="s">
        <v>23</v>
      </c>
      <c r="C3595" t="s">
        <v>6</v>
      </c>
      <c r="D3595">
        <v>39714.080000000002</v>
      </c>
      <c r="E3595">
        <v>36103.71</v>
      </c>
      <c r="F3595">
        <v>14</v>
      </c>
      <c r="G3595">
        <v>39714.080000000002</v>
      </c>
      <c r="H3595">
        <v>36103.71</v>
      </c>
      <c r="J3595" s="29">
        <f>VLOOKUP(Datos[[#This Row],[Mes]],$M$2:$N$13,2,FALSE)</f>
        <v>44621</v>
      </c>
      <c r="K3595" s="29" t="str">
        <f>VLOOKUP(Datos[[#This Row],[Region]],$P$7:$S$61,4,FALSE)</f>
        <v>14 - Córdoba</v>
      </c>
    </row>
    <row r="3596" spans="1:11" x14ac:dyDescent="0.25">
      <c r="A3596" t="s">
        <v>81</v>
      </c>
      <c r="B3596" t="s">
        <v>18</v>
      </c>
      <c r="C3596" t="s">
        <v>6</v>
      </c>
      <c r="D3596">
        <v>129275.93</v>
      </c>
      <c r="E3596">
        <v>127995.97</v>
      </c>
      <c r="F3596">
        <v>15</v>
      </c>
      <c r="G3596">
        <v>129275.93</v>
      </c>
      <c r="H3596">
        <v>127995.97</v>
      </c>
      <c r="J3596" s="29">
        <f>VLOOKUP(Datos[[#This Row],[Mes]],$M$2:$N$13,2,FALSE)</f>
        <v>44621</v>
      </c>
      <c r="K3596" s="29" t="str">
        <f>VLOOKUP(Datos[[#This Row],[Region]],$P$7:$S$61,4,FALSE)</f>
        <v>15 - Coruña, A</v>
      </c>
    </row>
    <row r="3597" spans="1:11" x14ac:dyDescent="0.25">
      <c r="A3597" t="s">
        <v>81</v>
      </c>
      <c r="B3597" t="s">
        <v>20</v>
      </c>
      <c r="C3597" t="s">
        <v>6</v>
      </c>
      <c r="D3597">
        <v>306842.96000000002</v>
      </c>
      <c r="E3597">
        <v>297254.88</v>
      </c>
      <c r="F3597">
        <v>15</v>
      </c>
      <c r="G3597">
        <v>306842.96000000002</v>
      </c>
      <c r="H3597">
        <v>297254.88</v>
      </c>
      <c r="J3597" s="29">
        <f>VLOOKUP(Datos[[#This Row],[Mes]],$M$2:$N$13,2,FALSE)</f>
        <v>44621</v>
      </c>
      <c r="K3597" s="29" t="str">
        <f>VLOOKUP(Datos[[#This Row],[Region]],$P$7:$S$61,4,FALSE)</f>
        <v>15 - Coruña, A</v>
      </c>
    </row>
    <row r="3598" spans="1:11" x14ac:dyDescent="0.25">
      <c r="A3598" t="s">
        <v>81</v>
      </c>
      <c r="B3598" t="s">
        <v>21</v>
      </c>
      <c r="C3598" t="s">
        <v>6</v>
      </c>
      <c r="D3598">
        <v>246131.97</v>
      </c>
      <c r="E3598">
        <v>241779.93</v>
      </c>
      <c r="F3598">
        <v>15</v>
      </c>
      <c r="G3598">
        <v>246131.97</v>
      </c>
      <c r="H3598">
        <v>241779.93</v>
      </c>
      <c r="J3598" s="29">
        <f>VLOOKUP(Datos[[#This Row],[Mes]],$M$2:$N$13,2,FALSE)</f>
        <v>44621</v>
      </c>
      <c r="K3598" s="29" t="str">
        <f>VLOOKUP(Datos[[#This Row],[Region]],$P$7:$S$61,4,FALSE)</f>
        <v>15 - Coruña, A</v>
      </c>
    </row>
    <row r="3599" spans="1:11" x14ac:dyDescent="0.25">
      <c r="A3599" t="s">
        <v>81</v>
      </c>
      <c r="B3599" t="s">
        <v>22</v>
      </c>
      <c r="C3599" t="s">
        <v>6</v>
      </c>
      <c r="D3599">
        <v>133.28</v>
      </c>
      <c r="E3599">
        <v>131.96</v>
      </c>
      <c r="F3599">
        <v>15</v>
      </c>
      <c r="G3599">
        <v>133.28</v>
      </c>
      <c r="H3599">
        <v>131.96</v>
      </c>
      <c r="J3599" s="29">
        <f>VLOOKUP(Datos[[#This Row],[Mes]],$M$2:$N$13,2,FALSE)</f>
        <v>44621</v>
      </c>
      <c r="K3599" s="29" t="str">
        <f>VLOOKUP(Datos[[#This Row],[Region]],$P$7:$S$61,4,FALSE)</f>
        <v>15 - Coruña, A</v>
      </c>
    </row>
    <row r="3600" spans="1:11" x14ac:dyDescent="0.25">
      <c r="A3600" t="s">
        <v>82</v>
      </c>
      <c r="B3600" t="s">
        <v>18</v>
      </c>
      <c r="C3600" t="s">
        <v>6</v>
      </c>
      <c r="D3600">
        <v>28030.55</v>
      </c>
      <c r="E3600">
        <v>27753.02</v>
      </c>
      <c r="F3600">
        <v>16</v>
      </c>
      <c r="G3600">
        <v>28030.55</v>
      </c>
      <c r="H3600">
        <v>27753.02</v>
      </c>
      <c r="J3600" s="29">
        <f>VLOOKUP(Datos[[#This Row],[Mes]],$M$2:$N$13,2,FALSE)</f>
        <v>44621</v>
      </c>
      <c r="K3600" s="29" t="str">
        <f>VLOOKUP(Datos[[#This Row],[Region]],$P$7:$S$61,4,FALSE)</f>
        <v>16 - Cuenca</v>
      </c>
    </row>
    <row r="3601" spans="1:11" x14ac:dyDescent="0.25">
      <c r="A3601" t="s">
        <v>82</v>
      </c>
      <c r="B3601" t="s">
        <v>21</v>
      </c>
      <c r="C3601" t="s">
        <v>6</v>
      </c>
      <c r="D3601">
        <v>257300.69</v>
      </c>
      <c r="E3601">
        <v>252751.17</v>
      </c>
      <c r="F3601">
        <v>16</v>
      </c>
      <c r="G3601">
        <v>257300.69</v>
      </c>
      <c r="H3601">
        <v>252751.17</v>
      </c>
      <c r="J3601" s="29">
        <f>VLOOKUP(Datos[[#This Row],[Mes]],$M$2:$N$13,2,FALSE)</f>
        <v>44621</v>
      </c>
      <c r="K3601" s="29" t="str">
        <f>VLOOKUP(Datos[[#This Row],[Region]],$P$7:$S$61,4,FALSE)</f>
        <v>16 - Cuenca</v>
      </c>
    </row>
    <row r="3602" spans="1:11" x14ac:dyDescent="0.25">
      <c r="A3602" t="s">
        <v>82</v>
      </c>
      <c r="B3602" t="s">
        <v>22</v>
      </c>
      <c r="C3602" t="s">
        <v>6</v>
      </c>
      <c r="D3602">
        <v>269162.53000000003</v>
      </c>
      <c r="E3602">
        <v>266497.55</v>
      </c>
      <c r="F3602">
        <v>16</v>
      </c>
      <c r="G3602">
        <v>269162.53000000003</v>
      </c>
      <c r="H3602">
        <v>266497.55</v>
      </c>
      <c r="J3602" s="29">
        <f>VLOOKUP(Datos[[#This Row],[Mes]],$M$2:$N$13,2,FALSE)</f>
        <v>44621</v>
      </c>
      <c r="K3602" s="29" t="str">
        <f>VLOOKUP(Datos[[#This Row],[Region]],$P$7:$S$61,4,FALSE)</f>
        <v>16 - Cuenca</v>
      </c>
    </row>
    <row r="3603" spans="1:11" x14ac:dyDescent="0.25">
      <c r="A3603" t="s">
        <v>105</v>
      </c>
      <c r="B3603" t="s">
        <v>18</v>
      </c>
      <c r="C3603" t="s">
        <v>6</v>
      </c>
      <c r="D3603">
        <v>52552.87</v>
      </c>
      <c r="E3603">
        <v>52032.54</v>
      </c>
      <c r="F3603">
        <v>17</v>
      </c>
      <c r="G3603">
        <v>52552.87</v>
      </c>
      <c r="H3603">
        <v>52032.54</v>
      </c>
      <c r="J3603" s="29">
        <f>VLOOKUP(Datos[[#This Row],[Mes]],$M$2:$N$13,2,FALSE)</f>
        <v>44621</v>
      </c>
      <c r="K3603" s="29" t="str">
        <f>VLOOKUP(Datos[[#This Row],[Region]],$P$7:$S$61,4,FALSE)</f>
        <v>17 - Girona</v>
      </c>
    </row>
    <row r="3604" spans="1:11" x14ac:dyDescent="0.25">
      <c r="A3604" t="s">
        <v>105</v>
      </c>
      <c r="B3604" t="s">
        <v>20</v>
      </c>
      <c r="C3604" t="s">
        <v>6</v>
      </c>
      <c r="D3604">
        <v>9196.14</v>
      </c>
      <c r="E3604">
        <v>8935.1</v>
      </c>
      <c r="F3604">
        <v>17</v>
      </c>
      <c r="G3604">
        <v>9196.14</v>
      </c>
      <c r="H3604">
        <v>8935.1</v>
      </c>
      <c r="J3604" s="29">
        <f>VLOOKUP(Datos[[#This Row],[Mes]],$M$2:$N$13,2,FALSE)</f>
        <v>44621</v>
      </c>
      <c r="K3604" s="29" t="str">
        <f>VLOOKUP(Datos[[#This Row],[Region]],$P$7:$S$61,4,FALSE)</f>
        <v>17 - Girona</v>
      </c>
    </row>
    <row r="3605" spans="1:11" x14ac:dyDescent="0.25">
      <c r="A3605" t="s">
        <v>105</v>
      </c>
      <c r="B3605" t="s">
        <v>22</v>
      </c>
      <c r="C3605" t="s">
        <v>6</v>
      </c>
      <c r="D3605">
        <v>2247.88</v>
      </c>
      <c r="E3605">
        <v>2225.62</v>
      </c>
      <c r="F3605">
        <v>17</v>
      </c>
      <c r="G3605">
        <v>2247.88</v>
      </c>
      <c r="H3605">
        <v>2225.62</v>
      </c>
      <c r="J3605" s="29">
        <f>VLOOKUP(Datos[[#This Row],[Mes]],$M$2:$N$13,2,FALSE)</f>
        <v>44621</v>
      </c>
      <c r="K3605" s="29" t="str">
        <f>VLOOKUP(Datos[[#This Row],[Region]],$P$7:$S$61,4,FALSE)</f>
        <v>17 - Girona</v>
      </c>
    </row>
    <row r="3606" spans="1:11" x14ac:dyDescent="0.25">
      <c r="A3606" t="s">
        <v>103</v>
      </c>
      <c r="B3606" t="s">
        <v>18</v>
      </c>
      <c r="C3606" t="s">
        <v>6</v>
      </c>
      <c r="D3606">
        <v>3942</v>
      </c>
      <c r="E3606">
        <v>3902.97</v>
      </c>
      <c r="F3606">
        <v>18</v>
      </c>
      <c r="G3606">
        <v>3942</v>
      </c>
      <c r="H3606">
        <v>3902.97</v>
      </c>
      <c r="J3606" s="29">
        <f>VLOOKUP(Datos[[#This Row],[Mes]],$M$2:$N$13,2,FALSE)</f>
        <v>44621</v>
      </c>
      <c r="K3606" s="29" t="str">
        <f>VLOOKUP(Datos[[#This Row],[Region]],$P$7:$S$61,4,FALSE)</f>
        <v>18 - Granada</v>
      </c>
    </row>
    <row r="3607" spans="1:11" x14ac:dyDescent="0.25">
      <c r="A3607" t="s">
        <v>103</v>
      </c>
      <c r="B3607" t="s">
        <v>20</v>
      </c>
      <c r="C3607" t="s">
        <v>6</v>
      </c>
      <c r="D3607">
        <v>10633.73</v>
      </c>
      <c r="E3607">
        <v>10274.27</v>
      </c>
      <c r="F3607">
        <v>18</v>
      </c>
      <c r="G3607">
        <v>10633.73</v>
      </c>
      <c r="H3607">
        <v>10274.27</v>
      </c>
      <c r="J3607" s="29">
        <f>VLOOKUP(Datos[[#This Row],[Mes]],$M$2:$N$13,2,FALSE)</f>
        <v>44621</v>
      </c>
      <c r="K3607" s="29" t="str">
        <f>VLOOKUP(Datos[[#This Row],[Region]],$P$7:$S$61,4,FALSE)</f>
        <v>18 - Granada</v>
      </c>
    </row>
    <row r="3608" spans="1:11" x14ac:dyDescent="0.25">
      <c r="A3608" t="s">
        <v>103</v>
      </c>
      <c r="B3608" t="s">
        <v>21</v>
      </c>
      <c r="C3608" t="s">
        <v>6</v>
      </c>
      <c r="D3608">
        <v>46757.87</v>
      </c>
      <c r="E3608">
        <v>45931.11</v>
      </c>
      <c r="F3608">
        <v>18</v>
      </c>
      <c r="G3608">
        <v>46757.87</v>
      </c>
      <c r="H3608">
        <v>45931.11</v>
      </c>
      <c r="J3608" s="29">
        <f>VLOOKUP(Datos[[#This Row],[Mes]],$M$2:$N$13,2,FALSE)</f>
        <v>44621</v>
      </c>
      <c r="K3608" s="29" t="str">
        <f>VLOOKUP(Datos[[#This Row],[Region]],$P$7:$S$61,4,FALSE)</f>
        <v>18 - Granada</v>
      </c>
    </row>
    <row r="3609" spans="1:11" x14ac:dyDescent="0.25">
      <c r="A3609" t="s">
        <v>103</v>
      </c>
      <c r="B3609" t="s">
        <v>22</v>
      </c>
      <c r="C3609" t="s">
        <v>6</v>
      </c>
      <c r="D3609">
        <v>113931.14</v>
      </c>
      <c r="E3609">
        <v>112803.11</v>
      </c>
      <c r="F3609">
        <v>18</v>
      </c>
      <c r="G3609">
        <v>113931.14</v>
      </c>
      <c r="H3609">
        <v>112803.11</v>
      </c>
      <c r="J3609" s="29">
        <f>VLOOKUP(Datos[[#This Row],[Mes]],$M$2:$N$13,2,FALSE)</f>
        <v>44621</v>
      </c>
      <c r="K3609" s="29" t="str">
        <f>VLOOKUP(Datos[[#This Row],[Region]],$P$7:$S$61,4,FALSE)</f>
        <v>18 - Granada</v>
      </c>
    </row>
    <row r="3610" spans="1:11" x14ac:dyDescent="0.25">
      <c r="A3610" t="s">
        <v>103</v>
      </c>
      <c r="B3610" t="s">
        <v>23</v>
      </c>
      <c r="C3610" t="s">
        <v>6</v>
      </c>
      <c r="D3610">
        <v>30546.66</v>
      </c>
      <c r="E3610">
        <v>27769.69</v>
      </c>
      <c r="F3610">
        <v>18</v>
      </c>
      <c r="G3610">
        <v>30546.66</v>
      </c>
      <c r="H3610">
        <v>27769.69</v>
      </c>
      <c r="J3610" s="29">
        <f>VLOOKUP(Datos[[#This Row],[Mes]],$M$2:$N$13,2,FALSE)</f>
        <v>44621</v>
      </c>
      <c r="K3610" s="29" t="str">
        <f>VLOOKUP(Datos[[#This Row],[Region]],$P$7:$S$61,4,FALSE)</f>
        <v>18 - Granada</v>
      </c>
    </row>
    <row r="3611" spans="1:11" x14ac:dyDescent="0.25">
      <c r="A3611" t="s">
        <v>107</v>
      </c>
      <c r="B3611" t="s">
        <v>18</v>
      </c>
      <c r="C3611" t="s">
        <v>6</v>
      </c>
      <c r="D3611">
        <v>21664.92</v>
      </c>
      <c r="E3611">
        <v>21450.42</v>
      </c>
      <c r="F3611">
        <v>19</v>
      </c>
      <c r="G3611">
        <v>21664.92</v>
      </c>
      <c r="H3611">
        <v>21450.42</v>
      </c>
      <c r="J3611" s="29">
        <f>VLOOKUP(Datos[[#This Row],[Mes]],$M$2:$N$13,2,FALSE)</f>
        <v>44621</v>
      </c>
      <c r="K3611" s="29" t="str">
        <f>VLOOKUP(Datos[[#This Row],[Region]],$P$7:$S$61,4,FALSE)</f>
        <v>19 - Guadalajara</v>
      </c>
    </row>
    <row r="3612" spans="1:11" x14ac:dyDescent="0.25">
      <c r="A3612" t="s">
        <v>107</v>
      </c>
      <c r="B3612" t="s">
        <v>21</v>
      </c>
      <c r="C3612" t="s">
        <v>6</v>
      </c>
      <c r="D3612">
        <v>100633.4</v>
      </c>
      <c r="E3612">
        <v>98854.03</v>
      </c>
      <c r="F3612">
        <v>19</v>
      </c>
      <c r="G3612">
        <v>100633.4</v>
      </c>
      <c r="H3612">
        <v>98854.03</v>
      </c>
      <c r="J3612" s="29">
        <f>VLOOKUP(Datos[[#This Row],[Mes]],$M$2:$N$13,2,FALSE)</f>
        <v>44621</v>
      </c>
      <c r="K3612" s="29" t="str">
        <f>VLOOKUP(Datos[[#This Row],[Region]],$P$7:$S$61,4,FALSE)</f>
        <v>19 - Guadalajara</v>
      </c>
    </row>
    <row r="3613" spans="1:11" x14ac:dyDescent="0.25">
      <c r="A3613" t="s">
        <v>107</v>
      </c>
      <c r="B3613" t="s">
        <v>22</v>
      </c>
      <c r="C3613" t="s">
        <v>6</v>
      </c>
      <c r="D3613">
        <v>126423.44</v>
      </c>
      <c r="E3613">
        <v>125171.72</v>
      </c>
      <c r="F3613">
        <v>19</v>
      </c>
      <c r="G3613">
        <v>126423.44</v>
      </c>
      <c r="H3613">
        <v>125171.72</v>
      </c>
      <c r="J3613" s="29">
        <f>VLOOKUP(Datos[[#This Row],[Mes]],$M$2:$N$13,2,FALSE)</f>
        <v>44621</v>
      </c>
      <c r="K3613" s="29" t="str">
        <f>VLOOKUP(Datos[[#This Row],[Region]],$P$7:$S$61,4,FALSE)</f>
        <v>19 - Guadalajara</v>
      </c>
    </row>
    <row r="3614" spans="1:11" x14ac:dyDescent="0.25">
      <c r="A3614" t="s">
        <v>104</v>
      </c>
      <c r="B3614" t="s">
        <v>18</v>
      </c>
      <c r="C3614" t="s">
        <v>6</v>
      </c>
      <c r="D3614">
        <v>8990.6</v>
      </c>
      <c r="E3614">
        <v>8901.58</v>
      </c>
      <c r="F3614">
        <v>20</v>
      </c>
      <c r="G3614">
        <v>8990.6</v>
      </c>
      <c r="H3614">
        <v>8901.58</v>
      </c>
      <c r="J3614" s="29">
        <f>VLOOKUP(Datos[[#This Row],[Mes]],$M$2:$N$13,2,FALSE)</f>
        <v>44621</v>
      </c>
      <c r="K3614" s="29" t="str">
        <f>VLOOKUP(Datos[[#This Row],[Region]],$P$7:$S$61,4,FALSE)</f>
        <v>20 - Gipuzkoa</v>
      </c>
    </row>
    <row r="3615" spans="1:11" x14ac:dyDescent="0.25">
      <c r="A3615" t="s">
        <v>104</v>
      </c>
      <c r="B3615" t="s">
        <v>20</v>
      </c>
      <c r="C3615" t="s">
        <v>6</v>
      </c>
      <c r="D3615">
        <v>29732.760000000002</v>
      </c>
      <c r="E3615">
        <v>26712.43</v>
      </c>
      <c r="F3615">
        <v>20</v>
      </c>
      <c r="G3615">
        <v>29732.760000000002</v>
      </c>
      <c r="H3615">
        <v>26712.43</v>
      </c>
      <c r="J3615" s="29">
        <f>VLOOKUP(Datos[[#This Row],[Mes]],$M$2:$N$13,2,FALSE)</f>
        <v>44621</v>
      </c>
      <c r="K3615" s="29" t="str">
        <f>VLOOKUP(Datos[[#This Row],[Region]],$P$7:$S$61,4,FALSE)</f>
        <v>20 - Gipuzkoa</v>
      </c>
    </row>
    <row r="3616" spans="1:11" x14ac:dyDescent="0.25">
      <c r="A3616" t="s">
        <v>104</v>
      </c>
      <c r="B3616" t="s">
        <v>22</v>
      </c>
      <c r="C3616" t="s">
        <v>6</v>
      </c>
      <c r="D3616">
        <v>714.75</v>
      </c>
      <c r="E3616">
        <v>707.67</v>
      </c>
      <c r="F3616">
        <v>20</v>
      </c>
      <c r="G3616">
        <v>714.75</v>
      </c>
      <c r="H3616">
        <v>707.67</v>
      </c>
      <c r="J3616" s="29">
        <f>VLOOKUP(Datos[[#This Row],[Mes]],$M$2:$N$13,2,FALSE)</f>
        <v>44621</v>
      </c>
      <c r="K3616" s="29" t="str">
        <f>VLOOKUP(Datos[[#This Row],[Region]],$P$7:$S$61,4,FALSE)</f>
        <v>20 - Gipuzkoa</v>
      </c>
    </row>
    <row r="3617" spans="1:11" x14ac:dyDescent="0.25">
      <c r="A3617" t="s">
        <v>102</v>
      </c>
      <c r="B3617" t="s">
        <v>18</v>
      </c>
      <c r="C3617" t="s">
        <v>6</v>
      </c>
      <c r="D3617">
        <v>1525.74</v>
      </c>
      <c r="E3617">
        <v>1510.63</v>
      </c>
      <c r="F3617">
        <v>21</v>
      </c>
      <c r="G3617">
        <v>1525.74</v>
      </c>
      <c r="H3617">
        <v>1510.63</v>
      </c>
      <c r="J3617" s="29">
        <f>VLOOKUP(Datos[[#This Row],[Mes]],$M$2:$N$13,2,FALSE)</f>
        <v>44621</v>
      </c>
      <c r="K3617" s="29" t="str">
        <f>VLOOKUP(Datos[[#This Row],[Region]],$P$7:$S$61,4,FALSE)</f>
        <v>21 - Huelva</v>
      </c>
    </row>
    <row r="3618" spans="1:11" x14ac:dyDescent="0.25">
      <c r="A3618" t="s">
        <v>102</v>
      </c>
      <c r="B3618" t="s">
        <v>20</v>
      </c>
      <c r="C3618" t="s">
        <v>6</v>
      </c>
      <c r="D3618">
        <v>327702.61</v>
      </c>
      <c r="E3618">
        <v>312918.56</v>
      </c>
      <c r="F3618">
        <v>21</v>
      </c>
      <c r="G3618">
        <v>327702.61</v>
      </c>
      <c r="H3618">
        <v>312918.56</v>
      </c>
      <c r="J3618" s="29">
        <f>VLOOKUP(Datos[[#This Row],[Mes]],$M$2:$N$13,2,FALSE)</f>
        <v>44621</v>
      </c>
      <c r="K3618" s="29" t="str">
        <f>VLOOKUP(Datos[[#This Row],[Region]],$P$7:$S$61,4,FALSE)</f>
        <v>21 - Huelva</v>
      </c>
    </row>
    <row r="3619" spans="1:11" x14ac:dyDescent="0.25">
      <c r="A3619" t="s">
        <v>102</v>
      </c>
      <c r="B3619" t="s">
        <v>21</v>
      </c>
      <c r="C3619" t="s">
        <v>6</v>
      </c>
      <c r="D3619">
        <v>56613.42</v>
      </c>
      <c r="E3619">
        <v>55612.4</v>
      </c>
      <c r="F3619">
        <v>21</v>
      </c>
      <c r="G3619">
        <v>56613.42</v>
      </c>
      <c r="H3619">
        <v>55612.4</v>
      </c>
      <c r="J3619" s="29">
        <f>VLOOKUP(Datos[[#This Row],[Mes]],$M$2:$N$13,2,FALSE)</f>
        <v>44621</v>
      </c>
      <c r="K3619" s="29" t="str">
        <f>VLOOKUP(Datos[[#This Row],[Region]],$P$7:$S$61,4,FALSE)</f>
        <v>21 - Huelva</v>
      </c>
    </row>
    <row r="3620" spans="1:11" x14ac:dyDescent="0.25">
      <c r="A3620" t="s">
        <v>102</v>
      </c>
      <c r="B3620" t="s">
        <v>22</v>
      </c>
      <c r="C3620" t="s">
        <v>6</v>
      </c>
      <c r="D3620">
        <v>76011.37</v>
      </c>
      <c r="E3620">
        <v>75258.78</v>
      </c>
      <c r="F3620">
        <v>21</v>
      </c>
      <c r="G3620">
        <v>76011.37</v>
      </c>
      <c r="H3620">
        <v>75258.78</v>
      </c>
      <c r="J3620" s="29">
        <f>VLOOKUP(Datos[[#This Row],[Mes]],$M$2:$N$13,2,FALSE)</f>
        <v>44621</v>
      </c>
      <c r="K3620" s="29" t="str">
        <f>VLOOKUP(Datos[[#This Row],[Region]],$P$7:$S$61,4,FALSE)</f>
        <v>21 - Huelva</v>
      </c>
    </row>
    <row r="3621" spans="1:11" x14ac:dyDescent="0.25">
      <c r="A3621" t="s">
        <v>101</v>
      </c>
      <c r="B3621" t="s">
        <v>18</v>
      </c>
      <c r="C3621" t="s">
        <v>6</v>
      </c>
      <c r="D3621">
        <v>255700.46</v>
      </c>
      <c r="E3621">
        <v>253168.77</v>
      </c>
      <c r="F3621">
        <v>22</v>
      </c>
      <c r="G3621">
        <v>255700.46</v>
      </c>
      <c r="H3621">
        <v>253168.77</v>
      </c>
      <c r="J3621" s="29">
        <f>VLOOKUP(Datos[[#This Row],[Mes]],$M$2:$N$13,2,FALSE)</f>
        <v>44621</v>
      </c>
      <c r="K3621" s="29" t="str">
        <f>VLOOKUP(Datos[[#This Row],[Region]],$P$7:$S$61,4,FALSE)</f>
        <v>22 - Huesca</v>
      </c>
    </row>
    <row r="3622" spans="1:11" x14ac:dyDescent="0.25">
      <c r="A3622" t="s">
        <v>101</v>
      </c>
      <c r="B3622" t="s">
        <v>20</v>
      </c>
      <c r="C3622" t="s">
        <v>6</v>
      </c>
      <c r="D3622">
        <v>19100.88</v>
      </c>
      <c r="E3622">
        <v>18112.07</v>
      </c>
      <c r="F3622">
        <v>22</v>
      </c>
      <c r="G3622">
        <v>19100.88</v>
      </c>
      <c r="H3622">
        <v>18112.07</v>
      </c>
      <c r="J3622" s="29">
        <f>VLOOKUP(Datos[[#This Row],[Mes]],$M$2:$N$13,2,FALSE)</f>
        <v>44621</v>
      </c>
      <c r="K3622" s="29" t="str">
        <f>VLOOKUP(Datos[[#This Row],[Region]],$P$7:$S$61,4,FALSE)</f>
        <v>22 - Huesca</v>
      </c>
    </row>
    <row r="3623" spans="1:11" x14ac:dyDescent="0.25">
      <c r="A3623" t="s">
        <v>101</v>
      </c>
      <c r="B3623" t="s">
        <v>21</v>
      </c>
      <c r="C3623" t="s">
        <v>6</v>
      </c>
      <c r="D3623">
        <v>82841.81</v>
      </c>
      <c r="E3623">
        <v>81377.02</v>
      </c>
      <c r="F3623">
        <v>22</v>
      </c>
      <c r="G3623">
        <v>82841.81</v>
      </c>
      <c r="H3623">
        <v>81377.02</v>
      </c>
      <c r="J3623" s="29">
        <f>VLOOKUP(Datos[[#This Row],[Mes]],$M$2:$N$13,2,FALSE)</f>
        <v>44621</v>
      </c>
      <c r="K3623" s="29" t="str">
        <f>VLOOKUP(Datos[[#This Row],[Region]],$P$7:$S$61,4,FALSE)</f>
        <v>22 - Huesca</v>
      </c>
    </row>
    <row r="3624" spans="1:11" x14ac:dyDescent="0.25">
      <c r="A3624" t="s">
        <v>101</v>
      </c>
      <c r="B3624" t="s">
        <v>22</v>
      </c>
      <c r="C3624" t="s">
        <v>6</v>
      </c>
      <c r="D3624">
        <v>14875.86</v>
      </c>
      <c r="E3624">
        <v>14728.57</v>
      </c>
      <c r="F3624">
        <v>22</v>
      </c>
      <c r="G3624">
        <v>14875.86</v>
      </c>
      <c r="H3624">
        <v>14728.57</v>
      </c>
      <c r="J3624" s="29">
        <f>VLOOKUP(Datos[[#This Row],[Mes]],$M$2:$N$13,2,FALSE)</f>
        <v>44621</v>
      </c>
      <c r="K3624" s="29" t="str">
        <f>VLOOKUP(Datos[[#This Row],[Region]],$P$7:$S$61,4,FALSE)</f>
        <v>22 - Huesca</v>
      </c>
    </row>
    <row r="3625" spans="1:11" x14ac:dyDescent="0.25">
      <c r="A3625" t="s">
        <v>56</v>
      </c>
      <c r="B3625" t="s">
        <v>18</v>
      </c>
      <c r="C3625" t="s">
        <v>6</v>
      </c>
      <c r="D3625">
        <v>27633.24</v>
      </c>
      <c r="E3625">
        <v>27359.64</v>
      </c>
      <c r="F3625">
        <v>23</v>
      </c>
      <c r="G3625">
        <v>27633.24</v>
      </c>
      <c r="H3625">
        <v>27359.64</v>
      </c>
      <c r="J3625" s="29">
        <f>VLOOKUP(Datos[[#This Row],[Mes]],$M$2:$N$13,2,FALSE)</f>
        <v>44621</v>
      </c>
      <c r="K3625" s="29" t="str">
        <f>VLOOKUP(Datos[[#This Row],[Region]],$P$7:$S$61,4,FALSE)</f>
        <v>23 - Jaén</v>
      </c>
    </row>
    <row r="3626" spans="1:11" x14ac:dyDescent="0.25">
      <c r="A3626" t="s">
        <v>56</v>
      </c>
      <c r="B3626" t="s">
        <v>20</v>
      </c>
      <c r="C3626" t="s">
        <v>6</v>
      </c>
      <c r="D3626">
        <v>41045.130000000005</v>
      </c>
      <c r="E3626">
        <v>38398.800000000003</v>
      </c>
      <c r="F3626">
        <v>23</v>
      </c>
      <c r="G3626">
        <v>41045.130000000005</v>
      </c>
      <c r="H3626">
        <v>38398.800000000003</v>
      </c>
      <c r="J3626" s="29">
        <f>VLOOKUP(Datos[[#This Row],[Mes]],$M$2:$N$13,2,FALSE)</f>
        <v>44621</v>
      </c>
      <c r="K3626" s="29" t="str">
        <f>VLOOKUP(Datos[[#This Row],[Region]],$P$7:$S$61,4,FALSE)</f>
        <v>23 - Jaén</v>
      </c>
    </row>
    <row r="3627" spans="1:11" x14ac:dyDescent="0.25">
      <c r="A3627" t="s">
        <v>56</v>
      </c>
      <c r="B3627" t="s">
        <v>21</v>
      </c>
      <c r="C3627" t="s">
        <v>6</v>
      </c>
      <c r="D3627">
        <v>1526.64</v>
      </c>
      <c r="E3627">
        <v>1499.65</v>
      </c>
      <c r="F3627">
        <v>23</v>
      </c>
      <c r="G3627">
        <v>1526.64</v>
      </c>
      <c r="H3627">
        <v>1499.65</v>
      </c>
      <c r="J3627" s="29">
        <f>VLOOKUP(Datos[[#This Row],[Mes]],$M$2:$N$13,2,FALSE)</f>
        <v>44621</v>
      </c>
      <c r="K3627" s="29" t="str">
        <f>VLOOKUP(Datos[[#This Row],[Region]],$P$7:$S$61,4,FALSE)</f>
        <v>23 - Jaén</v>
      </c>
    </row>
    <row r="3628" spans="1:11" x14ac:dyDescent="0.25">
      <c r="A3628" t="s">
        <v>56</v>
      </c>
      <c r="B3628" t="s">
        <v>22</v>
      </c>
      <c r="C3628" t="s">
        <v>6</v>
      </c>
      <c r="D3628">
        <v>26979.13</v>
      </c>
      <c r="E3628">
        <v>26712.01</v>
      </c>
      <c r="F3628">
        <v>23</v>
      </c>
      <c r="G3628">
        <v>26979.13</v>
      </c>
      <c r="H3628">
        <v>26712.01</v>
      </c>
      <c r="J3628" s="29">
        <f>VLOOKUP(Datos[[#This Row],[Mes]],$M$2:$N$13,2,FALSE)</f>
        <v>44621</v>
      </c>
      <c r="K3628" s="29" t="str">
        <f>VLOOKUP(Datos[[#This Row],[Region]],$P$7:$S$61,4,FALSE)</f>
        <v>23 - Jaén</v>
      </c>
    </row>
    <row r="3629" spans="1:11" x14ac:dyDescent="0.25">
      <c r="A3629" t="s">
        <v>100</v>
      </c>
      <c r="B3629" t="s">
        <v>18</v>
      </c>
      <c r="C3629" t="s">
        <v>6</v>
      </c>
      <c r="D3629">
        <v>118129.14</v>
      </c>
      <c r="E3629">
        <v>116959.54</v>
      </c>
      <c r="F3629">
        <v>24</v>
      </c>
      <c r="G3629">
        <v>118129.14</v>
      </c>
      <c r="H3629">
        <v>116959.54</v>
      </c>
      <c r="J3629" s="29">
        <f>VLOOKUP(Datos[[#This Row],[Mes]],$M$2:$N$13,2,FALSE)</f>
        <v>44621</v>
      </c>
      <c r="K3629" s="29" t="str">
        <f>VLOOKUP(Datos[[#This Row],[Region]],$P$7:$S$61,4,FALSE)</f>
        <v>24 - León</v>
      </c>
    </row>
    <row r="3630" spans="1:11" x14ac:dyDescent="0.25">
      <c r="A3630" t="s">
        <v>100</v>
      </c>
      <c r="B3630" t="s">
        <v>20</v>
      </c>
      <c r="C3630" t="s">
        <v>6</v>
      </c>
      <c r="D3630">
        <v>29634.710000000003</v>
      </c>
      <c r="E3630">
        <v>26956.48</v>
      </c>
      <c r="F3630">
        <v>24</v>
      </c>
      <c r="G3630">
        <v>29634.710000000003</v>
      </c>
      <c r="H3630">
        <v>26956.48</v>
      </c>
      <c r="J3630" s="29">
        <f>VLOOKUP(Datos[[#This Row],[Mes]],$M$2:$N$13,2,FALSE)</f>
        <v>44621</v>
      </c>
      <c r="K3630" s="29" t="str">
        <f>VLOOKUP(Datos[[#This Row],[Region]],$P$7:$S$61,4,FALSE)</f>
        <v>24 - León</v>
      </c>
    </row>
    <row r="3631" spans="1:11" x14ac:dyDescent="0.25">
      <c r="A3631" t="s">
        <v>100</v>
      </c>
      <c r="B3631" t="s">
        <v>21</v>
      </c>
      <c r="C3631" t="s">
        <v>6</v>
      </c>
      <c r="D3631">
        <v>52704.45</v>
      </c>
      <c r="E3631">
        <v>51772.54</v>
      </c>
      <c r="F3631">
        <v>24</v>
      </c>
      <c r="G3631">
        <v>52704.45</v>
      </c>
      <c r="H3631">
        <v>51772.54</v>
      </c>
      <c r="J3631" s="29">
        <f>VLOOKUP(Datos[[#This Row],[Mes]],$M$2:$N$13,2,FALSE)</f>
        <v>44621</v>
      </c>
      <c r="K3631" s="29" t="str">
        <f>VLOOKUP(Datos[[#This Row],[Region]],$P$7:$S$61,4,FALSE)</f>
        <v>24 - León</v>
      </c>
    </row>
    <row r="3632" spans="1:11" x14ac:dyDescent="0.25">
      <c r="A3632" t="s">
        <v>100</v>
      </c>
      <c r="B3632" t="s">
        <v>22</v>
      </c>
      <c r="C3632" t="s">
        <v>6</v>
      </c>
      <c r="D3632">
        <v>45304.3</v>
      </c>
      <c r="E3632">
        <v>44855.74</v>
      </c>
      <c r="F3632">
        <v>24</v>
      </c>
      <c r="G3632">
        <v>45304.3</v>
      </c>
      <c r="H3632">
        <v>44855.74</v>
      </c>
      <c r="J3632" s="29">
        <f>VLOOKUP(Datos[[#This Row],[Mes]],$M$2:$N$13,2,FALSE)</f>
        <v>44621</v>
      </c>
      <c r="K3632" s="29" t="str">
        <f>VLOOKUP(Datos[[#This Row],[Region]],$P$7:$S$61,4,FALSE)</f>
        <v>24 - León</v>
      </c>
    </row>
    <row r="3633" spans="1:11" x14ac:dyDescent="0.25">
      <c r="A3633" t="s">
        <v>99</v>
      </c>
      <c r="B3633" t="s">
        <v>18</v>
      </c>
      <c r="C3633" t="s">
        <v>6</v>
      </c>
      <c r="D3633">
        <v>341423.81</v>
      </c>
      <c r="E3633">
        <v>338043.38</v>
      </c>
      <c r="F3633">
        <v>25</v>
      </c>
      <c r="G3633">
        <v>341423.81</v>
      </c>
      <c r="H3633">
        <v>338043.38</v>
      </c>
      <c r="J3633" s="29">
        <f>VLOOKUP(Datos[[#This Row],[Mes]],$M$2:$N$13,2,FALSE)</f>
        <v>44621</v>
      </c>
      <c r="K3633" s="29" t="str">
        <f>VLOOKUP(Datos[[#This Row],[Region]],$P$7:$S$61,4,FALSE)</f>
        <v>25 - Lleida</v>
      </c>
    </row>
    <row r="3634" spans="1:11" x14ac:dyDescent="0.25">
      <c r="A3634" t="s">
        <v>99</v>
      </c>
      <c r="B3634" t="s">
        <v>20</v>
      </c>
      <c r="C3634" t="s">
        <v>6</v>
      </c>
      <c r="D3634">
        <v>23634.14</v>
      </c>
      <c r="E3634">
        <v>22254.400000000001</v>
      </c>
      <c r="F3634">
        <v>25</v>
      </c>
      <c r="G3634">
        <v>23634.14</v>
      </c>
      <c r="H3634">
        <v>22254.400000000001</v>
      </c>
      <c r="J3634" s="29">
        <f>VLOOKUP(Datos[[#This Row],[Mes]],$M$2:$N$13,2,FALSE)</f>
        <v>44621</v>
      </c>
      <c r="K3634" s="29" t="str">
        <f>VLOOKUP(Datos[[#This Row],[Region]],$P$7:$S$61,4,FALSE)</f>
        <v>25 - Lleida</v>
      </c>
    </row>
    <row r="3635" spans="1:11" x14ac:dyDescent="0.25">
      <c r="A3635" t="s">
        <v>99</v>
      </c>
      <c r="B3635" t="s">
        <v>21</v>
      </c>
      <c r="C3635" t="s">
        <v>6</v>
      </c>
      <c r="D3635">
        <v>60953.41</v>
      </c>
      <c r="E3635">
        <v>59875.65</v>
      </c>
      <c r="F3635">
        <v>25</v>
      </c>
      <c r="G3635">
        <v>60953.41</v>
      </c>
      <c r="H3635">
        <v>59875.65</v>
      </c>
      <c r="J3635" s="29">
        <f>VLOOKUP(Datos[[#This Row],[Mes]],$M$2:$N$13,2,FALSE)</f>
        <v>44621</v>
      </c>
      <c r="K3635" s="29" t="str">
        <f>VLOOKUP(Datos[[#This Row],[Region]],$P$7:$S$61,4,FALSE)</f>
        <v>25 - Lleida</v>
      </c>
    </row>
    <row r="3636" spans="1:11" x14ac:dyDescent="0.25">
      <c r="A3636" t="s">
        <v>99</v>
      </c>
      <c r="B3636" t="s">
        <v>22</v>
      </c>
      <c r="C3636" t="s">
        <v>6</v>
      </c>
      <c r="D3636">
        <v>17008.54</v>
      </c>
      <c r="E3636">
        <v>16840.14</v>
      </c>
      <c r="F3636">
        <v>25</v>
      </c>
      <c r="G3636">
        <v>17008.54</v>
      </c>
      <c r="H3636">
        <v>16840.14</v>
      </c>
      <c r="J3636" s="29">
        <f>VLOOKUP(Datos[[#This Row],[Mes]],$M$2:$N$13,2,FALSE)</f>
        <v>44621</v>
      </c>
      <c r="K3636" s="29" t="str">
        <f>VLOOKUP(Datos[[#This Row],[Region]],$P$7:$S$61,4,FALSE)</f>
        <v>25 - Lleida</v>
      </c>
    </row>
    <row r="3637" spans="1:11" x14ac:dyDescent="0.25">
      <c r="A3637" t="s">
        <v>99</v>
      </c>
      <c r="B3637" t="s">
        <v>23</v>
      </c>
      <c r="C3637" t="s">
        <v>6</v>
      </c>
      <c r="D3637">
        <v>3649.81</v>
      </c>
      <c r="E3637">
        <v>3318.01</v>
      </c>
      <c r="F3637">
        <v>25</v>
      </c>
      <c r="G3637">
        <v>3649.81</v>
      </c>
      <c r="H3637">
        <v>3318.01</v>
      </c>
      <c r="J3637" s="29">
        <f>VLOOKUP(Datos[[#This Row],[Mes]],$M$2:$N$13,2,FALSE)</f>
        <v>44621</v>
      </c>
      <c r="K3637" s="29" t="str">
        <f>VLOOKUP(Datos[[#This Row],[Region]],$P$7:$S$61,4,FALSE)</f>
        <v>25 - Lleida</v>
      </c>
    </row>
    <row r="3638" spans="1:11" x14ac:dyDescent="0.25">
      <c r="A3638" t="s">
        <v>91</v>
      </c>
      <c r="B3638" t="s">
        <v>18</v>
      </c>
      <c r="C3638" t="s">
        <v>6</v>
      </c>
      <c r="D3638">
        <v>15876</v>
      </c>
      <c r="E3638">
        <v>15718.81</v>
      </c>
      <c r="F3638">
        <v>26</v>
      </c>
      <c r="G3638">
        <v>15876</v>
      </c>
      <c r="H3638">
        <v>15718.81</v>
      </c>
      <c r="J3638" s="29">
        <f>VLOOKUP(Datos[[#This Row],[Mes]],$M$2:$N$13,2,FALSE)</f>
        <v>44621</v>
      </c>
      <c r="K3638" s="29" t="str">
        <f>VLOOKUP(Datos[[#This Row],[Region]],$P$7:$S$61,4,FALSE)</f>
        <v>26 - Rioja, La</v>
      </c>
    </row>
    <row r="3639" spans="1:11" x14ac:dyDescent="0.25">
      <c r="A3639" t="s">
        <v>91</v>
      </c>
      <c r="B3639" t="s">
        <v>20</v>
      </c>
      <c r="C3639" t="s">
        <v>6</v>
      </c>
      <c r="D3639">
        <v>74388</v>
      </c>
      <c r="E3639">
        <v>72492</v>
      </c>
      <c r="F3639">
        <v>26</v>
      </c>
      <c r="G3639">
        <v>74388</v>
      </c>
      <c r="H3639">
        <v>72492</v>
      </c>
      <c r="J3639" s="29">
        <f>VLOOKUP(Datos[[#This Row],[Mes]],$M$2:$N$13,2,FALSE)</f>
        <v>44621</v>
      </c>
      <c r="K3639" s="29" t="str">
        <f>VLOOKUP(Datos[[#This Row],[Region]],$P$7:$S$61,4,FALSE)</f>
        <v>26 - Rioja, La</v>
      </c>
    </row>
    <row r="3640" spans="1:11" x14ac:dyDescent="0.25">
      <c r="A3640" t="s">
        <v>91</v>
      </c>
      <c r="B3640" t="s">
        <v>21</v>
      </c>
      <c r="C3640" t="s">
        <v>6</v>
      </c>
      <c r="D3640">
        <v>61687.75</v>
      </c>
      <c r="E3640">
        <v>60597</v>
      </c>
      <c r="F3640">
        <v>26</v>
      </c>
      <c r="G3640">
        <v>61687.75</v>
      </c>
      <c r="H3640">
        <v>60597</v>
      </c>
      <c r="J3640" s="29">
        <f>VLOOKUP(Datos[[#This Row],[Mes]],$M$2:$N$13,2,FALSE)</f>
        <v>44621</v>
      </c>
      <c r="K3640" s="29" t="str">
        <f>VLOOKUP(Datos[[#This Row],[Region]],$P$7:$S$61,4,FALSE)</f>
        <v>26 - Rioja, La</v>
      </c>
    </row>
    <row r="3641" spans="1:11" x14ac:dyDescent="0.25">
      <c r="A3641" t="s">
        <v>91</v>
      </c>
      <c r="B3641" t="s">
        <v>22</v>
      </c>
      <c r="C3641" t="s">
        <v>6</v>
      </c>
      <c r="D3641">
        <v>14969.46</v>
      </c>
      <c r="E3641">
        <v>14821.25</v>
      </c>
      <c r="F3641">
        <v>26</v>
      </c>
      <c r="G3641">
        <v>14969.46</v>
      </c>
      <c r="H3641">
        <v>14821.25</v>
      </c>
      <c r="J3641" s="29">
        <f>VLOOKUP(Datos[[#This Row],[Mes]],$M$2:$N$13,2,FALSE)</f>
        <v>44621</v>
      </c>
      <c r="K3641" s="29" t="str">
        <f>VLOOKUP(Datos[[#This Row],[Region]],$P$7:$S$61,4,FALSE)</f>
        <v>26 - Rioja, La</v>
      </c>
    </row>
    <row r="3642" spans="1:11" x14ac:dyDescent="0.25">
      <c r="A3642" t="s">
        <v>57</v>
      </c>
      <c r="B3642" t="s">
        <v>18</v>
      </c>
      <c r="C3642" t="s">
        <v>6</v>
      </c>
      <c r="D3642">
        <v>210502.82</v>
      </c>
      <c r="E3642">
        <v>208418.63</v>
      </c>
      <c r="F3642">
        <v>27</v>
      </c>
      <c r="G3642">
        <v>210502.82</v>
      </c>
      <c r="H3642">
        <v>208418.63</v>
      </c>
      <c r="J3642" s="29">
        <f>VLOOKUP(Datos[[#This Row],[Mes]],$M$2:$N$13,2,FALSE)</f>
        <v>44621</v>
      </c>
      <c r="K3642" s="29" t="str">
        <f>VLOOKUP(Datos[[#This Row],[Region]],$P$7:$S$61,4,FALSE)</f>
        <v>27 - Lugo</v>
      </c>
    </row>
    <row r="3643" spans="1:11" x14ac:dyDescent="0.25">
      <c r="A3643" t="s">
        <v>57</v>
      </c>
      <c r="B3643" t="s">
        <v>20</v>
      </c>
      <c r="C3643" t="s">
        <v>6</v>
      </c>
      <c r="D3643">
        <v>318</v>
      </c>
      <c r="E3643">
        <v>305</v>
      </c>
      <c r="F3643">
        <v>27</v>
      </c>
      <c r="G3643">
        <v>318</v>
      </c>
      <c r="H3643">
        <v>305</v>
      </c>
      <c r="J3643" s="29">
        <f>VLOOKUP(Datos[[#This Row],[Mes]],$M$2:$N$13,2,FALSE)</f>
        <v>44621</v>
      </c>
      <c r="K3643" s="29" t="str">
        <f>VLOOKUP(Datos[[#This Row],[Region]],$P$7:$S$61,4,FALSE)</f>
        <v>27 - Lugo</v>
      </c>
    </row>
    <row r="3644" spans="1:11" x14ac:dyDescent="0.25">
      <c r="A3644" t="s">
        <v>57</v>
      </c>
      <c r="B3644" t="s">
        <v>21</v>
      </c>
      <c r="C3644" t="s">
        <v>6</v>
      </c>
      <c r="D3644">
        <v>318274.69</v>
      </c>
      <c r="E3644">
        <v>312647.03999999998</v>
      </c>
      <c r="F3644">
        <v>27</v>
      </c>
      <c r="G3644">
        <v>318274.69</v>
      </c>
      <c r="H3644">
        <v>312647.03999999998</v>
      </c>
      <c r="J3644" s="29">
        <f>VLOOKUP(Datos[[#This Row],[Mes]],$M$2:$N$13,2,FALSE)</f>
        <v>44621</v>
      </c>
      <c r="K3644" s="29" t="str">
        <f>VLOOKUP(Datos[[#This Row],[Region]],$P$7:$S$61,4,FALSE)</f>
        <v>27 - Lugo</v>
      </c>
    </row>
    <row r="3645" spans="1:11" x14ac:dyDescent="0.25">
      <c r="A3645" t="s">
        <v>57</v>
      </c>
      <c r="B3645" t="s">
        <v>22</v>
      </c>
      <c r="C3645" t="s">
        <v>6</v>
      </c>
      <c r="D3645">
        <v>453.97</v>
      </c>
      <c r="E3645">
        <v>449.48</v>
      </c>
      <c r="F3645">
        <v>27</v>
      </c>
      <c r="G3645">
        <v>453.97</v>
      </c>
      <c r="H3645">
        <v>449.48</v>
      </c>
      <c r="J3645" s="29">
        <f>VLOOKUP(Datos[[#This Row],[Mes]],$M$2:$N$13,2,FALSE)</f>
        <v>44621</v>
      </c>
      <c r="K3645" s="29" t="str">
        <f>VLOOKUP(Datos[[#This Row],[Region]],$P$7:$S$61,4,FALSE)</f>
        <v>27 - Lugo</v>
      </c>
    </row>
    <row r="3646" spans="1:11" x14ac:dyDescent="0.25">
      <c r="A3646" t="s">
        <v>98</v>
      </c>
      <c r="B3646" t="s">
        <v>18</v>
      </c>
      <c r="C3646" t="s">
        <v>6</v>
      </c>
      <c r="D3646">
        <v>29834.77</v>
      </c>
      <c r="E3646">
        <v>29539.38</v>
      </c>
      <c r="F3646">
        <v>28</v>
      </c>
      <c r="G3646">
        <v>29834.77</v>
      </c>
      <c r="H3646">
        <v>29539.38</v>
      </c>
      <c r="J3646" s="29">
        <f>VLOOKUP(Datos[[#This Row],[Mes]],$M$2:$N$13,2,FALSE)</f>
        <v>44621</v>
      </c>
      <c r="K3646" s="29" t="str">
        <f>VLOOKUP(Datos[[#This Row],[Region]],$P$7:$S$61,4,FALSE)</f>
        <v>28 - Madrid</v>
      </c>
    </row>
    <row r="3647" spans="1:11" x14ac:dyDescent="0.25">
      <c r="A3647" t="s">
        <v>98</v>
      </c>
      <c r="B3647" t="s">
        <v>20</v>
      </c>
      <c r="C3647" t="s">
        <v>6</v>
      </c>
      <c r="D3647">
        <v>65785.490000000005</v>
      </c>
      <c r="E3647">
        <v>57782.179999999993</v>
      </c>
      <c r="F3647">
        <v>28</v>
      </c>
      <c r="G3647">
        <v>65785.490000000005</v>
      </c>
      <c r="H3647">
        <v>57782.179999999993</v>
      </c>
      <c r="J3647" s="29">
        <f>VLOOKUP(Datos[[#This Row],[Mes]],$M$2:$N$13,2,FALSE)</f>
        <v>44621</v>
      </c>
      <c r="K3647" s="29" t="str">
        <f>VLOOKUP(Datos[[#This Row],[Region]],$P$7:$S$61,4,FALSE)</f>
        <v>28 - Madrid</v>
      </c>
    </row>
    <row r="3648" spans="1:11" x14ac:dyDescent="0.25">
      <c r="A3648" t="s">
        <v>98</v>
      </c>
      <c r="B3648" t="s">
        <v>21</v>
      </c>
      <c r="C3648" t="s">
        <v>6</v>
      </c>
      <c r="D3648">
        <v>7001.51</v>
      </c>
      <c r="E3648">
        <v>6877.71</v>
      </c>
      <c r="F3648">
        <v>28</v>
      </c>
      <c r="G3648">
        <v>7001.51</v>
      </c>
      <c r="H3648">
        <v>6877.71</v>
      </c>
      <c r="J3648" s="29">
        <f>VLOOKUP(Datos[[#This Row],[Mes]],$M$2:$N$13,2,FALSE)</f>
        <v>44621</v>
      </c>
      <c r="K3648" s="29" t="str">
        <f>VLOOKUP(Datos[[#This Row],[Region]],$P$7:$S$61,4,FALSE)</f>
        <v>28 - Madrid</v>
      </c>
    </row>
    <row r="3649" spans="1:11" x14ac:dyDescent="0.25">
      <c r="A3649" t="s">
        <v>98</v>
      </c>
      <c r="B3649" t="s">
        <v>22</v>
      </c>
      <c r="C3649" t="s">
        <v>6</v>
      </c>
      <c r="D3649">
        <v>21077.85</v>
      </c>
      <c r="E3649">
        <v>20869.16</v>
      </c>
      <c r="F3649">
        <v>28</v>
      </c>
      <c r="G3649">
        <v>21077.85</v>
      </c>
      <c r="H3649">
        <v>20869.16</v>
      </c>
      <c r="J3649" s="29">
        <f>VLOOKUP(Datos[[#This Row],[Mes]],$M$2:$N$13,2,FALSE)</f>
        <v>44621</v>
      </c>
      <c r="K3649" s="29" t="str">
        <f>VLOOKUP(Datos[[#This Row],[Region]],$P$7:$S$61,4,FALSE)</f>
        <v>28 - Madrid</v>
      </c>
    </row>
    <row r="3650" spans="1:11" x14ac:dyDescent="0.25">
      <c r="A3650" t="s">
        <v>97</v>
      </c>
      <c r="B3650" t="s">
        <v>18</v>
      </c>
      <c r="C3650" t="s">
        <v>6</v>
      </c>
      <c r="D3650">
        <v>14311.34</v>
      </c>
      <c r="E3650">
        <v>14169.64</v>
      </c>
      <c r="F3650">
        <v>29</v>
      </c>
      <c r="G3650">
        <v>14311.34</v>
      </c>
      <c r="H3650">
        <v>14169.64</v>
      </c>
      <c r="J3650" s="29">
        <f>VLOOKUP(Datos[[#This Row],[Mes]],$M$2:$N$13,2,FALSE)</f>
        <v>44621</v>
      </c>
      <c r="K3650" s="29" t="str">
        <f>VLOOKUP(Datos[[#This Row],[Region]],$P$7:$S$61,4,FALSE)</f>
        <v>29 - Málaga</v>
      </c>
    </row>
    <row r="3651" spans="1:11" x14ac:dyDescent="0.25">
      <c r="A3651" t="s">
        <v>97</v>
      </c>
      <c r="B3651" t="s">
        <v>20</v>
      </c>
      <c r="C3651" t="s">
        <v>6</v>
      </c>
      <c r="D3651">
        <v>149218.24999999997</v>
      </c>
      <c r="E3651">
        <v>145114.1</v>
      </c>
      <c r="F3651">
        <v>29</v>
      </c>
      <c r="G3651">
        <v>149218.24999999997</v>
      </c>
      <c r="H3651">
        <v>145114.1</v>
      </c>
      <c r="J3651" s="29">
        <f>VLOOKUP(Datos[[#This Row],[Mes]],$M$2:$N$13,2,FALSE)</f>
        <v>44621</v>
      </c>
      <c r="K3651" s="29" t="str">
        <f>VLOOKUP(Datos[[#This Row],[Region]],$P$7:$S$61,4,FALSE)</f>
        <v>29 - Málaga</v>
      </c>
    </row>
    <row r="3652" spans="1:11" x14ac:dyDescent="0.25">
      <c r="A3652" t="s">
        <v>97</v>
      </c>
      <c r="B3652" t="s">
        <v>21</v>
      </c>
      <c r="C3652" t="s">
        <v>6</v>
      </c>
      <c r="D3652">
        <v>123243.63</v>
      </c>
      <c r="E3652">
        <v>121064.47</v>
      </c>
      <c r="F3652">
        <v>29</v>
      </c>
      <c r="G3652">
        <v>123243.63</v>
      </c>
      <c r="H3652">
        <v>121064.47</v>
      </c>
      <c r="J3652" s="29">
        <f>VLOOKUP(Datos[[#This Row],[Mes]],$M$2:$N$13,2,FALSE)</f>
        <v>44621</v>
      </c>
      <c r="K3652" s="29" t="str">
        <f>VLOOKUP(Datos[[#This Row],[Region]],$P$7:$S$61,4,FALSE)</f>
        <v>29 - Málaga</v>
      </c>
    </row>
    <row r="3653" spans="1:11" x14ac:dyDescent="0.25">
      <c r="A3653" t="s">
        <v>97</v>
      </c>
      <c r="B3653" t="s">
        <v>22</v>
      </c>
      <c r="C3653" t="s">
        <v>6</v>
      </c>
      <c r="D3653">
        <v>70192.28</v>
      </c>
      <c r="E3653">
        <v>69497.31</v>
      </c>
      <c r="F3653">
        <v>29</v>
      </c>
      <c r="G3653">
        <v>70192.28</v>
      </c>
      <c r="H3653">
        <v>69497.31</v>
      </c>
      <c r="J3653" s="29">
        <f>VLOOKUP(Datos[[#This Row],[Mes]],$M$2:$N$13,2,FALSE)</f>
        <v>44621</v>
      </c>
      <c r="K3653" s="29" t="str">
        <f>VLOOKUP(Datos[[#This Row],[Region]],$P$7:$S$61,4,FALSE)</f>
        <v>29 - Málaga</v>
      </c>
    </row>
    <row r="3654" spans="1:11" x14ac:dyDescent="0.25">
      <c r="A3654" t="s">
        <v>59</v>
      </c>
      <c r="B3654" t="s">
        <v>18</v>
      </c>
      <c r="C3654" t="s">
        <v>6</v>
      </c>
      <c r="D3654">
        <v>3980.07</v>
      </c>
      <c r="E3654">
        <v>3940.66</v>
      </c>
      <c r="F3654">
        <v>30</v>
      </c>
      <c r="G3654">
        <v>3980.07</v>
      </c>
      <c r="H3654">
        <v>3940.66</v>
      </c>
      <c r="J3654" s="29">
        <f>VLOOKUP(Datos[[#This Row],[Mes]],$M$2:$N$13,2,FALSE)</f>
        <v>44621</v>
      </c>
      <c r="K3654" s="29" t="str">
        <f>VLOOKUP(Datos[[#This Row],[Region]],$P$7:$S$61,4,FALSE)</f>
        <v>30 - Murcia</v>
      </c>
    </row>
    <row r="3655" spans="1:11" x14ac:dyDescent="0.25">
      <c r="A3655" t="s">
        <v>59</v>
      </c>
      <c r="B3655" t="s">
        <v>20</v>
      </c>
      <c r="C3655" t="s">
        <v>6</v>
      </c>
      <c r="D3655">
        <v>618591.77</v>
      </c>
      <c r="E3655">
        <v>604533.7300000001</v>
      </c>
      <c r="F3655">
        <v>30</v>
      </c>
      <c r="G3655">
        <v>618591.77</v>
      </c>
      <c r="H3655">
        <v>604533.7300000001</v>
      </c>
      <c r="J3655" s="29">
        <f>VLOOKUP(Datos[[#This Row],[Mes]],$M$2:$N$13,2,FALSE)</f>
        <v>44621</v>
      </c>
      <c r="K3655" s="29" t="str">
        <f>VLOOKUP(Datos[[#This Row],[Region]],$P$7:$S$61,4,FALSE)</f>
        <v>30 - Murcia</v>
      </c>
    </row>
    <row r="3656" spans="1:11" x14ac:dyDescent="0.25">
      <c r="A3656" t="s">
        <v>59</v>
      </c>
      <c r="B3656" t="s">
        <v>21</v>
      </c>
      <c r="C3656" t="s">
        <v>6</v>
      </c>
      <c r="D3656">
        <v>32107.74</v>
      </c>
      <c r="E3656">
        <v>31540.02</v>
      </c>
      <c r="F3656">
        <v>30</v>
      </c>
      <c r="G3656">
        <v>32107.74</v>
      </c>
      <c r="H3656">
        <v>31540.02</v>
      </c>
      <c r="J3656" s="29">
        <f>VLOOKUP(Datos[[#This Row],[Mes]],$M$2:$N$13,2,FALSE)</f>
        <v>44621</v>
      </c>
      <c r="K3656" s="29" t="str">
        <f>VLOOKUP(Datos[[#This Row],[Region]],$P$7:$S$61,4,FALSE)</f>
        <v>30 - Murcia</v>
      </c>
    </row>
    <row r="3657" spans="1:11" x14ac:dyDescent="0.25">
      <c r="A3657" t="s">
        <v>59</v>
      </c>
      <c r="B3657" t="s">
        <v>22</v>
      </c>
      <c r="C3657" t="s">
        <v>6</v>
      </c>
      <c r="D3657">
        <v>192316.37</v>
      </c>
      <c r="E3657">
        <v>190412.25</v>
      </c>
      <c r="F3657">
        <v>30</v>
      </c>
      <c r="G3657">
        <v>192316.37</v>
      </c>
      <c r="H3657">
        <v>190412.25</v>
      </c>
      <c r="J3657" s="29">
        <f>VLOOKUP(Datos[[#This Row],[Mes]],$M$2:$N$13,2,FALSE)</f>
        <v>44621</v>
      </c>
      <c r="K3657" s="29" t="str">
        <f>VLOOKUP(Datos[[#This Row],[Region]],$P$7:$S$61,4,FALSE)</f>
        <v>30 - Murcia</v>
      </c>
    </row>
    <row r="3658" spans="1:11" x14ac:dyDescent="0.25">
      <c r="A3658" t="s">
        <v>59</v>
      </c>
      <c r="B3658" t="s">
        <v>23</v>
      </c>
      <c r="C3658" t="s">
        <v>6</v>
      </c>
      <c r="D3658">
        <v>3165.03</v>
      </c>
      <c r="E3658">
        <v>2877.3</v>
      </c>
      <c r="F3658">
        <v>30</v>
      </c>
      <c r="G3658">
        <v>3165.03</v>
      </c>
      <c r="H3658">
        <v>2877.3</v>
      </c>
      <c r="J3658" s="29">
        <f>VLOOKUP(Datos[[#This Row],[Mes]],$M$2:$N$13,2,FALSE)</f>
        <v>44621</v>
      </c>
      <c r="K3658" s="29" t="str">
        <f>VLOOKUP(Datos[[#This Row],[Region]],$P$7:$S$61,4,FALSE)</f>
        <v>30 - Murcia</v>
      </c>
    </row>
    <row r="3659" spans="1:11" x14ac:dyDescent="0.25">
      <c r="A3659" t="s">
        <v>95</v>
      </c>
      <c r="B3659" t="s">
        <v>18</v>
      </c>
      <c r="C3659" t="s">
        <v>6</v>
      </c>
      <c r="D3659">
        <v>71112.7</v>
      </c>
      <c r="E3659">
        <v>70408.61</v>
      </c>
      <c r="F3659">
        <v>31</v>
      </c>
      <c r="G3659">
        <v>71112.7</v>
      </c>
      <c r="H3659">
        <v>70408.61</v>
      </c>
      <c r="J3659" s="29">
        <f>VLOOKUP(Datos[[#This Row],[Mes]],$M$2:$N$13,2,FALSE)</f>
        <v>44621</v>
      </c>
      <c r="K3659" s="29" t="str">
        <f>VLOOKUP(Datos[[#This Row],[Region]],$P$7:$S$61,4,FALSE)</f>
        <v>31 - Navarra</v>
      </c>
    </row>
    <row r="3660" spans="1:11" x14ac:dyDescent="0.25">
      <c r="A3660" t="s">
        <v>95</v>
      </c>
      <c r="B3660" t="s">
        <v>20</v>
      </c>
      <c r="C3660" t="s">
        <v>6</v>
      </c>
      <c r="D3660">
        <v>113324.86</v>
      </c>
      <c r="E3660">
        <v>107013.92</v>
      </c>
      <c r="F3660">
        <v>31</v>
      </c>
      <c r="G3660">
        <v>113324.86</v>
      </c>
      <c r="H3660">
        <v>107013.92</v>
      </c>
      <c r="J3660" s="29">
        <f>VLOOKUP(Datos[[#This Row],[Mes]],$M$2:$N$13,2,FALSE)</f>
        <v>44621</v>
      </c>
      <c r="K3660" s="29" t="str">
        <f>VLOOKUP(Datos[[#This Row],[Region]],$P$7:$S$61,4,FALSE)</f>
        <v>31 - Navarra</v>
      </c>
    </row>
    <row r="3661" spans="1:11" x14ac:dyDescent="0.25">
      <c r="A3661" t="s">
        <v>95</v>
      </c>
      <c r="B3661" t="s">
        <v>21</v>
      </c>
      <c r="C3661" t="s">
        <v>6</v>
      </c>
      <c r="D3661">
        <v>307352.06</v>
      </c>
      <c r="E3661">
        <v>301917.53999999998</v>
      </c>
      <c r="F3661">
        <v>31</v>
      </c>
      <c r="G3661">
        <v>307352.06</v>
      </c>
      <c r="H3661">
        <v>301917.53999999998</v>
      </c>
      <c r="J3661" s="29">
        <f>VLOOKUP(Datos[[#This Row],[Mes]],$M$2:$N$13,2,FALSE)</f>
        <v>44621</v>
      </c>
      <c r="K3661" s="29" t="str">
        <f>VLOOKUP(Datos[[#This Row],[Region]],$P$7:$S$61,4,FALSE)</f>
        <v>31 - Navarra</v>
      </c>
    </row>
    <row r="3662" spans="1:11" x14ac:dyDescent="0.25">
      <c r="A3662" t="s">
        <v>95</v>
      </c>
      <c r="B3662" t="s">
        <v>22</v>
      </c>
      <c r="C3662" t="s">
        <v>6</v>
      </c>
      <c r="D3662">
        <v>30310.76</v>
      </c>
      <c r="E3662">
        <v>30010.65</v>
      </c>
      <c r="F3662">
        <v>31</v>
      </c>
      <c r="G3662">
        <v>30310.76</v>
      </c>
      <c r="H3662">
        <v>30010.65</v>
      </c>
      <c r="J3662" s="29">
        <f>VLOOKUP(Datos[[#This Row],[Mes]],$M$2:$N$13,2,FALSE)</f>
        <v>44621</v>
      </c>
      <c r="K3662" s="29" t="str">
        <f>VLOOKUP(Datos[[#This Row],[Region]],$P$7:$S$61,4,FALSE)</f>
        <v>31 - Navarra</v>
      </c>
    </row>
    <row r="3663" spans="1:11" x14ac:dyDescent="0.25">
      <c r="A3663" t="s">
        <v>94</v>
      </c>
      <c r="B3663" t="s">
        <v>18</v>
      </c>
      <c r="C3663" t="s">
        <v>6</v>
      </c>
      <c r="D3663">
        <v>633419.32999999996</v>
      </c>
      <c r="E3663">
        <v>627147.85</v>
      </c>
      <c r="F3663">
        <v>32</v>
      </c>
      <c r="G3663">
        <v>633419.32999999996</v>
      </c>
      <c r="H3663">
        <v>627147.85</v>
      </c>
      <c r="J3663" s="29">
        <f>VLOOKUP(Datos[[#This Row],[Mes]],$M$2:$N$13,2,FALSE)</f>
        <v>44621</v>
      </c>
      <c r="K3663" s="29" t="str">
        <f>VLOOKUP(Datos[[#This Row],[Region]],$P$7:$S$61,4,FALSE)</f>
        <v>32 - Ourense</v>
      </c>
    </row>
    <row r="3664" spans="1:11" x14ac:dyDescent="0.25">
      <c r="A3664" t="s">
        <v>94</v>
      </c>
      <c r="B3664" t="s">
        <v>20</v>
      </c>
      <c r="C3664" t="s">
        <v>6</v>
      </c>
      <c r="D3664">
        <v>1050</v>
      </c>
      <c r="E3664">
        <v>1007</v>
      </c>
      <c r="F3664">
        <v>32</v>
      </c>
      <c r="G3664">
        <v>1050</v>
      </c>
      <c r="H3664">
        <v>1007</v>
      </c>
      <c r="J3664" s="29">
        <f>VLOOKUP(Datos[[#This Row],[Mes]],$M$2:$N$13,2,FALSE)</f>
        <v>44621</v>
      </c>
      <c r="K3664" s="29" t="str">
        <f>VLOOKUP(Datos[[#This Row],[Region]],$P$7:$S$61,4,FALSE)</f>
        <v>32 - Ourense</v>
      </c>
    </row>
    <row r="3665" spans="1:11" x14ac:dyDescent="0.25">
      <c r="A3665" t="s">
        <v>94</v>
      </c>
      <c r="B3665" t="s">
        <v>21</v>
      </c>
      <c r="C3665" t="s">
        <v>6</v>
      </c>
      <c r="D3665">
        <v>32404.02</v>
      </c>
      <c r="E3665">
        <v>31831.06</v>
      </c>
      <c r="F3665">
        <v>32</v>
      </c>
      <c r="G3665">
        <v>32404.02</v>
      </c>
      <c r="H3665">
        <v>31831.06</v>
      </c>
      <c r="J3665" s="29">
        <f>VLOOKUP(Datos[[#This Row],[Mes]],$M$2:$N$13,2,FALSE)</f>
        <v>44621</v>
      </c>
      <c r="K3665" s="29" t="str">
        <f>VLOOKUP(Datos[[#This Row],[Region]],$P$7:$S$61,4,FALSE)</f>
        <v>32 - Ourense</v>
      </c>
    </row>
    <row r="3666" spans="1:11" x14ac:dyDescent="0.25">
      <c r="A3666" t="s">
        <v>94</v>
      </c>
      <c r="B3666" t="s">
        <v>22</v>
      </c>
      <c r="C3666" t="s">
        <v>6</v>
      </c>
      <c r="D3666">
        <v>500.3</v>
      </c>
      <c r="E3666">
        <v>495.35</v>
      </c>
      <c r="F3666">
        <v>32</v>
      </c>
      <c r="G3666">
        <v>500.3</v>
      </c>
      <c r="H3666">
        <v>495.35</v>
      </c>
      <c r="J3666" s="29">
        <f>VLOOKUP(Datos[[#This Row],[Mes]],$M$2:$N$13,2,FALSE)</f>
        <v>44621</v>
      </c>
      <c r="K3666" s="29" t="str">
        <f>VLOOKUP(Datos[[#This Row],[Region]],$P$7:$S$61,4,FALSE)</f>
        <v>32 - Ourense</v>
      </c>
    </row>
    <row r="3667" spans="1:11" x14ac:dyDescent="0.25">
      <c r="A3667" t="s">
        <v>70</v>
      </c>
      <c r="B3667" t="s">
        <v>18</v>
      </c>
      <c r="C3667" t="s">
        <v>6</v>
      </c>
      <c r="D3667">
        <v>225573.06</v>
      </c>
      <c r="E3667">
        <v>223339.66</v>
      </c>
      <c r="F3667">
        <v>33</v>
      </c>
      <c r="G3667">
        <v>225573.06</v>
      </c>
      <c r="H3667">
        <v>223339.66</v>
      </c>
      <c r="J3667" s="29">
        <f>VLOOKUP(Datos[[#This Row],[Mes]],$M$2:$N$13,2,FALSE)</f>
        <v>44621</v>
      </c>
      <c r="K3667" s="29" t="str">
        <f>VLOOKUP(Datos[[#This Row],[Region]],$P$7:$S$61,4,FALSE)</f>
        <v>33 - Asturias</v>
      </c>
    </row>
    <row r="3668" spans="1:11" x14ac:dyDescent="0.25">
      <c r="A3668" t="s">
        <v>70</v>
      </c>
      <c r="B3668" t="s">
        <v>20</v>
      </c>
      <c r="C3668" t="s">
        <v>6</v>
      </c>
      <c r="D3668">
        <v>315314.82</v>
      </c>
      <c r="E3668">
        <v>300879.49</v>
      </c>
      <c r="F3668">
        <v>33</v>
      </c>
      <c r="G3668">
        <v>315314.82</v>
      </c>
      <c r="H3668">
        <v>300879.49</v>
      </c>
      <c r="J3668" s="29">
        <f>VLOOKUP(Datos[[#This Row],[Mes]],$M$2:$N$13,2,FALSE)</f>
        <v>44621</v>
      </c>
      <c r="K3668" s="29" t="str">
        <f>VLOOKUP(Datos[[#This Row],[Region]],$P$7:$S$61,4,FALSE)</f>
        <v>33 - Asturias</v>
      </c>
    </row>
    <row r="3669" spans="1:11" x14ac:dyDescent="0.25">
      <c r="A3669" t="s">
        <v>70</v>
      </c>
      <c r="B3669" t="s">
        <v>21</v>
      </c>
      <c r="C3669" t="s">
        <v>6</v>
      </c>
      <c r="D3669">
        <v>78348.95</v>
      </c>
      <c r="E3669">
        <v>76963.61</v>
      </c>
      <c r="F3669">
        <v>33</v>
      </c>
      <c r="G3669">
        <v>78348.95</v>
      </c>
      <c r="H3669">
        <v>76963.61</v>
      </c>
      <c r="J3669" s="29">
        <f>VLOOKUP(Datos[[#This Row],[Mes]],$M$2:$N$13,2,FALSE)</f>
        <v>44621</v>
      </c>
      <c r="K3669" s="29" t="str">
        <f>VLOOKUP(Datos[[#This Row],[Region]],$P$7:$S$61,4,FALSE)</f>
        <v>33 - Asturias</v>
      </c>
    </row>
    <row r="3670" spans="1:11" x14ac:dyDescent="0.25">
      <c r="A3670" t="s">
        <v>70</v>
      </c>
      <c r="B3670" t="s">
        <v>22</v>
      </c>
      <c r="C3670" t="s">
        <v>6</v>
      </c>
      <c r="D3670">
        <v>24.48</v>
      </c>
      <c r="E3670">
        <v>24.24</v>
      </c>
      <c r="F3670">
        <v>33</v>
      </c>
      <c r="G3670">
        <v>24.48</v>
      </c>
      <c r="H3670">
        <v>24.24</v>
      </c>
      <c r="J3670" s="29">
        <f>VLOOKUP(Datos[[#This Row],[Mes]],$M$2:$N$13,2,FALSE)</f>
        <v>44621</v>
      </c>
      <c r="K3670" s="29" t="str">
        <f>VLOOKUP(Datos[[#This Row],[Region]],$P$7:$S$61,4,FALSE)</f>
        <v>33 - Asturias</v>
      </c>
    </row>
    <row r="3671" spans="1:11" x14ac:dyDescent="0.25">
      <c r="A3671" t="s">
        <v>93</v>
      </c>
      <c r="B3671" t="s">
        <v>18</v>
      </c>
      <c r="C3671" t="s">
        <v>6</v>
      </c>
      <c r="D3671">
        <v>10727.97</v>
      </c>
      <c r="E3671">
        <v>10621.75</v>
      </c>
      <c r="F3671">
        <v>34</v>
      </c>
      <c r="G3671">
        <v>10727.97</v>
      </c>
      <c r="H3671">
        <v>10621.75</v>
      </c>
      <c r="J3671" s="29">
        <f>VLOOKUP(Datos[[#This Row],[Mes]],$M$2:$N$13,2,FALSE)</f>
        <v>44621</v>
      </c>
      <c r="K3671" s="29" t="str">
        <f>VLOOKUP(Datos[[#This Row],[Region]],$P$7:$S$61,4,FALSE)</f>
        <v>34 - Palencia</v>
      </c>
    </row>
    <row r="3672" spans="1:11" x14ac:dyDescent="0.25">
      <c r="A3672" t="s">
        <v>93</v>
      </c>
      <c r="B3672" t="s">
        <v>20</v>
      </c>
      <c r="C3672" t="s">
        <v>6</v>
      </c>
      <c r="D3672">
        <v>9514</v>
      </c>
      <c r="E3672">
        <v>9281</v>
      </c>
      <c r="F3672">
        <v>34</v>
      </c>
      <c r="G3672">
        <v>9514</v>
      </c>
      <c r="H3672">
        <v>9281</v>
      </c>
      <c r="J3672" s="29">
        <f>VLOOKUP(Datos[[#This Row],[Mes]],$M$2:$N$13,2,FALSE)</f>
        <v>44621</v>
      </c>
      <c r="K3672" s="29" t="str">
        <f>VLOOKUP(Datos[[#This Row],[Region]],$P$7:$S$61,4,FALSE)</f>
        <v>34 - Palencia</v>
      </c>
    </row>
    <row r="3673" spans="1:11" x14ac:dyDescent="0.25">
      <c r="A3673" t="s">
        <v>93</v>
      </c>
      <c r="B3673" t="s">
        <v>21</v>
      </c>
      <c r="C3673" t="s">
        <v>6</v>
      </c>
      <c r="D3673">
        <v>221000.53</v>
      </c>
      <c r="E3673">
        <v>217092.86</v>
      </c>
      <c r="F3673">
        <v>34</v>
      </c>
      <c r="G3673">
        <v>221000.53</v>
      </c>
      <c r="H3673">
        <v>217092.86</v>
      </c>
      <c r="J3673" s="29">
        <f>VLOOKUP(Datos[[#This Row],[Mes]],$M$2:$N$13,2,FALSE)</f>
        <v>44621</v>
      </c>
      <c r="K3673" s="29" t="str">
        <f>VLOOKUP(Datos[[#This Row],[Region]],$P$7:$S$61,4,FALSE)</f>
        <v>34 - Palencia</v>
      </c>
    </row>
    <row r="3674" spans="1:11" x14ac:dyDescent="0.25">
      <c r="A3674" t="s">
        <v>93</v>
      </c>
      <c r="B3674" t="s">
        <v>22</v>
      </c>
      <c r="C3674" t="s">
        <v>6</v>
      </c>
      <c r="D3674">
        <v>97188.42</v>
      </c>
      <c r="E3674">
        <v>96226.16</v>
      </c>
      <c r="F3674">
        <v>34</v>
      </c>
      <c r="G3674">
        <v>97188.42</v>
      </c>
      <c r="H3674">
        <v>96226.16</v>
      </c>
      <c r="J3674" s="29">
        <f>VLOOKUP(Datos[[#This Row],[Mes]],$M$2:$N$13,2,FALSE)</f>
        <v>44621</v>
      </c>
      <c r="K3674" s="29" t="str">
        <f>VLOOKUP(Datos[[#This Row],[Region]],$P$7:$S$61,4,FALSE)</f>
        <v>34 - Palencia</v>
      </c>
    </row>
    <row r="3675" spans="1:11" x14ac:dyDescent="0.25">
      <c r="A3675" t="s">
        <v>92</v>
      </c>
      <c r="B3675" t="s">
        <v>20</v>
      </c>
      <c r="C3675" t="s">
        <v>6</v>
      </c>
      <c r="D3675">
        <v>308857.75999999995</v>
      </c>
      <c r="E3675">
        <v>291898.74</v>
      </c>
      <c r="F3675">
        <v>35</v>
      </c>
      <c r="G3675">
        <v>308857.75999999995</v>
      </c>
      <c r="H3675">
        <v>291898.74</v>
      </c>
      <c r="J3675" s="29">
        <f>VLOOKUP(Datos[[#This Row],[Mes]],$M$2:$N$13,2,FALSE)</f>
        <v>44621</v>
      </c>
      <c r="K3675" s="29" t="str">
        <f>VLOOKUP(Datos[[#This Row],[Region]],$P$7:$S$61,4,FALSE)</f>
        <v>35 - Palmas, Las</v>
      </c>
    </row>
    <row r="3676" spans="1:11" x14ac:dyDescent="0.25">
      <c r="A3676" t="s">
        <v>92</v>
      </c>
      <c r="B3676" t="s">
        <v>21</v>
      </c>
      <c r="C3676" t="s">
        <v>6</v>
      </c>
      <c r="D3676">
        <v>95145.09</v>
      </c>
      <c r="E3676">
        <v>93462.76</v>
      </c>
      <c r="F3676">
        <v>35</v>
      </c>
      <c r="G3676">
        <v>95145.09</v>
      </c>
      <c r="H3676">
        <v>93462.76</v>
      </c>
      <c r="J3676" s="29">
        <f>VLOOKUP(Datos[[#This Row],[Mes]],$M$2:$N$13,2,FALSE)</f>
        <v>44621</v>
      </c>
      <c r="K3676" s="29" t="str">
        <f>VLOOKUP(Datos[[#This Row],[Region]],$P$7:$S$61,4,FALSE)</f>
        <v>35 - Palmas, Las</v>
      </c>
    </row>
    <row r="3677" spans="1:11" x14ac:dyDescent="0.25">
      <c r="A3677" t="s">
        <v>92</v>
      </c>
      <c r="B3677" t="s">
        <v>22</v>
      </c>
      <c r="C3677" t="s">
        <v>6</v>
      </c>
      <c r="D3677">
        <v>21353.4</v>
      </c>
      <c r="E3677">
        <v>21141.98</v>
      </c>
      <c r="F3677">
        <v>35</v>
      </c>
      <c r="G3677">
        <v>21353.4</v>
      </c>
      <c r="H3677">
        <v>21141.98</v>
      </c>
      <c r="J3677" s="29">
        <f>VLOOKUP(Datos[[#This Row],[Mes]],$M$2:$N$13,2,FALSE)</f>
        <v>44621</v>
      </c>
      <c r="K3677" s="29" t="str">
        <f>VLOOKUP(Datos[[#This Row],[Region]],$P$7:$S$61,4,FALSE)</f>
        <v>35 - Palmas, Las</v>
      </c>
    </row>
    <row r="3678" spans="1:11" x14ac:dyDescent="0.25">
      <c r="A3678" t="s">
        <v>60</v>
      </c>
      <c r="B3678" t="s">
        <v>18</v>
      </c>
      <c r="C3678" t="s">
        <v>6</v>
      </c>
      <c r="D3678">
        <v>46916.76</v>
      </c>
      <c r="E3678">
        <v>46452.24</v>
      </c>
      <c r="F3678">
        <v>36</v>
      </c>
      <c r="G3678">
        <v>46916.76</v>
      </c>
      <c r="H3678">
        <v>46452.24</v>
      </c>
      <c r="J3678" s="29">
        <f>VLOOKUP(Datos[[#This Row],[Mes]],$M$2:$N$13,2,FALSE)</f>
        <v>44621</v>
      </c>
      <c r="K3678" s="29" t="str">
        <f>VLOOKUP(Datos[[#This Row],[Region]],$P$7:$S$61,4,FALSE)</f>
        <v>36 - Pontevedra</v>
      </c>
    </row>
    <row r="3679" spans="1:11" x14ac:dyDescent="0.25">
      <c r="A3679" t="s">
        <v>60</v>
      </c>
      <c r="B3679" t="s">
        <v>20</v>
      </c>
      <c r="C3679" t="s">
        <v>6</v>
      </c>
      <c r="D3679">
        <v>19520.12</v>
      </c>
      <c r="E3679">
        <v>18083.2</v>
      </c>
      <c r="F3679">
        <v>36</v>
      </c>
      <c r="G3679">
        <v>19520.12</v>
      </c>
      <c r="H3679">
        <v>18083.2</v>
      </c>
      <c r="J3679" s="29">
        <f>VLOOKUP(Datos[[#This Row],[Mes]],$M$2:$N$13,2,FALSE)</f>
        <v>44621</v>
      </c>
      <c r="K3679" s="29" t="str">
        <f>VLOOKUP(Datos[[#This Row],[Region]],$P$7:$S$61,4,FALSE)</f>
        <v>36 - Pontevedra</v>
      </c>
    </row>
    <row r="3680" spans="1:11" x14ac:dyDescent="0.25">
      <c r="A3680" t="s">
        <v>60</v>
      </c>
      <c r="B3680" t="s">
        <v>21</v>
      </c>
      <c r="C3680" t="s">
        <v>6</v>
      </c>
      <c r="D3680">
        <v>87630.04</v>
      </c>
      <c r="E3680">
        <v>86080.59</v>
      </c>
      <c r="F3680">
        <v>36</v>
      </c>
      <c r="G3680">
        <v>87630.04</v>
      </c>
      <c r="H3680">
        <v>86080.59</v>
      </c>
      <c r="J3680" s="29">
        <f>VLOOKUP(Datos[[#This Row],[Mes]],$M$2:$N$13,2,FALSE)</f>
        <v>44621</v>
      </c>
      <c r="K3680" s="29" t="str">
        <f>VLOOKUP(Datos[[#This Row],[Region]],$P$7:$S$61,4,FALSE)</f>
        <v>36 - Pontevedra</v>
      </c>
    </row>
    <row r="3681" spans="1:11" x14ac:dyDescent="0.25">
      <c r="A3681" t="s">
        <v>60</v>
      </c>
      <c r="B3681" t="s">
        <v>22</v>
      </c>
      <c r="C3681" t="s">
        <v>6</v>
      </c>
      <c r="D3681">
        <v>379.66</v>
      </c>
      <c r="E3681">
        <v>375.9</v>
      </c>
      <c r="F3681">
        <v>36</v>
      </c>
      <c r="G3681">
        <v>379.66</v>
      </c>
      <c r="H3681">
        <v>375.9</v>
      </c>
      <c r="J3681" s="29">
        <f>VLOOKUP(Datos[[#This Row],[Mes]],$M$2:$N$13,2,FALSE)</f>
        <v>44621</v>
      </c>
      <c r="K3681" s="29" t="str">
        <f>VLOOKUP(Datos[[#This Row],[Region]],$P$7:$S$61,4,FALSE)</f>
        <v>36 - Pontevedra</v>
      </c>
    </row>
    <row r="3682" spans="1:11" x14ac:dyDescent="0.25">
      <c r="A3682" t="s">
        <v>90</v>
      </c>
      <c r="B3682" t="s">
        <v>18</v>
      </c>
      <c r="C3682" t="s">
        <v>6</v>
      </c>
      <c r="D3682">
        <v>859959.68</v>
      </c>
      <c r="E3682">
        <v>851445.23</v>
      </c>
      <c r="F3682">
        <v>37</v>
      </c>
      <c r="G3682">
        <v>859959.68</v>
      </c>
      <c r="H3682">
        <v>851445.23</v>
      </c>
      <c r="J3682" s="29">
        <f>VLOOKUP(Datos[[#This Row],[Mes]],$M$2:$N$13,2,FALSE)</f>
        <v>44621</v>
      </c>
      <c r="K3682" s="29" t="str">
        <f>VLOOKUP(Datos[[#This Row],[Region]],$P$7:$S$61,4,FALSE)</f>
        <v>37 - Salamanca</v>
      </c>
    </row>
    <row r="3683" spans="1:11" x14ac:dyDescent="0.25">
      <c r="A3683" t="s">
        <v>90</v>
      </c>
      <c r="B3683" t="s">
        <v>20</v>
      </c>
      <c r="C3683" t="s">
        <v>6</v>
      </c>
      <c r="D3683">
        <v>1286.3499999999999</v>
      </c>
      <c r="E3683">
        <v>1270.3399999999999</v>
      </c>
      <c r="F3683">
        <v>37</v>
      </c>
      <c r="G3683">
        <v>1286.3499999999999</v>
      </c>
      <c r="H3683">
        <v>1270.3399999999999</v>
      </c>
      <c r="J3683" s="29">
        <f>VLOOKUP(Datos[[#This Row],[Mes]],$M$2:$N$13,2,FALSE)</f>
        <v>44621</v>
      </c>
      <c r="K3683" s="29" t="str">
        <f>VLOOKUP(Datos[[#This Row],[Region]],$P$7:$S$61,4,FALSE)</f>
        <v>37 - Salamanca</v>
      </c>
    </row>
    <row r="3684" spans="1:11" x14ac:dyDescent="0.25">
      <c r="A3684" t="s">
        <v>90</v>
      </c>
      <c r="B3684" t="s">
        <v>21</v>
      </c>
      <c r="C3684" t="s">
        <v>6</v>
      </c>
      <c r="D3684">
        <v>24634.04</v>
      </c>
      <c r="E3684">
        <v>24198.47</v>
      </c>
      <c r="F3684">
        <v>37</v>
      </c>
      <c r="G3684">
        <v>24634.04</v>
      </c>
      <c r="H3684">
        <v>24198.47</v>
      </c>
      <c r="J3684" s="29">
        <f>VLOOKUP(Datos[[#This Row],[Mes]],$M$2:$N$13,2,FALSE)</f>
        <v>44621</v>
      </c>
      <c r="K3684" s="29" t="str">
        <f>VLOOKUP(Datos[[#This Row],[Region]],$P$7:$S$61,4,FALSE)</f>
        <v>37 - Salamanca</v>
      </c>
    </row>
    <row r="3685" spans="1:11" x14ac:dyDescent="0.25">
      <c r="A3685" t="s">
        <v>90</v>
      </c>
      <c r="B3685" t="s">
        <v>22</v>
      </c>
      <c r="C3685" t="s">
        <v>6</v>
      </c>
      <c r="D3685">
        <v>66299.3</v>
      </c>
      <c r="E3685">
        <v>65642.87</v>
      </c>
      <c r="F3685">
        <v>37</v>
      </c>
      <c r="G3685">
        <v>66299.3</v>
      </c>
      <c r="H3685">
        <v>65642.87</v>
      </c>
      <c r="J3685" s="29">
        <f>VLOOKUP(Datos[[#This Row],[Mes]],$M$2:$N$13,2,FALSE)</f>
        <v>44621</v>
      </c>
      <c r="K3685" s="29" t="str">
        <f>VLOOKUP(Datos[[#This Row],[Region]],$P$7:$S$61,4,FALSE)</f>
        <v>37 - Salamanca</v>
      </c>
    </row>
    <row r="3686" spans="1:11" x14ac:dyDescent="0.25">
      <c r="A3686" t="s">
        <v>89</v>
      </c>
      <c r="B3686" t="s">
        <v>18</v>
      </c>
      <c r="C3686" t="s">
        <v>6</v>
      </c>
      <c r="D3686">
        <v>1028.57</v>
      </c>
      <c r="E3686">
        <v>1018.39</v>
      </c>
      <c r="F3686">
        <v>38</v>
      </c>
      <c r="G3686">
        <v>1028.57</v>
      </c>
      <c r="H3686">
        <v>1018.39</v>
      </c>
      <c r="J3686" s="29">
        <f>VLOOKUP(Datos[[#This Row],[Mes]],$M$2:$N$13,2,FALSE)</f>
        <v>44621</v>
      </c>
      <c r="K3686" s="29" t="str">
        <f>VLOOKUP(Datos[[#This Row],[Region]],$P$7:$S$61,4,FALSE)</f>
        <v>38 - Santa Cruz de Tenerife</v>
      </c>
    </row>
    <row r="3687" spans="1:11" x14ac:dyDescent="0.25">
      <c r="A3687" t="s">
        <v>89</v>
      </c>
      <c r="B3687" t="s">
        <v>20</v>
      </c>
      <c r="C3687" t="s">
        <v>6</v>
      </c>
      <c r="D3687">
        <v>259981.56</v>
      </c>
      <c r="E3687">
        <v>248174.4</v>
      </c>
      <c r="F3687">
        <v>38</v>
      </c>
      <c r="G3687">
        <v>259981.56</v>
      </c>
      <c r="H3687">
        <v>248174.4</v>
      </c>
      <c r="J3687" s="29">
        <f>VLOOKUP(Datos[[#This Row],[Mes]],$M$2:$N$13,2,FALSE)</f>
        <v>44621</v>
      </c>
      <c r="K3687" s="29" t="str">
        <f>VLOOKUP(Datos[[#This Row],[Region]],$P$7:$S$61,4,FALSE)</f>
        <v>38 - Santa Cruz de Tenerife</v>
      </c>
    </row>
    <row r="3688" spans="1:11" x14ac:dyDescent="0.25">
      <c r="A3688" t="s">
        <v>89</v>
      </c>
      <c r="B3688" t="s">
        <v>21</v>
      </c>
      <c r="C3688" t="s">
        <v>6</v>
      </c>
      <c r="D3688">
        <v>73958.95</v>
      </c>
      <c r="E3688">
        <v>72651.23</v>
      </c>
      <c r="F3688">
        <v>38</v>
      </c>
      <c r="G3688">
        <v>73958.95</v>
      </c>
      <c r="H3688">
        <v>72651.23</v>
      </c>
      <c r="J3688" s="29">
        <f>VLOOKUP(Datos[[#This Row],[Mes]],$M$2:$N$13,2,FALSE)</f>
        <v>44621</v>
      </c>
      <c r="K3688" s="29" t="str">
        <f>VLOOKUP(Datos[[#This Row],[Region]],$P$7:$S$61,4,FALSE)</f>
        <v>38 - Santa Cruz de Tenerife</v>
      </c>
    </row>
    <row r="3689" spans="1:11" x14ac:dyDescent="0.25">
      <c r="A3689" t="s">
        <v>89</v>
      </c>
      <c r="B3689" t="s">
        <v>22</v>
      </c>
      <c r="C3689" t="s">
        <v>6</v>
      </c>
      <c r="D3689">
        <v>10384.59</v>
      </c>
      <c r="E3689">
        <v>10281.77</v>
      </c>
      <c r="F3689">
        <v>38</v>
      </c>
      <c r="G3689">
        <v>10384.59</v>
      </c>
      <c r="H3689">
        <v>10281.77</v>
      </c>
      <c r="J3689" s="29">
        <f>VLOOKUP(Datos[[#This Row],[Mes]],$M$2:$N$13,2,FALSE)</f>
        <v>44621</v>
      </c>
      <c r="K3689" s="29" t="str">
        <f>VLOOKUP(Datos[[#This Row],[Region]],$P$7:$S$61,4,FALSE)</f>
        <v>38 - Santa Cruz de Tenerife</v>
      </c>
    </row>
    <row r="3690" spans="1:11" x14ac:dyDescent="0.25">
      <c r="A3690" t="s">
        <v>78</v>
      </c>
      <c r="B3690" t="s">
        <v>18</v>
      </c>
      <c r="C3690" t="s">
        <v>6</v>
      </c>
      <c r="D3690">
        <v>79616.89</v>
      </c>
      <c r="E3690">
        <v>78828.600000000006</v>
      </c>
      <c r="F3690">
        <v>39</v>
      </c>
      <c r="G3690">
        <v>79616.89</v>
      </c>
      <c r="H3690">
        <v>78828.600000000006</v>
      </c>
      <c r="J3690" s="29">
        <f>VLOOKUP(Datos[[#This Row],[Mes]],$M$2:$N$13,2,FALSE)</f>
        <v>44621</v>
      </c>
      <c r="K3690" s="29" t="str">
        <f>VLOOKUP(Datos[[#This Row],[Region]],$P$7:$S$61,4,FALSE)</f>
        <v>39 - Cantabria</v>
      </c>
    </row>
    <row r="3691" spans="1:11" x14ac:dyDescent="0.25">
      <c r="A3691" t="s">
        <v>78</v>
      </c>
      <c r="B3691" t="s">
        <v>20</v>
      </c>
      <c r="C3691" t="s">
        <v>6</v>
      </c>
      <c r="D3691">
        <v>30163.370000000003</v>
      </c>
      <c r="E3691">
        <v>25164.03</v>
      </c>
      <c r="F3691">
        <v>39</v>
      </c>
      <c r="G3691">
        <v>30163.370000000003</v>
      </c>
      <c r="H3691">
        <v>25164.03</v>
      </c>
      <c r="J3691" s="29">
        <f>VLOOKUP(Datos[[#This Row],[Mes]],$M$2:$N$13,2,FALSE)</f>
        <v>44621</v>
      </c>
      <c r="K3691" s="29" t="str">
        <f>VLOOKUP(Datos[[#This Row],[Region]],$P$7:$S$61,4,FALSE)</f>
        <v>39 - Cantabria</v>
      </c>
    </row>
    <row r="3692" spans="1:11" x14ac:dyDescent="0.25">
      <c r="A3692" t="s">
        <v>78</v>
      </c>
      <c r="B3692" t="s">
        <v>21</v>
      </c>
      <c r="C3692" t="s">
        <v>6</v>
      </c>
      <c r="D3692">
        <v>6425.24</v>
      </c>
      <c r="E3692">
        <v>6311.63</v>
      </c>
      <c r="F3692">
        <v>39</v>
      </c>
      <c r="G3692">
        <v>6425.24</v>
      </c>
      <c r="H3692">
        <v>6311.63</v>
      </c>
      <c r="J3692" s="29">
        <f>VLOOKUP(Datos[[#This Row],[Mes]],$M$2:$N$13,2,FALSE)</f>
        <v>44621</v>
      </c>
      <c r="K3692" s="29" t="str">
        <f>VLOOKUP(Datos[[#This Row],[Region]],$P$7:$S$61,4,FALSE)</f>
        <v>39 - Cantabria</v>
      </c>
    </row>
    <row r="3693" spans="1:11" x14ac:dyDescent="0.25">
      <c r="A3693" t="s">
        <v>78</v>
      </c>
      <c r="B3693" t="s">
        <v>22</v>
      </c>
      <c r="C3693" t="s">
        <v>6</v>
      </c>
      <c r="D3693">
        <v>349.4</v>
      </c>
      <c r="E3693">
        <v>345.94</v>
      </c>
      <c r="F3693">
        <v>39</v>
      </c>
      <c r="G3693">
        <v>349.4</v>
      </c>
      <c r="H3693">
        <v>345.94</v>
      </c>
      <c r="J3693" s="29">
        <f>VLOOKUP(Datos[[#This Row],[Mes]],$M$2:$N$13,2,FALSE)</f>
        <v>44621</v>
      </c>
      <c r="K3693" s="29" t="str">
        <f>VLOOKUP(Datos[[#This Row],[Region]],$P$7:$S$61,4,FALSE)</f>
        <v>39 - Cantabria</v>
      </c>
    </row>
    <row r="3694" spans="1:11" x14ac:dyDescent="0.25">
      <c r="A3694" t="s">
        <v>96</v>
      </c>
      <c r="B3694" t="s">
        <v>18</v>
      </c>
      <c r="C3694" t="s">
        <v>6</v>
      </c>
      <c r="D3694">
        <v>2831.42</v>
      </c>
      <c r="E3694">
        <v>2803.39</v>
      </c>
      <c r="F3694">
        <v>40</v>
      </c>
      <c r="G3694">
        <v>2831.42</v>
      </c>
      <c r="H3694">
        <v>2803.39</v>
      </c>
      <c r="J3694" s="29">
        <f>VLOOKUP(Datos[[#This Row],[Mes]],$M$2:$N$13,2,FALSE)</f>
        <v>44621</v>
      </c>
      <c r="K3694" s="29" t="str">
        <f>VLOOKUP(Datos[[#This Row],[Region]],$P$7:$S$61,4,FALSE)</f>
        <v>40 - Segovia</v>
      </c>
    </row>
    <row r="3695" spans="1:11" x14ac:dyDescent="0.25">
      <c r="A3695" t="s">
        <v>96</v>
      </c>
      <c r="B3695" t="s">
        <v>20</v>
      </c>
      <c r="C3695" t="s">
        <v>6</v>
      </c>
      <c r="D3695">
        <v>4354.9799999999996</v>
      </c>
      <c r="E3695">
        <v>4140.21</v>
      </c>
      <c r="F3695">
        <v>40</v>
      </c>
      <c r="G3695">
        <v>4354.9799999999996</v>
      </c>
      <c r="H3695">
        <v>4140.21</v>
      </c>
      <c r="J3695" s="29">
        <f>VLOOKUP(Datos[[#This Row],[Mes]],$M$2:$N$13,2,FALSE)</f>
        <v>44621</v>
      </c>
      <c r="K3695" s="29" t="str">
        <f>VLOOKUP(Datos[[#This Row],[Region]],$P$7:$S$61,4,FALSE)</f>
        <v>40 - Segovia</v>
      </c>
    </row>
    <row r="3696" spans="1:11" x14ac:dyDescent="0.25">
      <c r="A3696" t="s">
        <v>96</v>
      </c>
      <c r="B3696" t="s">
        <v>21</v>
      </c>
      <c r="C3696" t="s">
        <v>6</v>
      </c>
      <c r="D3696">
        <v>13331.59</v>
      </c>
      <c r="E3696">
        <v>13095.86</v>
      </c>
      <c r="F3696">
        <v>40</v>
      </c>
      <c r="G3696">
        <v>13331.59</v>
      </c>
      <c r="H3696">
        <v>13095.86</v>
      </c>
      <c r="J3696" s="29">
        <f>VLOOKUP(Datos[[#This Row],[Mes]],$M$2:$N$13,2,FALSE)</f>
        <v>44621</v>
      </c>
      <c r="K3696" s="29" t="str">
        <f>VLOOKUP(Datos[[#This Row],[Region]],$P$7:$S$61,4,FALSE)</f>
        <v>40 - Segovia</v>
      </c>
    </row>
    <row r="3697" spans="1:11" x14ac:dyDescent="0.25">
      <c r="A3697" t="s">
        <v>96</v>
      </c>
      <c r="B3697" t="s">
        <v>22</v>
      </c>
      <c r="C3697" t="s">
        <v>6</v>
      </c>
      <c r="D3697">
        <v>84704.07</v>
      </c>
      <c r="E3697">
        <v>83865.42</v>
      </c>
      <c r="F3697">
        <v>40</v>
      </c>
      <c r="G3697">
        <v>84704.07</v>
      </c>
      <c r="H3697">
        <v>83865.42</v>
      </c>
      <c r="J3697" s="29">
        <f>VLOOKUP(Datos[[#This Row],[Mes]],$M$2:$N$13,2,FALSE)</f>
        <v>44621</v>
      </c>
      <c r="K3697" s="29" t="str">
        <f>VLOOKUP(Datos[[#This Row],[Region]],$P$7:$S$61,4,FALSE)</f>
        <v>40 - Segovia</v>
      </c>
    </row>
    <row r="3698" spans="1:11" x14ac:dyDescent="0.25">
      <c r="A3698" t="s">
        <v>61</v>
      </c>
      <c r="B3698" t="s">
        <v>18</v>
      </c>
      <c r="C3698" t="s">
        <v>6</v>
      </c>
      <c r="D3698">
        <v>29379.93</v>
      </c>
      <c r="E3698">
        <v>29089.040000000001</v>
      </c>
      <c r="F3698">
        <v>41</v>
      </c>
      <c r="G3698">
        <v>29379.93</v>
      </c>
      <c r="H3698">
        <v>29089.040000000001</v>
      </c>
      <c r="J3698" s="29">
        <f>VLOOKUP(Datos[[#This Row],[Mes]],$M$2:$N$13,2,FALSE)</f>
        <v>44621</v>
      </c>
      <c r="K3698" s="29" t="str">
        <f>VLOOKUP(Datos[[#This Row],[Region]],$P$7:$S$61,4,FALSE)</f>
        <v>41 - Sevilla</v>
      </c>
    </row>
    <row r="3699" spans="1:11" x14ac:dyDescent="0.25">
      <c r="A3699" t="s">
        <v>61</v>
      </c>
      <c r="B3699" t="s">
        <v>20</v>
      </c>
      <c r="C3699" t="s">
        <v>6</v>
      </c>
      <c r="D3699">
        <v>8467.0400000000009</v>
      </c>
      <c r="E3699">
        <v>7958.12</v>
      </c>
      <c r="F3699">
        <v>41</v>
      </c>
      <c r="G3699">
        <v>8467.0400000000009</v>
      </c>
      <c r="H3699">
        <v>7958.12</v>
      </c>
      <c r="J3699" s="29">
        <f>VLOOKUP(Datos[[#This Row],[Mes]],$M$2:$N$13,2,FALSE)</f>
        <v>44621</v>
      </c>
      <c r="K3699" s="29" t="str">
        <f>VLOOKUP(Datos[[#This Row],[Region]],$P$7:$S$61,4,FALSE)</f>
        <v>41 - Sevilla</v>
      </c>
    </row>
    <row r="3700" spans="1:11" x14ac:dyDescent="0.25">
      <c r="A3700" t="s">
        <v>61</v>
      </c>
      <c r="B3700" t="s">
        <v>21</v>
      </c>
      <c r="C3700" t="s">
        <v>6</v>
      </c>
      <c r="D3700">
        <v>42427.1</v>
      </c>
      <c r="E3700">
        <v>41676.92</v>
      </c>
      <c r="F3700">
        <v>41</v>
      </c>
      <c r="G3700">
        <v>42427.1</v>
      </c>
      <c r="H3700">
        <v>41676.92</v>
      </c>
      <c r="J3700" s="29">
        <f>VLOOKUP(Datos[[#This Row],[Mes]],$M$2:$N$13,2,FALSE)</f>
        <v>44621</v>
      </c>
      <c r="K3700" s="29" t="str">
        <f>VLOOKUP(Datos[[#This Row],[Region]],$P$7:$S$61,4,FALSE)</f>
        <v>41 - Sevilla</v>
      </c>
    </row>
    <row r="3701" spans="1:11" x14ac:dyDescent="0.25">
      <c r="A3701" t="s">
        <v>61</v>
      </c>
      <c r="B3701" t="s">
        <v>22</v>
      </c>
      <c r="C3701" t="s">
        <v>6</v>
      </c>
      <c r="D3701">
        <v>467617.85</v>
      </c>
      <c r="E3701">
        <v>462987.97</v>
      </c>
      <c r="F3701">
        <v>41</v>
      </c>
      <c r="G3701">
        <v>467617.85</v>
      </c>
      <c r="H3701">
        <v>462987.97</v>
      </c>
      <c r="J3701" s="29">
        <f>VLOOKUP(Datos[[#This Row],[Mes]],$M$2:$N$13,2,FALSE)</f>
        <v>44621</v>
      </c>
      <c r="K3701" s="29" t="str">
        <f>VLOOKUP(Datos[[#This Row],[Region]],$P$7:$S$61,4,FALSE)</f>
        <v>41 - Sevilla</v>
      </c>
    </row>
    <row r="3702" spans="1:11" x14ac:dyDescent="0.25">
      <c r="A3702" t="s">
        <v>61</v>
      </c>
      <c r="B3702" t="s">
        <v>23</v>
      </c>
      <c r="C3702" t="s">
        <v>6</v>
      </c>
      <c r="D3702">
        <v>64901.26</v>
      </c>
      <c r="E3702">
        <v>59001.15</v>
      </c>
      <c r="F3702">
        <v>41</v>
      </c>
      <c r="G3702">
        <v>64901.26</v>
      </c>
      <c r="H3702">
        <v>59001.15</v>
      </c>
      <c r="J3702" s="29">
        <f>VLOOKUP(Datos[[#This Row],[Mes]],$M$2:$N$13,2,FALSE)</f>
        <v>44621</v>
      </c>
      <c r="K3702" s="29" t="str">
        <f>VLOOKUP(Datos[[#This Row],[Region]],$P$7:$S$61,4,FALSE)</f>
        <v>41 - Sevilla</v>
      </c>
    </row>
    <row r="3703" spans="1:11" x14ac:dyDescent="0.25">
      <c r="A3703" t="s">
        <v>88</v>
      </c>
      <c r="B3703" t="s">
        <v>18</v>
      </c>
      <c r="C3703" t="s">
        <v>6</v>
      </c>
      <c r="D3703">
        <v>3301.37</v>
      </c>
      <c r="E3703">
        <v>3268.68</v>
      </c>
      <c r="F3703">
        <v>42</v>
      </c>
      <c r="G3703">
        <v>3301.37</v>
      </c>
      <c r="H3703">
        <v>3268.68</v>
      </c>
      <c r="J3703" s="29">
        <f>VLOOKUP(Datos[[#This Row],[Mes]],$M$2:$N$13,2,FALSE)</f>
        <v>44621</v>
      </c>
      <c r="K3703" s="29" t="str">
        <f>VLOOKUP(Datos[[#This Row],[Region]],$P$7:$S$61,4,FALSE)</f>
        <v>42 - Soria</v>
      </c>
    </row>
    <row r="3704" spans="1:11" x14ac:dyDescent="0.25">
      <c r="A3704" t="s">
        <v>88</v>
      </c>
      <c r="B3704" t="s">
        <v>20</v>
      </c>
      <c r="C3704" t="s">
        <v>6</v>
      </c>
      <c r="D3704">
        <v>17126.52</v>
      </c>
      <c r="E3704">
        <v>15155.33</v>
      </c>
      <c r="F3704">
        <v>42</v>
      </c>
      <c r="G3704">
        <v>17126.52</v>
      </c>
      <c r="H3704">
        <v>15155.33</v>
      </c>
      <c r="J3704" s="29">
        <f>VLOOKUP(Datos[[#This Row],[Mes]],$M$2:$N$13,2,FALSE)</f>
        <v>44621</v>
      </c>
      <c r="K3704" s="29" t="str">
        <f>VLOOKUP(Datos[[#This Row],[Region]],$P$7:$S$61,4,FALSE)</f>
        <v>42 - Soria</v>
      </c>
    </row>
    <row r="3705" spans="1:11" x14ac:dyDescent="0.25">
      <c r="A3705" t="s">
        <v>88</v>
      </c>
      <c r="B3705" t="s">
        <v>21</v>
      </c>
      <c r="C3705" t="s">
        <v>6</v>
      </c>
      <c r="D3705">
        <v>191602.34</v>
      </c>
      <c r="E3705">
        <v>188214.48</v>
      </c>
      <c r="F3705">
        <v>42</v>
      </c>
      <c r="G3705">
        <v>191602.34</v>
      </c>
      <c r="H3705">
        <v>188214.48</v>
      </c>
      <c r="J3705" s="29">
        <f>VLOOKUP(Datos[[#This Row],[Mes]],$M$2:$N$13,2,FALSE)</f>
        <v>44621</v>
      </c>
      <c r="K3705" s="29" t="str">
        <f>VLOOKUP(Datos[[#This Row],[Region]],$P$7:$S$61,4,FALSE)</f>
        <v>42 - Soria</v>
      </c>
    </row>
    <row r="3706" spans="1:11" x14ac:dyDescent="0.25">
      <c r="A3706" t="s">
        <v>88</v>
      </c>
      <c r="B3706" t="s">
        <v>22</v>
      </c>
      <c r="C3706" t="s">
        <v>6</v>
      </c>
      <c r="D3706">
        <v>32864.339999999997</v>
      </c>
      <c r="E3706">
        <v>32538.95</v>
      </c>
      <c r="F3706">
        <v>42</v>
      </c>
      <c r="G3706">
        <v>32864.339999999997</v>
      </c>
      <c r="H3706">
        <v>32538.95</v>
      </c>
      <c r="J3706" s="29">
        <f>VLOOKUP(Datos[[#This Row],[Mes]],$M$2:$N$13,2,FALSE)</f>
        <v>44621</v>
      </c>
      <c r="K3706" s="29" t="str">
        <f>VLOOKUP(Datos[[#This Row],[Region]],$P$7:$S$61,4,FALSE)</f>
        <v>42 - Soria</v>
      </c>
    </row>
    <row r="3707" spans="1:11" x14ac:dyDescent="0.25">
      <c r="A3707" t="s">
        <v>106</v>
      </c>
      <c r="B3707" t="s">
        <v>18</v>
      </c>
      <c r="C3707" t="s">
        <v>6</v>
      </c>
      <c r="D3707">
        <v>128117.89</v>
      </c>
      <c r="E3707">
        <v>126849.4</v>
      </c>
      <c r="F3707">
        <v>43</v>
      </c>
      <c r="G3707">
        <v>128117.89</v>
      </c>
      <c r="H3707">
        <v>126849.4</v>
      </c>
      <c r="J3707" s="29">
        <f>VLOOKUP(Datos[[#This Row],[Mes]],$M$2:$N$13,2,FALSE)</f>
        <v>44621</v>
      </c>
      <c r="K3707" s="29" t="str">
        <f>VLOOKUP(Datos[[#This Row],[Region]],$P$7:$S$61,4,FALSE)</f>
        <v>43 - Tarragona</v>
      </c>
    </row>
    <row r="3708" spans="1:11" x14ac:dyDescent="0.25">
      <c r="A3708" t="s">
        <v>106</v>
      </c>
      <c r="B3708" t="s">
        <v>19</v>
      </c>
      <c r="C3708" t="s">
        <v>6</v>
      </c>
      <c r="D3708">
        <v>2200905</v>
      </c>
      <c r="E3708">
        <v>2118370</v>
      </c>
      <c r="F3708">
        <v>43</v>
      </c>
      <c r="G3708">
        <v>2200905</v>
      </c>
      <c r="H3708">
        <v>2118370</v>
      </c>
      <c r="J3708" s="29">
        <f>VLOOKUP(Datos[[#This Row],[Mes]],$M$2:$N$13,2,FALSE)</f>
        <v>44621</v>
      </c>
      <c r="K3708" s="29" t="str">
        <f>VLOOKUP(Datos[[#This Row],[Region]],$P$7:$S$61,4,FALSE)</f>
        <v>43 - Tarragona</v>
      </c>
    </row>
    <row r="3709" spans="1:11" x14ac:dyDescent="0.25">
      <c r="A3709" t="s">
        <v>106</v>
      </c>
      <c r="B3709" t="s">
        <v>20</v>
      </c>
      <c r="C3709" t="s">
        <v>6</v>
      </c>
      <c r="D3709">
        <v>160212.59999999998</v>
      </c>
      <c r="E3709">
        <v>154385.18999999997</v>
      </c>
      <c r="F3709">
        <v>43</v>
      </c>
      <c r="G3709">
        <v>160212.59999999998</v>
      </c>
      <c r="H3709">
        <v>154385.18999999997</v>
      </c>
      <c r="J3709" s="29">
        <f>VLOOKUP(Datos[[#This Row],[Mes]],$M$2:$N$13,2,FALSE)</f>
        <v>44621</v>
      </c>
      <c r="K3709" s="29" t="str">
        <f>VLOOKUP(Datos[[#This Row],[Region]],$P$7:$S$61,4,FALSE)</f>
        <v>43 - Tarragona</v>
      </c>
    </row>
    <row r="3710" spans="1:11" x14ac:dyDescent="0.25">
      <c r="A3710" t="s">
        <v>106</v>
      </c>
      <c r="B3710" t="s">
        <v>21</v>
      </c>
      <c r="C3710" t="s">
        <v>6</v>
      </c>
      <c r="D3710">
        <v>150542.92000000001</v>
      </c>
      <c r="E3710">
        <v>147881.06</v>
      </c>
      <c r="F3710">
        <v>43</v>
      </c>
      <c r="G3710">
        <v>150542.92000000001</v>
      </c>
      <c r="H3710">
        <v>147881.06</v>
      </c>
      <c r="J3710" s="29">
        <f>VLOOKUP(Datos[[#This Row],[Mes]],$M$2:$N$13,2,FALSE)</f>
        <v>44621</v>
      </c>
      <c r="K3710" s="29" t="str">
        <f>VLOOKUP(Datos[[#This Row],[Region]],$P$7:$S$61,4,FALSE)</f>
        <v>43 - Tarragona</v>
      </c>
    </row>
    <row r="3711" spans="1:11" x14ac:dyDescent="0.25">
      <c r="A3711" t="s">
        <v>106</v>
      </c>
      <c r="B3711" t="s">
        <v>22</v>
      </c>
      <c r="C3711" t="s">
        <v>6</v>
      </c>
      <c r="D3711">
        <v>7127.37</v>
      </c>
      <c r="E3711">
        <v>7056.8</v>
      </c>
      <c r="F3711">
        <v>43</v>
      </c>
      <c r="G3711">
        <v>7127.37</v>
      </c>
      <c r="H3711">
        <v>7056.8</v>
      </c>
      <c r="J3711" s="29">
        <f>VLOOKUP(Datos[[#This Row],[Mes]],$M$2:$N$13,2,FALSE)</f>
        <v>44621</v>
      </c>
      <c r="K3711" s="29" t="str">
        <f>VLOOKUP(Datos[[#This Row],[Region]],$P$7:$S$61,4,FALSE)</f>
        <v>43 - Tarragona</v>
      </c>
    </row>
    <row r="3712" spans="1:11" x14ac:dyDescent="0.25">
      <c r="A3712" t="s">
        <v>87</v>
      </c>
      <c r="B3712" t="s">
        <v>18</v>
      </c>
      <c r="C3712" t="s">
        <v>6</v>
      </c>
      <c r="D3712">
        <v>1461.4</v>
      </c>
      <c r="E3712">
        <v>1446.93</v>
      </c>
      <c r="F3712">
        <v>44</v>
      </c>
      <c r="G3712">
        <v>1461.4</v>
      </c>
      <c r="H3712">
        <v>1446.93</v>
      </c>
      <c r="J3712" s="29">
        <f>VLOOKUP(Datos[[#This Row],[Mes]],$M$2:$N$13,2,FALSE)</f>
        <v>44621</v>
      </c>
      <c r="K3712" s="29" t="str">
        <f>VLOOKUP(Datos[[#This Row],[Region]],$P$7:$S$61,4,FALSE)</f>
        <v>44 - Teruel</v>
      </c>
    </row>
    <row r="3713" spans="1:11" x14ac:dyDescent="0.25">
      <c r="A3713" t="s">
        <v>87</v>
      </c>
      <c r="B3713" t="s">
        <v>20</v>
      </c>
      <c r="C3713" t="s">
        <v>6</v>
      </c>
      <c r="D3713">
        <v>22566.93</v>
      </c>
      <c r="E3713">
        <v>21782.1</v>
      </c>
      <c r="F3713">
        <v>44</v>
      </c>
      <c r="G3713">
        <v>22566.93</v>
      </c>
      <c r="H3713">
        <v>21782.1</v>
      </c>
      <c r="J3713" s="29">
        <f>VLOOKUP(Datos[[#This Row],[Mes]],$M$2:$N$13,2,FALSE)</f>
        <v>44621</v>
      </c>
      <c r="K3713" s="29" t="str">
        <f>VLOOKUP(Datos[[#This Row],[Region]],$P$7:$S$61,4,FALSE)</f>
        <v>44 - Teruel</v>
      </c>
    </row>
    <row r="3714" spans="1:11" x14ac:dyDescent="0.25">
      <c r="A3714" t="s">
        <v>87</v>
      </c>
      <c r="B3714" t="s">
        <v>21</v>
      </c>
      <c r="C3714" t="s">
        <v>6</v>
      </c>
      <c r="D3714">
        <v>142906.72</v>
      </c>
      <c r="E3714">
        <v>140379.88</v>
      </c>
      <c r="F3714">
        <v>44</v>
      </c>
      <c r="G3714">
        <v>142906.72</v>
      </c>
      <c r="H3714">
        <v>140379.88</v>
      </c>
      <c r="J3714" s="29">
        <f>VLOOKUP(Datos[[#This Row],[Mes]],$M$2:$N$13,2,FALSE)</f>
        <v>44621</v>
      </c>
      <c r="K3714" s="29" t="str">
        <f>VLOOKUP(Datos[[#This Row],[Region]],$P$7:$S$61,4,FALSE)</f>
        <v>44 - Teruel</v>
      </c>
    </row>
    <row r="3715" spans="1:11" x14ac:dyDescent="0.25">
      <c r="A3715" t="s">
        <v>87</v>
      </c>
      <c r="B3715" t="s">
        <v>22</v>
      </c>
      <c r="C3715" t="s">
        <v>6</v>
      </c>
      <c r="D3715">
        <v>93053.42</v>
      </c>
      <c r="E3715">
        <v>92132.1</v>
      </c>
      <c r="F3715">
        <v>44</v>
      </c>
      <c r="G3715">
        <v>93053.42</v>
      </c>
      <c r="H3715">
        <v>92132.1</v>
      </c>
      <c r="J3715" s="29">
        <f>VLOOKUP(Datos[[#This Row],[Mes]],$M$2:$N$13,2,FALSE)</f>
        <v>44621</v>
      </c>
      <c r="K3715" s="29" t="str">
        <f>VLOOKUP(Datos[[#This Row],[Region]],$P$7:$S$61,4,FALSE)</f>
        <v>44 - Teruel</v>
      </c>
    </row>
    <row r="3716" spans="1:11" x14ac:dyDescent="0.25">
      <c r="A3716" t="s">
        <v>86</v>
      </c>
      <c r="B3716" t="s">
        <v>18</v>
      </c>
      <c r="C3716" t="s">
        <v>6</v>
      </c>
      <c r="D3716">
        <v>49488.25</v>
      </c>
      <c r="E3716">
        <v>48998.27</v>
      </c>
      <c r="F3716">
        <v>45</v>
      </c>
      <c r="G3716">
        <v>49488.25</v>
      </c>
      <c r="H3716">
        <v>48998.27</v>
      </c>
      <c r="J3716" s="29">
        <f>VLOOKUP(Datos[[#This Row],[Mes]],$M$2:$N$13,2,FALSE)</f>
        <v>44621</v>
      </c>
      <c r="K3716" s="29" t="str">
        <f>VLOOKUP(Datos[[#This Row],[Region]],$P$7:$S$61,4,FALSE)</f>
        <v>45 - Toledo</v>
      </c>
    </row>
    <row r="3717" spans="1:11" x14ac:dyDescent="0.25">
      <c r="A3717" t="s">
        <v>86</v>
      </c>
      <c r="B3717" t="s">
        <v>20</v>
      </c>
      <c r="C3717" t="s">
        <v>6</v>
      </c>
      <c r="D3717">
        <v>236180.65000000002</v>
      </c>
      <c r="E3717">
        <v>227234.21000000002</v>
      </c>
      <c r="F3717">
        <v>45</v>
      </c>
      <c r="G3717">
        <v>236180.65000000002</v>
      </c>
      <c r="H3717">
        <v>227234.21000000002</v>
      </c>
      <c r="J3717" s="29">
        <f>VLOOKUP(Datos[[#This Row],[Mes]],$M$2:$N$13,2,FALSE)</f>
        <v>44621</v>
      </c>
      <c r="K3717" s="29" t="str">
        <f>VLOOKUP(Datos[[#This Row],[Region]],$P$7:$S$61,4,FALSE)</f>
        <v>45 - Toledo</v>
      </c>
    </row>
    <row r="3718" spans="1:11" x14ac:dyDescent="0.25">
      <c r="A3718" t="s">
        <v>86</v>
      </c>
      <c r="B3718" t="s">
        <v>21</v>
      </c>
      <c r="C3718" t="s">
        <v>6</v>
      </c>
      <c r="D3718">
        <v>11845.13</v>
      </c>
      <c r="E3718">
        <v>11635.69</v>
      </c>
      <c r="F3718">
        <v>45</v>
      </c>
      <c r="G3718">
        <v>11845.13</v>
      </c>
      <c r="H3718">
        <v>11635.69</v>
      </c>
      <c r="J3718" s="29">
        <f>VLOOKUP(Datos[[#This Row],[Mes]],$M$2:$N$13,2,FALSE)</f>
        <v>44621</v>
      </c>
      <c r="K3718" s="29" t="str">
        <f>VLOOKUP(Datos[[#This Row],[Region]],$P$7:$S$61,4,FALSE)</f>
        <v>45 - Toledo</v>
      </c>
    </row>
    <row r="3719" spans="1:11" x14ac:dyDescent="0.25">
      <c r="A3719" t="s">
        <v>86</v>
      </c>
      <c r="B3719" t="s">
        <v>22</v>
      </c>
      <c r="C3719" t="s">
        <v>6</v>
      </c>
      <c r="D3719">
        <v>91123.82</v>
      </c>
      <c r="E3719">
        <v>90221.6</v>
      </c>
      <c r="F3719">
        <v>45</v>
      </c>
      <c r="G3719">
        <v>91123.82</v>
      </c>
      <c r="H3719">
        <v>90221.6</v>
      </c>
      <c r="J3719" s="29">
        <f>VLOOKUP(Datos[[#This Row],[Mes]],$M$2:$N$13,2,FALSE)</f>
        <v>44621</v>
      </c>
      <c r="K3719" s="29" t="str">
        <f>VLOOKUP(Datos[[#This Row],[Region]],$P$7:$S$61,4,FALSE)</f>
        <v>45 - Toledo</v>
      </c>
    </row>
    <row r="3720" spans="1:11" x14ac:dyDescent="0.25">
      <c r="A3720" t="s">
        <v>110</v>
      </c>
      <c r="B3720" t="s">
        <v>18</v>
      </c>
      <c r="C3720" t="s">
        <v>6</v>
      </c>
      <c r="D3720">
        <v>293499.59000000003</v>
      </c>
      <c r="E3720">
        <v>290593.65000000002</v>
      </c>
      <c r="F3720">
        <v>46</v>
      </c>
      <c r="G3720">
        <v>293499.59000000003</v>
      </c>
      <c r="H3720">
        <v>290593.65000000002</v>
      </c>
      <c r="J3720" s="29">
        <f>VLOOKUP(Datos[[#This Row],[Mes]],$M$2:$N$13,2,FALSE)</f>
        <v>44621</v>
      </c>
      <c r="K3720" s="29" t="str">
        <f>VLOOKUP(Datos[[#This Row],[Region]],$P$7:$S$61,4,FALSE)</f>
        <v>46 - Valencia/València</v>
      </c>
    </row>
    <row r="3721" spans="1:11" x14ac:dyDescent="0.25">
      <c r="A3721" t="s">
        <v>110</v>
      </c>
      <c r="B3721" t="s">
        <v>19</v>
      </c>
      <c r="C3721" t="s">
        <v>6</v>
      </c>
      <c r="D3721">
        <v>813911</v>
      </c>
      <c r="E3721">
        <v>783763</v>
      </c>
      <c r="F3721">
        <v>46</v>
      </c>
      <c r="G3721">
        <v>813911</v>
      </c>
      <c r="H3721">
        <v>783763</v>
      </c>
      <c r="J3721" s="29">
        <f>VLOOKUP(Datos[[#This Row],[Mes]],$M$2:$N$13,2,FALSE)</f>
        <v>44621</v>
      </c>
      <c r="K3721" s="29" t="str">
        <f>VLOOKUP(Datos[[#This Row],[Region]],$P$7:$S$61,4,FALSE)</f>
        <v>46 - Valencia/València</v>
      </c>
    </row>
    <row r="3722" spans="1:11" x14ac:dyDescent="0.25">
      <c r="A3722" t="s">
        <v>110</v>
      </c>
      <c r="B3722" t="s">
        <v>20</v>
      </c>
      <c r="C3722" t="s">
        <v>6</v>
      </c>
      <c r="D3722">
        <v>167037.04999999999</v>
      </c>
      <c r="E3722">
        <v>161373.59999999998</v>
      </c>
      <c r="F3722">
        <v>46</v>
      </c>
      <c r="G3722">
        <v>167037.04999999999</v>
      </c>
      <c r="H3722">
        <v>161373.59999999998</v>
      </c>
      <c r="J3722" s="29">
        <f>VLOOKUP(Datos[[#This Row],[Mes]],$M$2:$N$13,2,FALSE)</f>
        <v>44621</v>
      </c>
      <c r="K3722" s="29" t="str">
        <f>VLOOKUP(Datos[[#This Row],[Region]],$P$7:$S$61,4,FALSE)</f>
        <v>46 - Valencia/València</v>
      </c>
    </row>
    <row r="3723" spans="1:11" x14ac:dyDescent="0.25">
      <c r="A3723" t="s">
        <v>110</v>
      </c>
      <c r="B3723" t="s">
        <v>21</v>
      </c>
      <c r="C3723" t="s">
        <v>6</v>
      </c>
      <c r="D3723">
        <v>83456.820000000007</v>
      </c>
      <c r="E3723">
        <v>81981.16</v>
      </c>
      <c r="F3723">
        <v>46</v>
      </c>
      <c r="G3723">
        <v>83456.820000000007</v>
      </c>
      <c r="H3723">
        <v>81981.16</v>
      </c>
      <c r="J3723" s="29">
        <f>VLOOKUP(Datos[[#This Row],[Mes]],$M$2:$N$13,2,FALSE)</f>
        <v>44621</v>
      </c>
      <c r="K3723" s="29" t="str">
        <f>VLOOKUP(Datos[[#This Row],[Region]],$P$7:$S$61,4,FALSE)</f>
        <v>46 - Valencia/València</v>
      </c>
    </row>
    <row r="3724" spans="1:11" x14ac:dyDescent="0.25">
      <c r="A3724" t="s">
        <v>110</v>
      </c>
      <c r="B3724" t="s">
        <v>22</v>
      </c>
      <c r="C3724" t="s">
        <v>6</v>
      </c>
      <c r="D3724">
        <v>22062.46</v>
      </c>
      <c r="E3724">
        <v>21844.02</v>
      </c>
      <c r="F3724">
        <v>46</v>
      </c>
      <c r="G3724">
        <v>22062.46</v>
      </c>
      <c r="H3724">
        <v>21844.02</v>
      </c>
      <c r="J3724" s="29">
        <f>VLOOKUP(Datos[[#This Row],[Mes]],$M$2:$N$13,2,FALSE)</f>
        <v>44621</v>
      </c>
      <c r="K3724" s="29" t="str">
        <f>VLOOKUP(Datos[[#This Row],[Region]],$P$7:$S$61,4,FALSE)</f>
        <v>46 - Valencia/València</v>
      </c>
    </row>
    <row r="3725" spans="1:11" x14ac:dyDescent="0.25">
      <c r="A3725" t="s">
        <v>110</v>
      </c>
      <c r="B3725" t="s">
        <v>23</v>
      </c>
      <c r="C3725" t="s">
        <v>6</v>
      </c>
      <c r="D3725">
        <v>0.54</v>
      </c>
      <c r="E3725">
        <v>0.49</v>
      </c>
      <c r="F3725">
        <v>46</v>
      </c>
      <c r="G3725">
        <v>0.54</v>
      </c>
      <c r="H3725">
        <v>0.49</v>
      </c>
      <c r="J3725" s="29">
        <f>VLOOKUP(Datos[[#This Row],[Mes]],$M$2:$N$13,2,FALSE)</f>
        <v>44621</v>
      </c>
      <c r="K3725" s="29" t="str">
        <f>VLOOKUP(Datos[[#This Row],[Region]],$P$7:$S$61,4,FALSE)</f>
        <v>46 - Valencia/València</v>
      </c>
    </row>
    <row r="3726" spans="1:11" x14ac:dyDescent="0.25">
      <c r="A3726" t="s">
        <v>85</v>
      </c>
      <c r="B3726" t="s">
        <v>18</v>
      </c>
      <c r="C3726" t="s">
        <v>6</v>
      </c>
      <c r="D3726">
        <v>11768.28</v>
      </c>
      <c r="E3726">
        <v>11651.76</v>
      </c>
      <c r="F3726">
        <v>47</v>
      </c>
      <c r="G3726">
        <v>11768.28</v>
      </c>
      <c r="H3726">
        <v>11651.76</v>
      </c>
      <c r="J3726" s="29">
        <f>VLOOKUP(Datos[[#This Row],[Mes]],$M$2:$N$13,2,FALSE)</f>
        <v>44621</v>
      </c>
      <c r="K3726" s="29" t="str">
        <f>VLOOKUP(Datos[[#This Row],[Region]],$P$7:$S$61,4,FALSE)</f>
        <v>47 - Valladolid</v>
      </c>
    </row>
    <row r="3727" spans="1:11" x14ac:dyDescent="0.25">
      <c r="A3727" t="s">
        <v>85</v>
      </c>
      <c r="B3727" t="s">
        <v>20</v>
      </c>
      <c r="C3727" t="s">
        <v>6</v>
      </c>
      <c r="D3727">
        <v>14715.53</v>
      </c>
      <c r="E3727">
        <v>14001.63</v>
      </c>
      <c r="F3727">
        <v>47</v>
      </c>
      <c r="G3727">
        <v>14715.53</v>
      </c>
      <c r="H3727">
        <v>14001.63</v>
      </c>
      <c r="J3727" s="29">
        <f>VLOOKUP(Datos[[#This Row],[Mes]],$M$2:$N$13,2,FALSE)</f>
        <v>44621</v>
      </c>
      <c r="K3727" s="29" t="str">
        <f>VLOOKUP(Datos[[#This Row],[Region]],$P$7:$S$61,4,FALSE)</f>
        <v>47 - Valladolid</v>
      </c>
    </row>
    <row r="3728" spans="1:11" x14ac:dyDescent="0.25">
      <c r="A3728" t="s">
        <v>85</v>
      </c>
      <c r="B3728" t="s">
        <v>21</v>
      </c>
      <c r="C3728" t="s">
        <v>6</v>
      </c>
      <c r="D3728">
        <v>160355.82</v>
      </c>
      <c r="E3728">
        <v>157520.45000000001</v>
      </c>
      <c r="F3728">
        <v>47</v>
      </c>
      <c r="G3728">
        <v>160355.82</v>
      </c>
      <c r="H3728">
        <v>157520.45000000001</v>
      </c>
      <c r="J3728" s="29">
        <f>VLOOKUP(Datos[[#This Row],[Mes]],$M$2:$N$13,2,FALSE)</f>
        <v>44621</v>
      </c>
      <c r="K3728" s="29" t="str">
        <f>VLOOKUP(Datos[[#This Row],[Region]],$P$7:$S$61,4,FALSE)</f>
        <v>47 - Valladolid</v>
      </c>
    </row>
    <row r="3729" spans="1:11" x14ac:dyDescent="0.25">
      <c r="A3729" t="s">
        <v>85</v>
      </c>
      <c r="B3729" t="s">
        <v>22</v>
      </c>
      <c r="C3729" t="s">
        <v>6</v>
      </c>
      <c r="D3729">
        <v>106422.62</v>
      </c>
      <c r="E3729">
        <v>105368.93</v>
      </c>
      <c r="F3729">
        <v>47</v>
      </c>
      <c r="G3729">
        <v>106422.62</v>
      </c>
      <c r="H3729">
        <v>105368.93</v>
      </c>
      <c r="J3729" s="29">
        <f>VLOOKUP(Datos[[#This Row],[Mes]],$M$2:$N$13,2,FALSE)</f>
        <v>44621</v>
      </c>
      <c r="K3729" s="29" t="str">
        <f>VLOOKUP(Datos[[#This Row],[Region]],$P$7:$S$61,4,FALSE)</f>
        <v>47 - Valladolid</v>
      </c>
    </row>
    <row r="3730" spans="1:11" x14ac:dyDescent="0.25">
      <c r="A3730" t="s">
        <v>73</v>
      </c>
      <c r="B3730" t="s">
        <v>18</v>
      </c>
      <c r="C3730" t="s">
        <v>6</v>
      </c>
      <c r="D3730">
        <v>20791.810000000001</v>
      </c>
      <c r="E3730">
        <v>20585.95</v>
      </c>
      <c r="F3730">
        <v>48</v>
      </c>
      <c r="G3730">
        <v>20791.810000000001</v>
      </c>
      <c r="H3730">
        <v>20585.95</v>
      </c>
      <c r="J3730" s="29">
        <f>VLOOKUP(Datos[[#This Row],[Mes]],$M$2:$N$13,2,FALSE)</f>
        <v>44621</v>
      </c>
      <c r="K3730" s="29" t="str">
        <f>VLOOKUP(Datos[[#This Row],[Region]],$P$7:$S$61,4,FALSE)</f>
        <v>48 - Bizkaia</v>
      </c>
    </row>
    <row r="3731" spans="1:11" x14ac:dyDescent="0.25">
      <c r="A3731" t="s">
        <v>73</v>
      </c>
      <c r="B3731" t="s">
        <v>20</v>
      </c>
      <c r="C3731" t="s">
        <v>6</v>
      </c>
      <c r="D3731">
        <v>266110.69</v>
      </c>
      <c r="E3731">
        <v>257826.06999999998</v>
      </c>
      <c r="F3731">
        <v>48</v>
      </c>
      <c r="G3731">
        <v>266110.69</v>
      </c>
      <c r="H3731">
        <v>257826.06999999998</v>
      </c>
      <c r="J3731" s="29">
        <f>VLOOKUP(Datos[[#This Row],[Mes]],$M$2:$N$13,2,FALSE)</f>
        <v>44621</v>
      </c>
      <c r="K3731" s="29" t="str">
        <f>VLOOKUP(Datos[[#This Row],[Region]],$P$7:$S$61,4,FALSE)</f>
        <v>48 - Bizkaia</v>
      </c>
    </row>
    <row r="3732" spans="1:11" x14ac:dyDescent="0.25">
      <c r="A3732" t="s">
        <v>73</v>
      </c>
      <c r="B3732" t="s">
        <v>21</v>
      </c>
      <c r="C3732" t="s">
        <v>6</v>
      </c>
      <c r="D3732">
        <v>5026.25</v>
      </c>
      <c r="E3732">
        <v>4937.38</v>
      </c>
      <c r="F3732">
        <v>48</v>
      </c>
      <c r="G3732">
        <v>5026.25</v>
      </c>
      <c r="H3732">
        <v>4937.38</v>
      </c>
      <c r="J3732" s="29">
        <f>VLOOKUP(Datos[[#This Row],[Mes]],$M$2:$N$13,2,FALSE)</f>
        <v>44621</v>
      </c>
      <c r="K3732" s="29" t="str">
        <f>VLOOKUP(Datos[[#This Row],[Region]],$P$7:$S$61,4,FALSE)</f>
        <v>48 - Bizkaia</v>
      </c>
    </row>
    <row r="3733" spans="1:11" x14ac:dyDescent="0.25">
      <c r="A3733" t="s">
        <v>73</v>
      </c>
      <c r="B3733" t="s">
        <v>22</v>
      </c>
      <c r="C3733" t="s">
        <v>6</v>
      </c>
      <c r="D3733">
        <v>340.22</v>
      </c>
      <c r="E3733">
        <v>336.85</v>
      </c>
      <c r="F3733">
        <v>48</v>
      </c>
      <c r="G3733">
        <v>340.22</v>
      </c>
      <c r="H3733">
        <v>336.85</v>
      </c>
      <c r="J3733" s="29">
        <f>VLOOKUP(Datos[[#This Row],[Mes]],$M$2:$N$13,2,FALSE)</f>
        <v>44621</v>
      </c>
      <c r="K3733" s="29" t="str">
        <f>VLOOKUP(Datos[[#This Row],[Region]],$P$7:$S$61,4,FALSE)</f>
        <v>48 - Bizkaia</v>
      </c>
    </row>
    <row r="3734" spans="1:11" x14ac:dyDescent="0.25">
      <c r="A3734" t="s">
        <v>84</v>
      </c>
      <c r="B3734" t="s">
        <v>18</v>
      </c>
      <c r="C3734" t="s">
        <v>6</v>
      </c>
      <c r="D3734">
        <v>364004.83</v>
      </c>
      <c r="E3734">
        <v>360400.82</v>
      </c>
      <c r="F3734">
        <v>49</v>
      </c>
      <c r="G3734">
        <v>364004.83</v>
      </c>
      <c r="H3734">
        <v>360400.82</v>
      </c>
      <c r="J3734" s="29">
        <f>VLOOKUP(Datos[[#This Row],[Mes]],$M$2:$N$13,2,FALSE)</f>
        <v>44621</v>
      </c>
      <c r="K3734" s="29" t="str">
        <f>VLOOKUP(Datos[[#This Row],[Region]],$P$7:$S$61,4,FALSE)</f>
        <v>49 - Zamora</v>
      </c>
    </row>
    <row r="3735" spans="1:11" x14ac:dyDescent="0.25">
      <c r="A3735" t="s">
        <v>84</v>
      </c>
      <c r="B3735" t="s">
        <v>20</v>
      </c>
      <c r="C3735" t="s">
        <v>6</v>
      </c>
      <c r="D3735">
        <v>4985.8</v>
      </c>
      <c r="E3735">
        <v>4834.74</v>
      </c>
      <c r="F3735">
        <v>49</v>
      </c>
      <c r="G3735">
        <v>4985.8</v>
      </c>
      <c r="H3735">
        <v>4834.74</v>
      </c>
      <c r="J3735" s="29">
        <f>VLOOKUP(Datos[[#This Row],[Mes]],$M$2:$N$13,2,FALSE)</f>
        <v>44621</v>
      </c>
      <c r="K3735" s="29" t="str">
        <f>VLOOKUP(Datos[[#This Row],[Region]],$P$7:$S$61,4,FALSE)</f>
        <v>49 - Zamora</v>
      </c>
    </row>
    <row r="3736" spans="1:11" x14ac:dyDescent="0.25">
      <c r="A3736" t="s">
        <v>84</v>
      </c>
      <c r="B3736" t="s">
        <v>21</v>
      </c>
      <c r="C3736" t="s">
        <v>6</v>
      </c>
      <c r="D3736">
        <v>85330.46</v>
      </c>
      <c r="E3736">
        <v>83821.67</v>
      </c>
      <c r="F3736">
        <v>49</v>
      </c>
      <c r="G3736">
        <v>85330.46</v>
      </c>
      <c r="H3736">
        <v>83821.67</v>
      </c>
      <c r="J3736" s="29">
        <f>VLOOKUP(Datos[[#This Row],[Mes]],$M$2:$N$13,2,FALSE)</f>
        <v>44621</v>
      </c>
      <c r="K3736" s="29" t="str">
        <f>VLOOKUP(Datos[[#This Row],[Region]],$P$7:$S$61,4,FALSE)</f>
        <v>49 - Zamora</v>
      </c>
    </row>
    <row r="3737" spans="1:11" x14ac:dyDescent="0.25">
      <c r="A3737" t="s">
        <v>84</v>
      </c>
      <c r="B3737" t="s">
        <v>22</v>
      </c>
      <c r="C3737" t="s">
        <v>6</v>
      </c>
      <c r="D3737">
        <v>80161.11</v>
      </c>
      <c r="E3737">
        <v>79367.44</v>
      </c>
      <c r="F3737">
        <v>49</v>
      </c>
      <c r="G3737">
        <v>80161.11</v>
      </c>
      <c r="H3737">
        <v>79367.44</v>
      </c>
      <c r="J3737" s="29">
        <f>VLOOKUP(Datos[[#This Row],[Mes]],$M$2:$N$13,2,FALSE)</f>
        <v>44621</v>
      </c>
      <c r="K3737" s="29" t="str">
        <f>VLOOKUP(Datos[[#This Row],[Region]],$P$7:$S$61,4,FALSE)</f>
        <v>49 - Zamora</v>
      </c>
    </row>
    <row r="3738" spans="1:11" x14ac:dyDescent="0.25">
      <c r="A3738" t="s">
        <v>62</v>
      </c>
      <c r="B3738" t="s">
        <v>18</v>
      </c>
      <c r="C3738" t="s">
        <v>6</v>
      </c>
      <c r="D3738">
        <v>165020.28</v>
      </c>
      <c r="E3738">
        <v>163386.42000000001</v>
      </c>
      <c r="F3738">
        <v>50</v>
      </c>
      <c r="G3738">
        <v>165020.28</v>
      </c>
      <c r="H3738">
        <v>163386.42000000001</v>
      </c>
      <c r="J3738" s="29">
        <f>VLOOKUP(Datos[[#This Row],[Mes]],$M$2:$N$13,2,FALSE)</f>
        <v>44621</v>
      </c>
      <c r="K3738" s="29" t="str">
        <f>VLOOKUP(Datos[[#This Row],[Region]],$P$7:$S$61,4,FALSE)</f>
        <v>50 - Zaragoza</v>
      </c>
    </row>
    <row r="3739" spans="1:11" x14ac:dyDescent="0.25">
      <c r="A3739" t="s">
        <v>62</v>
      </c>
      <c r="B3739" t="s">
        <v>20</v>
      </c>
      <c r="C3739" t="s">
        <v>6</v>
      </c>
      <c r="D3739">
        <v>173940.83</v>
      </c>
      <c r="E3739">
        <v>167250.76999999999</v>
      </c>
      <c r="F3739">
        <v>50</v>
      </c>
      <c r="G3739">
        <v>173940.83</v>
      </c>
      <c r="H3739">
        <v>167250.76999999999</v>
      </c>
      <c r="J3739" s="29">
        <f>VLOOKUP(Datos[[#This Row],[Mes]],$M$2:$N$13,2,FALSE)</f>
        <v>44621</v>
      </c>
      <c r="K3739" s="29" t="str">
        <f>VLOOKUP(Datos[[#This Row],[Region]],$P$7:$S$61,4,FALSE)</f>
        <v>50 - Zaragoza</v>
      </c>
    </row>
    <row r="3740" spans="1:11" x14ac:dyDescent="0.25">
      <c r="A3740" t="s">
        <v>62</v>
      </c>
      <c r="B3740" t="s">
        <v>21</v>
      </c>
      <c r="C3740" t="s">
        <v>6</v>
      </c>
      <c r="D3740">
        <v>769804.22</v>
      </c>
      <c r="E3740">
        <v>756192.75</v>
      </c>
      <c r="F3740">
        <v>50</v>
      </c>
      <c r="G3740">
        <v>769804.22</v>
      </c>
      <c r="H3740">
        <v>756192.75</v>
      </c>
      <c r="J3740" s="29">
        <f>VLOOKUP(Datos[[#This Row],[Mes]],$M$2:$N$13,2,FALSE)</f>
        <v>44621</v>
      </c>
      <c r="K3740" s="29" t="str">
        <f>VLOOKUP(Datos[[#This Row],[Region]],$P$7:$S$61,4,FALSE)</f>
        <v>50 - Zaragoza</v>
      </c>
    </row>
    <row r="3741" spans="1:11" x14ac:dyDescent="0.25">
      <c r="A3741" t="s">
        <v>62</v>
      </c>
      <c r="B3741" t="s">
        <v>22</v>
      </c>
      <c r="C3741" t="s">
        <v>6</v>
      </c>
      <c r="D3741">
        <v>279249.42</v>
      </c>
      <c r="E3741">
        <v>276484.57</v>
      </c>
      <c r="F3741">
        <v>50</v>
      </c>
      <c r="G3741">
        <v>279249.42</v>
      </c>
      <c r="H3741">
        <v>276484.57</v>
      </c>
      <c r="J3741" s="29">
        <f>VLOOKUP(Datos[[#This Row],[Mes]],$M$2:$N$13,2,FALSE)</f>
        <v>44621</v>
      </c>
      <c r="K3741" s="29" t="str">
        <f>VLOOKUP(Datos[[#This Row],[Region]],$P$7:$S$61,4,FALSE)</f>
        <v>50 - Zaragoza</v>
      </c>
    </row>
    <row r="3742" spans="1:11" x14ac:dyDescent="0.25">
      <c r="A3742" t="s">
        <v>66</v>
      </c>
      <c r="B3742" t="s">
        <v>20</v>
      </c>
      <c r="C3742" t="s">
        <v>6</v>
      </c>
      <c r="D3742">
        <v>16014.41</v>
      </c>
      <c r="E3742">
        <v>14558.84</v>
      </c>
      <c r="F3742">
        <v>51</v>
      </c>
      <c r="G3742">
        <v>16014.41</v>
      </c>
      <c r="H3742">
        <v>14558.84</v>
      </c>
      <c r="J3742" s="29">
        <f>VLOOKUP(Datos[[#This Row],[Mes]],$M$2:$N$13,2,FALSE)</f>
        <v>44621</v>
      </c>
      <c r="K3742" s="29" t="str">
        <f>VLOOKUP(Datos[[#This Row],[Region]],$P$7:$S$61,4,FALSE)</f>
        <v>51 - Ceuta</v>
      </c>
    </row>
    <row r="3743" spans="1:11" x14ac:dyDescent="0.25">
      <c r="A3743" t="s">
        <v>66</v>
      </c>
      <c r="B3743" t="s">
        <v>22</v>
      </c>
      <c r="C3743" t="s">
        <v>6</v>
      </c>
      <c r="D3743">
        <v>0.01</v>
      </c>
      <c r="E3743">
        <v>0.01</v>
      </c>
      <c r="F3743">
        <v>51</v>
      </c>
      <c r="G3743">
        <v>0.01</v>
      </c>
      <c r="H3743">
        <v>0.01</v>
      </c>
      <c r="J3743" s="29">
        <f>VLOOKUP(Datos[[#This Row],[Mes]],$M$2:$N$13,2,FALSE)</f>
        <v>44621</v>
      </c>
      <c r="K3743" s="29" t="str">
        <f>VLOOKUP(Datos[[#This Row],[Region]],$P$7:$S$61,4,FALSE)</f>
        <v>51 - Ceuta</v>
      </c>
    </row>
    <row r="3744" spans="1:11" x14ac:dyDescent="0.25">
      <c r="A3744" t="s">
        <v>58</v>
      </c>
      <c r="B3744" t="s">
        <v>20</v>
      </c>
      <c r="C3744" t="s">
        <v>6</v>
      </c>
      <c r="D3744">
        <v>18780.18</v>
      </c>
      <c r="E3744">
        <v>17252.59</v>
      </c>
      <c r="F3744">
        <v>52</v>
      </c>
      <c r="G3744">
        <v>18780.18</v>
      </c>
      <c r="H3744">
        <v>17252.59</v>
      </c>
      <c r="J3744" s="29">
        <f>VLOOKUP(Datos[[#This Row],[Mes]],$M$2:$N$13,2,FALSE)</f>
        <v>44621</v>
      </c>
      <c r="K3744" s="29" t="str">
        <f>VLOOKUP(Datos[[#This Row],[Region]],$P$7:$S$61,4,FALSE)</f>
        <v>52 - Melilla</v>
      </c>
    </row>
    <row r="3745" spans="1:11" x14ac:dyDescent="0.25">
      <c r="A3745" t="s">
        <v>58</v>
      </c>
      <c r="B3745" t="s">
        <v>22</v>
      </c>
      <c r="C3745" t="s">
        <v>6</v>
      </c>
      <c r="D3745">
        <v>3.93</v>
      </c>
      <c r="E3745">
        <v>3.89</v>
      </c>
      <c r="F3745">
        <v>52</v>
      </c>
      <c r="G3745">
        <v>3.93</v>
      </c>
      <c r="H3745">
        <v>3.89</v>
      </c>
      <c r="I3745">
        <f>VLOOKUP(Datos[[#This Row],[Region]],$P$7:$S$61,2,FALSE)</f>
        <v>52</v>
      </c>
      <c r="J3745" s="29">
        <f>VLOOKUP(Datos[[#This Row],[Mes]],$M$2:$N$13,2,FALSE)</f>
        <v>44621</v>
      </c>
      <c r="K3745" s="29" t="str">
        <f>VLOOKUP(Datos[[#This Row],[Region]],$P$7:$S$61,4,FALSE)</f>
        <v>52 - Melilla</v>
      </c>
    </row>
  </sheetData>
  <mergeCells count="2">
    <mergeCell ref="T24:U24"/>
    <mergeCell ref="T25:U25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Nacional</vt:lpstr>
      <vt:lpstr>Regiones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2026-07-28T06:30:52Z</dcterms:created>
  <dcterms:modified xsi:type="dcterms:W3CDTF">2026-07-28T07:28:48Z</dcterms:modified>
</cp:coreProperties>
</file>