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F:\area_bdn\INFORMES_PLANES\Informe IEPNB\Informe 2021\IndicadoresA2021Cumplimentados\"/>
    </mc:Choice>
  </mc:AlternateContent>
  <bookViews>
    <workbookView xWindow="2220" yWindow="0" windowWidth="23280" windowHeight="11835" tabRatio="831"/>
  </bookViews>
  <sheets>
    <sheet name="Metadatos" sheetId="39" r:id="rId1"/>
    <sheet name="Indicador 34" sheetId="27" r:id="rId2"/>
    <sheet name="Indicador 35" sheetId="28" r:id="rId3"/>
    <sheet name="Indicador 36" sheetId="29" r:id="rId4"/>
    <sheet name="Indicador 37" sheetId="30" r:id="rId5"/>
    <sheet name="Deslindado" sheetId="38" r:id="rId6"/>
    <sheet name="Masas agua" sheetId="33" r:id="rId7"/>
    <sheet name="Tabla1" sheetId="40" r:id="rId8"/>
    <sheet name="Tabla2" sheetId="41" r:id="rId9"/>
    <sheet name="Tabla3" sheetId="42" r:id="rId10"/>
    <sheet name="Tabla4" sheetId="43" r:id="rId11"/>
    <sheet name="Tabla5" sheetId="44" r:id="rId12"/>
    <sheet name="Tabla 6" sheetId="45" r:id="rId13"/>
  </sheets>
  <definedNames>
    <definedName name="_Toc464652760" localSheetId="5">Deslindado!#REF!</definedName>
    <definedName name="Consulta_desde_MS_Access_Database" localSheetId="2" hidden="1">'Indicador 35'!$AA$15:$AB$18</definedName>
    <definedName name="Consulta_desde_MS_Access_Database" localSheetId="3" hidden="1">'Indicador 36'!#REF!</definedName>
    <definedName name="Consulta_desde_MS_Access_Database_1" localSheetId="6" hidden="1">'Masas agua'!#REF!</definedName>
    <definedName name="Consulta_desde_MS_Access_Database_2" localSheetId="1" hidden="1">'Indicador 34'!#REF!</definedName>
    <definedName name="Consulta_desde_MS_Access_Database_2" localSheetId="2" hidden="1">'Indicador 35'!#REF!</definedName>
    <definedName name="Consulta_desde_MS_Access_Database_2" localSheetId="6" hidden="1">'Masas agua'!#REF!</definedName>
    <definedName name="Consulta_desde_MS_Access_Database_4" localSheetId="3" hidden="1">'Indicador 36'!#REF!</definedName>
    <definedName name="Consulta_desde_MS_Access_Database_4" localSheetId="4" hidden="1">'Indicador 37'!#REF!</definedName>
    <definedName name="Consulta_desde_MS_Access_Database_5" localSheetId="3" hidden="1">'Indicador 36'!#REF!</definedName>
    <definedName name="Consulta_desde_MS_Access_Database_6" localSheetId="3" hidden="1">'Indicador 36'!#REF!</definedName>
    <definedName name="DatosExternos_3" localSheetId="2" hidden="1">'Indicador 35'!$Y$4:$Z$7</definedName>
  </definedNames>
  <calcPr calcId="152511" concurrentCalc="0"/>
  <extLst>
    <ext xmlns:mx="http://schemas.microsoft.com/office/mac/excel/2008/main" uri="{7523E5D3-25F3-A5E0-1632-64F254C22452}">
      <mx:ArchID Flags="2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50" i="27" l="1"/>
  <c r="H49" i="27"/>
  <c r="M33" i="27"/>
  <c r="M23" i="27"/>
  <c r="M24" i="27"/>
  <c r="M25" i="27"/>
  <c r="M26" i="27"/>
  <c r="M27" i="27"/>
  <c r="M28" i="27"/>
  <c r="M29" i="27"/>
  <c r="M30" i="27"/>
  <c r="M31" i="27"/>
  <c r="M32" i="27"/>
  <c r="M22" i="27"/>
  <c r="L33" i="27"/>
  <c r="F10" i="45"/>
  <c r="F9" i="45"/>
  <c r="F8" i="45"/>
  <c r="E10" i="45"/>
  <c r="B8" i="45"/>
  <c r="B9" i="45"/>
  <c r="C9" i="45"/>
  <c r="D9" i="45"/>
  <c r="E9" i="45"/>
  <c r="B10" i="45"/>
  <c r="C10" i="45"/>
  <c r="D10" i="45"/>
  <c r="C8" i="45"/>
  <c r="D8" i="45"/>
  <c r="E8" i="45"/>
  <c r="E50" i="27"/>
  <c r="F49" i="27"/>
  <c r="F50" i="27"/>
  <c r="H33" i="27"/>
  <c r="I32" i="27"/>
  <c r="I31" i="27"/>
  <c r="I30" i="27"/>
  <c r="I29" i="27"/>
  <c r="I28" i="27"/>
  <c r="I27" i="27"/>
  <c r="I26" i="27"/>
  <c r="I25" i="27"/>
  <c r="I24" i="27"/>
  <c r="I23" i="27"/>
  <c r="I22" i="27"/>
  <c r="G49" i="27"/>
  <c r="G50" i="27"/>
  <c r="D33" i="27"/>
  <c r="I33" i="27"/>
  <c r="D16" i="27"/>
  <c r="K23" i="27"/>
  <c r="K24" i="27"/>
  <c r="K25" i="27"/>
  <c r="K26" i="27"/>
  <c r="K27" i="27"/>
  <c r="K28" i="27"/>
  <c r="K29" i="27"/>
  <c r="K30" i="27"/>
  <c r="K31" i="27"/>
  <c r="K32" i="27"/>
  <c r="K22" i="27"/>
  <c r="J33" i="27"/>
  <c r="E33" i="27"/>
  <c r="E16" i="27"/>
  <c r="AK7" i="33"/>
  <c r="AK6" i="33"/>
  <c r="AK5" i="33"/>
  <c r="AK4" i="33"/>
  <c r="AE6" i="33"/>
  <c r="AE5" i="33"/>
  <c r="AE4" i="33"/>
  <c r="K13" i="30"/>
  <c r="K7" i="30"/>
  <c r="L7" i="30"/>
  <c r="L58" i="29"/>
  <c r="C55" i="29"/>
  <c r="H18" i="29"/>
  <c r="H5" i="29"/>
  <c r="H58" i="29"/>
  <c r="H53" i="29"/>
  <c r="H50" i="29"/>
  <c r="H49" i="29"/>
  <c r="H48" i="29"/>
  <c r="H6" i="29"/>
  <c r="H7" i="29"/>
  <c r="H8" i="29"/>
  <c r="H9" i="29"/>
  <c r="H10" i="29"/>
  <c r="H11" i="29"/>
  <c r="H12" i="29"/>
  <c r="H13" i="29"/>
  <c r="H14" i="29"/>
  <c r="H51" i="29"/>
  <c r="H52" i="29"/>
  <c r="H54" i="29"/>
  <c r="G55" i="29"/>
  <c r="AC4" i="33"/>
  <c r="W4" i="33"/>
  <c r="D17" i="29"/>
  <c r="E6" i="29"/>
  <c r="D15" i="29"/>
  <c r="D55" i="29"/>
  <c r="E49" i="29"/>
  <c r="E51" i="29"/>
  <c r="E58" i="29"/>
  <c r="E48" i="29"/>
  <c r="E50" i="29"/>
  <c r="E53" i="29"/>
  <c r="E52" i="29"/>
  <c r="F8" i="29"/>
  <c r="F12" i="29"/>
  <c r="F5" i="29"/>
  <c r="F9" i="29"/>
  <c r="F13" i="29"/>
  <c r="F6" i="29"/>
  <c r="F10" i="29"/>
  <c r="F14" i="29"/>
  <c r="F7" i="29"/>
  <c r="F11" i="29"/>
  <c r="H55" i="29"/>
  <c r="K33" i="27"/>
  <c r="E10" i="29"/>
  <c r="E14" i="29"/>
  <c r="E9" i="29"/>
  <c r="E54" i="29"/>
  <c r="E55" i="29"/>
  <c r="E7" i="29"/>
  <c r="E8" i="29"/>
  <c r="E18" i="29"/>
  <c r="E11" i="29"/>
  <c r="E12" i="29"/>
  <c r="E13" i="29"/>
  <c r="E5" i="29"/>
  <c r="F15" i="29"/>
  <c r="E15" i="29"/>
</calcChain>
</file>

<file path=xl/connections.xml><?xml version="1.0" encoding="utf-8"?>
<connections xmlns="http://schemas.openxmlformats.org/spreadsheetml/2006/main">
  <connection id="1" name="Figura3a" type="1" refreshedVersion="3" background="1" saveData="1">
    <dbPr connection="DSN=MS Access Database;DBQ=F:\AREA UE\Agua y biodiversidad\Inventario Patrimonio Natural y Biodiversidad\Datos\ConsultasBiodiversidad.mdb;DefaultDir=F:\AREA UE\Agua y biodiversidad\Inventario Patrimonio Natural y Biodiversidad\Datos;DriverId=25;FIL=MS Access;MaxBufferSize=2048;PageTimeout=5;" command="SELECT Figuras3a_MSBT_EstadoCuantitativo.`ValorEstadoCuantitativo*`, Figuras3a_MSBT_EstadoCuantitativo.`CuentaDeValorEstadoCuantitativo*`_x000d__x000a_FROM Figuras3a_MSBT_EstadoCuantitativo Figuras3a_MSBT_EstadoCuantitativo"/>
  </connection>
  <connection id="2" name="Figura3b" type="1" refreshedVersion="3" background="1" saveData="1">
    <dbPr connection="DSN=MS Access Database;DBQ=F:\AREA UE\Agua y biodiversidad\Inventario Patrimonio Natural y Biodiversidad\Datos\ConsultasBiodiversidad.mdb;DefaultDir=F:\AREA UE\Agua y biodiversidad\Inventario Patrimonio Natural y Biodiversidad\Datos;DriverId=25;FIL=MS Access;MaxBufferSize=2048;PageTimeout=5;" command="SELECT Figuras3b_MSBT_EstadoQuimico.`ValorEstadoQuimico*`, Figuras3b_MSBT_EstadoQuimico.`CuentaDeValorEstadoQuimico*`_x000d__x000a_FROM Figuras3b_MSBT_EstadoQuimico Figuras3b_MSBT_EstadoQuimico"/>
  </connection>
</connections>
</file>

<file path=xl/sharedStrings.xml><?xml version="1.0" encoding="utf-8"?>
<sst xmlns="http://schemas.openxmlformats.org/spreadsheetml/2006/main" count="584" uniqueCount="195">
  <si>
    <t>Desconocido</t>
  </si>
  <si>
    <t>Bueno</t>
  </si>
  <si>
    <t>Buen estado</t>
  </si>
  <si>
    <t>Mal estado</t>
  </si>
  <si>
    <t>Malo</t>
  </si>
  <si>
    <t>Rótulos de fila</t>
  </si>
  <si>
    <t>Total general</t>
  </si>
  <si>
    <t>No alcanza el bueno</t>
  </si>
  <si>
    <t>Según categoría</t>
  </si>
  <si>
    <t>Ríos</t>
  </si>
  <si>
    <t>Lagos</t>
  </si>
  <si>
    <t>Transición</t>
  </si>
  <si>
    <t>Costeras</t>
  </si>
  <si>
    <t>Cuenta de EUMSBTCod*</t>
  </si>
  <si>
    <t>TipoZonaProtegida</t>
  </si>
  <si>
    <t>Número de masas</t>
  </si>
  <si>
    <t>Porcentaje respecto al total</t>
  </si>
  <si>
    <t>Habitat</t>
  </si>
  <si>
    <t>Captación agua potable</t>
  </si>
  <si>
    <t>Aves</t>
  </si>
  <si>
    <t>Local</t>
  </si>
  <si>
    <t>Nacional</t>
  </si>
  <si>
    <t>Otra europea</t>
  </si>
  <si>
    <t>Nitratos</t>
  </si>
  <si>
    <t>Baño</t>
  </si>
  <si>
    <t>Moluscos</t>
  </si>
  <si>
    <t>Peces</t>
  </si>
  <si>
    <t>Total Masas de agua superficial</t>
  </si>
  <si>
    <t>Total MSPF asociadas a ZPROT</t>
  </si>
  <si>
    <t>Artículo 7 Captación de agua potable</t>
  </si>
  <si>
    <t>Hábitats</t>
  </si>
  <si>
    <t>Otra legislación europea</t>
  </si>
  <si>
    <t>Total Masas de agua subterránea</t>
  </si>
  <si>
    <t>Según la naturaleza</t>
  </si>
  <si>
    <t xml:space="preserve">Total Masas de agua </t>
  </si>
  <si>
    <t>Naturales</t>
  </si>
  <si>
    <t>Artificiales</t>
  </si>
  <si>
    <t>Muy modificadas</t>
  </si>
  <si>
    <t>Masas de agua superficial</t>
  </si>
  <si>
    <t>Masas de agua subterránea</t>
  </si>
  <si>
    <t>2</t>
  </si>
  <si>
    <t>3</t>
  </si>
  <si>
    <t>U</t>
  </si>
  <si>
    <t>ValorEstadoQuimico*</t>
  </si>
  <si>
    <t>CuentaDeValorEstadoQuimico*</t>
  </si>
  <si>
    <t>ValorEstadoCuantitativo*</t>
  </si>
  <si>
    <t>CuentaDeValorEstadoCuantitativo*</t>
  </si>
  <si>
    <t>Figura 3a</t>
  </si>
  <si>
    <r>
      <t>Descripción/</t>
    </r>
    <r>
      <rPr>
        <b/>
        <i/>
        <sz val="12"/>
        <color theme="1"/>
        <rFont val="Calibri"/>
        <family val="2"/>
        <scheme val="minor"/>
      </rPr>
      <t>Description</t>
    </r>
  </si>
  <si>
    <r>
      <t>Identificador/</t>
    </r>
    <r>
      <rPr>
        <b/>
        <i/>
        <sz val="12"/>
        <color theme="1"/>
        <rFont val="Calibri"/>
        <family val="2"/>
        <scheme val="minor"/>
      </rPr>
      <t>Identifer</t>
    </r>
  </si>
  <si>
    <r>
      <t>Autor/</t>
    </r>
    <r>
      <rPr>
        <b/>
        <i/>
        <sz val="12"/>
        <color theme="1"/>
        <rFont val="Calibri"/>
        <family val="2"/>
        <scheme val="minor"/>
      </rPr>
      <t>Creator</t>
    </r>
  </si>
  <si>
    <r>
      <t>Fecha/</t>
    </r>
    <r>
      <rPr>
        <b/>
        <i/>
        <sz val="12"/>
        <color theme="1"/>
        <rFont val="Calibri"/>
        <family val="2"/>
        <scheme val="minor"/>
      </rPr>
      <t>Date</t>
    </r>
  </si>
  <si>
    <r>
      <t>Tema/</t>
    </r>
    <r>
      <rPr>
        <b/>
        <i/>
        <sz val="12"/>
        <color theme="1"/>
        <rFont val="Calibri"/>
        <family val="2"/>
        <scheme val="minor"/>
      </rPr>
      <t>Subject</t>
    </r>
  </si>
  <si>
    <r>
      <t>Componente/</t>
    </r>
    <r>
      <rPr>
        <b/>
        <i/>
        <sz val="12"/>
        <color theme="1"/>
        <rFont val="Calibri"/>
        <family val="2"/>
        <scheme val="minor"/>
      </rPr>
      <t>Component</t>
    </r>
  </si>
  <si>
    <r>
      <t>Indicadores/</t>
    </r>
    <r>
      <rPr>
        <b/>
        <i/>
        <sz val="12"/>
        <color theme="1"/>
        <rFont val="Calibri"/>
        <family val="2"/>
        <scheme val="minor"/>
      </rPr>
      <t>Indicator</t>
    </r>
  </si>
  <si>
    <r>
      <t>Editor/</t>
    </r>
    <r>
      <rPr>
        <b/>
        <i/>
        <sz val="12"/>
        <color theme="1"/>
        <rFont val="Calibri"/>
        <family val="2"/>
        <scheme val="minor"/>
      </rPr>
      <t>Publisher</t>
    </r>
  </si>
  <si>
    <r>
      <t>Fuente/</t>
    </r>
    <r>
      <rPr>
        <b/>
        <i/>
        <sz val="12"/>
        <color theme="1"/>
        <rFont val="Calibri"/>
        <family val="2"/>
        <scheme val="minor"/>
      </rPr>
      <t>Source</t>
    </r>
  </si>
  <si>
    <r>
      <t>Difusión/</t>
    </r>
    <r>
      <rPr>
        <b/>
        <i/>
        <sz val="12"/>
        <color theme="1"/>
        <rFont val="Calibri"/>
        <family val="2"/>
        <scheme val="minor"/>
      </rPr>
      <t>Rights</t>
    </r>
  </si>
  <si>
    <r>
      <t>Idioma/</t>
    </r>
    <r>
      <rPr>
        <b/>
        <i/>
        <sz val="12"/>
        <color theme="1"/>
        <rFont val="Calibri"/>
        <family val="2"/>
        <scheme val="minor"/>
      </rPr>
      <t>Language</t>
    </r>
  </si>
  <si>
    <t>Dominio Público Hidráulico</t>
  </si>
  <si>
    <t xml:space="preserve">Indicador 34: Masas de agua superficiales según su estado
Indicador 35: Masas de agua subterráneas según su estado
Indicador 36: Masas de agua asociadas a zona protegida por zona de protección 
Indicador 37: Masas de agua según cumplimiento de objetivos medioambientales OMA
</t>
  </si>
  <si>
    <t>Público</t>
  </si>
  <si>
    <t>Español (Es)</t>
  </si>
  <si>
    <t>Masas de agua asociadas a zona protegida por zona de protección</t>
  </si>
  <si>
    <t>Aguas superficiales</t>
  </si>
  <si>
    <t>Agua subterráneas</t>
  </si>
  <si>
    <t>Captación de agua potable</t>
  </si>
  <si>
    <t>Lago</t>
  </si>
  <si>
    <t xml:space="preserve">Masas de agua superficial </t>
  </si>
  <si>
    <t>Porcentaje</t>
  </si>
  <si>
    <t>Longitud (km)</t>
  </si>
  <si>
    <t>DPH cartográfico</t>
  </si>
  <si>
    <t>DPH deslindado</t>
  </si>
  <si>
    <t>Categoría y Naturaleza</t>
  </si>
  <si>
    <t>Rio</t>
  </si>
  <si>
    <t>Natural</t>
  </si>
  <si>
    <t>Artificial</t>
  </si>
  <si>
    <t>Transic</t>
  </si>
  <si>
    <t>TOTAL</t>
  </si>
  <si>
    <t>Estado/Potencial eco  2 ciclo</t>
  </si>
  <si>
    <t>Sin datos</t>
  </si>
  <si>
    <t>Número masas agua</t>
  </si>
  <si>
    <t>%</t>
  </si>
  <si>
    <t>2 Ciclo actualizado a 2016</t>
  </si>
  <si>
    <t>Total</t>
  </si>
  <si>
    <t>Número masas de agua</t>
  </si>
  <si>
    <t>ESTADO QUÍMICO</t>
  </si>
  <si>
    <t>ESTADO CUANTITATIVO</t>
  </si>
  <si>
    <t>Zona captación para abastecimiento</t>
  </si>
  <si>
    <t>Desde SWB</t>
  </si>
  <si>
    <t>Desde GWB</t>
  </si>
  <si>
    <t>Zonas de protección de especies acuáticas económicamente significativas</t>
  </si>
  <si>
    <t>Zonas vulnerables</t>
  </si>
  <si>
    <t>Zonas sensibles</t>
  </si>
  <si>
    <t>Zonas de protección de hábitats o especies</t>
  </si>
  <si>
    <t>LIC-ZEC</t>
  </si>
  <si>
    <t>ZEPA</t>
  </si>
  <si>
    <t>Declaradas</t>
  </si>
  <si>
    <t>Propuestas</t>
  </si>
  <si>
    <t>Zonas húmedas</t>
  </si>
  <si>
    <t>Número de MASp</t>
  </si>
  <si>
    <t>Masas de agua superficial en buen estado (acumuladas)</t>
  </si>
  <si>
    <t>MASp con OMR</t>
  </si>
  <si>
    <t>MASp sin objetivos definidos</t>
  </si>
  <si>
    <t>2027 o post</t>
  </si>
  <si>
    <t>OMR</t>
  </si>
  <si>
    <t>Número</t>
  </si>
  <si>
    <t>Captación agua</t>
  </si>
  <si>
    <t>Masa de agua de uso recreativo (incluidas aguas de baño)</t>
  </si>
  <si>
    <t>Perímetros de protección de aguas minerales y termales</t>
  </si>
  <si>
    <t>Reservas Naturales Fluviales</t>
  </si>
  <si>
    <t>Número de MASb</t>
  </si>
  <si>
    <t>Masas de agua subterránea en buen estado (acumuladas)</t>
  </si>
  <si>
    <t>MASb sin objetivos definidos</t>
  </si>
  <si>
    <t>Horizonte de cumplimiento de los objetivos medioambientales para el 2º ciclo de planificación hidrológica</t>
  </si>
  <si>
    <t>Se actualiza la tabla añadiendo las masas de agua de Canarias</t>
  </si>
  <si>
    <t>Seguimiento 2017</t>
  </si>
  <si>
    <t>ESTADO/POTENCIAL ECOLOGICO</t>
  </si>
  <si>
    <t>La resta entre número de masas de agua y las que están en “buen estado” serían las que están en estado “peor que bueno”</t>
  </si>
  <si>
    <t>Río</t>
  </si>
  <si>
    <t>Muy modificada</t>
  </si>
  <si>
    <t>Embalse</t>
  </si>
  <si>
    <t>ESTADO GLOBAL</t>
  </si>
  <si>
    <t>Cuantitativo</t>
  </si>
  <si>
    <t>Químico</t>
  </si>
  <si>
    <t>Global</t>
  </si>
  <si>
    <t xml:space="preserve"> Buen Estado                    </t>
  </si>
  <si>
    <t xml:space="preserve"> Plan 2ºCiclo</t>
  </si>
  <si>
    <t xml:space="preserve">Buen Estado                      </t>
  </si>
  <si>
    <t xml:space="preserve">Total aguas subterráneas </t>
  </si>
  <si>
    <t>Planes de 2º ciclo</t>
  </si>
  <si>
    <t xml:space="preserve">REGISTRO DE ZONAS PROTEGIDAS </t>
  </si>
  <si>
    <t>2 Ciclo actualizado a 2017</t>
  </si>
  <si>
    <t>2º Ciclo actualizado a 2017</t>
  </si>
  <si>
    <t>Masas de agua que alcanzan el buen estado</t>
  </si>
  <si>
    <r>
      <t>Datos utilizados para calcular los indicadores correspondientes al componente de Dominio Público Hidráulico</t>
    </r>
    <r>
      <rPr>
        <b/>
        <sz val="12"/>
        <rFont val="Calibri"/>
        <family val="2"/>
        <scheme val="minor"/>
      </rPr>
      <t xml:space="preserve">
</t>
    </r>
  </si>
  <si>
    <t>Nº masas de agua</t>
  </si>
  <si>
    <t>Nº TOTAL masas de agua</t>
  </si>
  <si>
    <t>Buen Estado/Potencial ecológico</t>
  </si>
  <si>
    <t>Buen Estado químico</t>
  </si>
  <si>
    <t>Buen Estado Global</t>
  </si>
  <si>
    <t>Estado químico 2º ciclo</t>
  </si>
  <si>
    <t>Masas de agua subterráneas según su estado cuantitativo</t>
  </si>
  <si>
    <t>Masas de agua subterráneas según su estado químico</t>
  </si>
  <si>
    <t>Masas de agua subterráneas según su estado global</t>
  </si>
  <si>
    <t>Seguimiento 2018</t>
  </si>
  <si>
    <t>Planes de 2º ciclo (2015)</t>
  </si>
  <si>
    <t>Seg. 2017</t>
  </si>
  <si>
    <t>Zonas captación para abastecimiento (aguas superficiales)</t>
  </si>
  <si>
    <t>Zonas captación para abastecimiento (aguas subterráneas)</t>
  </si>
  <si>
    <t xml:space="preserve">ZP especies acuáticas económ. signif. (prod. vida piscícola) </t>
  </si>
  <si>
    <t>ZP especies acuáticas económ. signif. (prod. moluscos e invert.)</t>
  </si>
  <si>
    <t>Zonas de baño continentales</t>
  </si>
  <si>
    <t>Zonas de baño marítimas</t>
  </si>
  <si>
    <t>Zonas de protección de hábitats o especies (LIC)</t>
  </si>
  <si>
    <t>Zonas de protección de hábitats o especies (ZEPA)</t>
  </si>
  <si>
    <t>Zonas de protección de hábitats o especies (ZEC)</t>
  </si>
  <si>
    <t>Perímetros protección aguas minero-termales</t>
  </si>
  <si>
    <t xml:space="preserve">Reservas Naturales Fluviales </t>
  </si>
  <si>
    <t xml:space="preserve">Zonas de Especial Protección </t>
  </si>
  <si>
    <t>Zonas húmedas (Inventario Nacional Zonas Húmedas)</t>
  </si>
  <si>
    <t>Zonas húmedas (Ramsar)</t>
  </si>
  <si>
    <t>Zonas húmedas (otras Zonas Húmedas)</t>
  </si>
  <si>
    <t>ZONAS PROTEGIDAS (DE ACUERDO CON INFORME SEGUIMIENTO 2018)</t>
  </si>
  <si>
    <t>Disponible en: https://www.miteco.gob.es/es/agua/temas/planificacion-hidrologica/planificacion-hidrologica/seguimientoplanes.aspx</t>
  </si>
  <si>
    <t>Objetivos Planes 2º ciclo</t>
  </si>
  <si>
    <t>Objetivo Buen Estado 2021</t>
  </si>
  <si>
    <t>Objetivo Buen Estado
2027 o posterior</t>
  </si>
  <si>
    <t>OMR (Objetivos
Menos Rigurosos)</t>
  </si>
  <si>
    <t>Buen Estado en el Plan de 2º ciclo (2015)</t>
  </si>
  <si>
    <t>Nº total de masas</t>
  </si>
  <si>
    <t>Masas de agua subterránea en buen estado</t>
  </si>
  <si>
    <t>Nº total de masas de agua subterránea</t>
  </si>
  <si>
    <t>Nº masas de agua superficial</t>
  </si>
  <si>
    <t>Planes 2º Ciclo (2015)</t>
  </si>
  <si>
    <t>Seguimiento 2019</t>
  </si>
  <si>
    <t>Seg.2019</t>
  </si>
  <si>
    <t>Seg. 2019</t>
  </si>
  <si>
    <t>La cuantificación de estas zonas puede no coincidir con otros valores de fuentes oficiales, tal y como se explica en el "Informe de seguimiento de los Planes Hidrológicos y de los Recursos Hídricos en España" (Año 2019)</t>
  </si>
  <si>
    <t>Nº (2019)</t>
  </si>
  <si>
    <t>  Dominio Público Hidráulico cartográfico y deslindado</t>
  </si>
  <si>
    <t>Valoración PH 2º ciclo (2015)</t>
  </si>
  <si>
    <t>% Masas de agua subterránea en buen estado</t>
  </si>
  <si>
    <t>Tipo zona protegida</t>
  </si>
  <si>
    <t>05a_DPH_DATOS.xlsx</t>
  </si>
  <si>
    <r>
      <t xml:space="preserve">Actualizaciones a diciembre de </t>
    </r>
    <r>
      <rPr>
        <b/>
        <sz val="12"/>
        <rFont val="Calibri"/>
        <family val="2"/>
        <scheme val="minor"/>
      </rPr>
      <t>2020</t>
    </r>
  </si>
  <si>
    <t>Espacios protegidos y/o de interés</t>
  </si>
  <si>
    <t>Información disponible en el visor del SNCZI</t>
  </si>
  <si>
    <t xml:space="preserve">Esta Tabla (2017) es la correcta durante todo el segundo ciclo de planificación (desde 2016 a 2021) </t>
  </si>
  <si>
    <t>Ministerio para la Transición Ecológica y el Reto Demográfico. Dirección General del Agua. Subdirección General de Planificación y Uso Sostenible del Agua y Subdirección General de Gestión Integrada del Dominio Público Hidráulico</t>
  </si>
  <si>
    <t>Ministerio para la Transición Ecológica y el Reto Demográfico.</t>
  </si>
  <si>
    <t>Seguimiento 2020</t>
  </si>
  <si>
    <t>Seg.2020</t>
  </si>
  <si>
    <t>Seg. 2020</t>
  </si>
  <si>
    <t>Nº (2020)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</si>
</sst>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€_-;\-* #,##0.00\ _€_-;_-* &quot;-&quot;??\ _€_-;_-@_-"/>
    <numFmt numFmtId="164" formatCode="0.0"/>
    <numFmt numFmtId="165" formatCode="0.0%"/>
  </numFmts>
  <fonts count="4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Calibri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</font>
    <font>
      <sz val="10"/>
      <color indexed="8"/>
      <name val="Arial"/>
      <family val="2"/>
    </font>
    <font>
      <sz val="12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0"/>
      <color theme="1"/>
      <name val="Calibri"/>
      <family val="2"/>
    </font>
    <font>
      <sz val="8"/>
      <color theme="1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indexed="63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sz val="11"/>
      <color rgb="FF1F497D"/>
      <name val="Calibri"/>
      <family val="2"/>
    </font>
    <font>
      <sz val="10"/>
      <name val="Times New Roman"/>
      <family val="1"/>
    </font>
    <font>
      <b/>
      <sz val="12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color theme="0"/>
      <name val="Calibri"/>
      <family val="2"/>
      <scheme val="minor"/>
    </font>
    <font>
      <sz val="12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26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/>
      <top/>
      <bottom/>
      <diagonal/>
    </border>
    <border>
      <left style="thin">
        <color indexed="63"/>
      </left>
      <right style="thin">
        <color indexed="63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3"/>
      </top>
      <bottom/>
      <diagonal/>
    </border>
    <border>
      <left style="thin">
        <color indexed="63"/>
      </left>
      <right/>
      <top/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5">
    <xf numFmtId="0" fontId="0" fillId="0" borderId="0"/>
    <xf numFmtId="0" fontId="7" fillId="0" borderId="0"/>
    <xf numFmtId="0" fontId="7" fillId="0" borderId="0"/>
    <xf numFmtId="0" fontId="4" fillId="0" borderId="0"/>
    <xf numFmtId="0" fontId="4" fillId="0" borderId="0"/>
    <xf numFmtId="9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0" fontId="12" fillId="0" borderId="0"/>
    <xf numFmtId="0" fontId="4" fillId="0" borderId="0"/>
    <xf numFmtId="0" fontId="1" fillId="0" borderId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</cellStyleXfs>
  <cellXfs count="315">
    <xf numFmtId="0" fontId="0" fillId="0" borderId="0" xfId="0"/>
    <xf numFmtId="0" fontId="5" fillId="0" borderId="0" xfId="0" applyFont="1"/>
    <xf numFmtId="0" fontId="8" fillId="0" borderId="0" xfId="0" applyFont="1" applyAlignment="1">
      <alignment horizontal="center" vertical="center"/>
    </xf>
    <xf numFmtId="0" fontId="13" fillId="0" borderId="0" xfId="0" applyFont="1"/>
    <xf numFmtId="0" fontId="13" fillId="0" borderId="0" xfId="0" applyFont="1" applyAlignment="1">
      <alignment vertical="top" wrapText="1"/>
    </xf>
    <xf numFmtId="0" fontId="13" fillId="0" borderId="0" xfId="0" applyFont="1" applyAlignment="1">
      <alignment horizontal="left" vertical="center"/>
    </xf>
    <xf numFmtId="0" fontId="15" fillId="0" borderId="0" xfId="0" applyFont="1"/>
    <xf numFmtId="0" fontId="14" fillId="0" borderId="10" xfId="0" applyFont="1" applyFill="1" applyBorder="1" applyAlignment="1">
      <alignment horizontal="center"/>
    </xf>
    <xf numFmtId="0" fontId="5" fillId="0" borderId="10" xfId="0" applyFont="1" applyBorder="1" applyAlignment="1">
      <alignment horizontal="center" vertical="center" wrapText="1"/>
    </xf>
    <xf numFmtId="0" fontId="18" fillId="0" borderId="0" xfId="0" applyFont="1" applyFill="1"/>
    <xf numFmtId="0" fontId="16" fillId="0" borderId="1" xfId="1" applyFont="1" applyFill="1" applyBorder="1" applyAlignment="1">
      <alignment wrapText="1"/>
    </xf>
    <xf numFmtId="0" fontId="16" fillId="0" borderId="1" xfId="1" applyFont="1" applyFill="1" applyBorder="1" applyAlignment="1">
      <alignment horizontal="right" wrapText="1"/>
    </xf>
    <xf numFmtId="0" fontId="19" fillId="0" borderId="0" xfId="0" applyFont="1" applyFill="1"/>
    <xf numFmtId="0" fontId="16" fillId="0" borderId="0" xfId="0" applyFont="1" applyFill="1"/>
    <xf numFmtId="0" fontId="16" fillId="0" borderId="10" xfId="0" applyFont="1" applyFill="1" applyBorder="1"/>
    <xf numFmtId="0" fontId="18" fillId="0" borderId="0" xfId="0" applyFont="1" applyFill="1" applyBorder="1"/>
    <xf numFmtId="2" fontId="16" fillId="0" borderId="0" xfId="1" applyNumberFormat="1" applyFont="1" applyFill="1" applyBorder="1" applyAlignment="1">
      <alignment horizontal="center"/>
    </xf>
    <xf numFmtId="2" fontId="16" fillId="0" borderId="0" xfId="1" applyNumberFormat="1" applyFont="1" applyFill="1" applyBorder="1" applyAlignment="1">
      <alignment wrapText="1"/>
    </xf>
    <xf numFmtId="2" fontId="18" fillId="0" borderId="0" xfId="5" applyNumberFormat="1" applyFont="1" applyFill="1"/>
    <xf numFmtId="0" fontId="20" fillId="0" borderId="0" xfId="0" applyFont="1" applyFill="1" applyAlignment="1">
      <alignment horizontal="left" vertical="center"/>
    </xf>
    <xf numFmtId="0" fontId="16" fillId="0" borderId="0" xfId="0" applyFont="1" applyFill="1" applyBorder="1" applyAlignment="1">
      <alignment horizontal="center"/>
    </xf>
    <xf numFmtId="0" fontId="19" fillId="0" borderId="0" xfId="0" applyFont="1" applyFill="1" applyBorder="1"/>
    <xf numFmtId="0" fontId="21" fillId="0" borderId="0" xfId="0" applyFont="1" applyFill="1" applyAlignment="1">
      <alignment horizontal="justify" vertical="center"/>
    </xf>
    <xf numFmtId="0" fontId="16" fillId="0" borderId="19" xfId="0" applyFont="1" applyFill="1" applyBorder="1"/>
    <xf numFmtId="0" fontId="17" fillId="0" borderId="18" xfId="0" applyFont="1" applyFill="1" applyBorder="1"/>
    <xf numFmtId="0" fontId="20" fillId="0" borderId="10" xfId="0" applyFont="1" applyFill="1" applyBorder="1" applyAlignment="1">
      <alignment horizontal="center" vertical="center" wrapText="1"/>
    </xf>
    <xf numFmtId="3" fontId="20" fillId="0" borderId="10" xfId="0" applyNumberFormat="1" applyFont="1" applyFill="1" applyBorder="1" applyAlignment="1">
      <alignment horizontal="center" vertical="center"/>
    </xf>
    <xf numFmtId="3" fontId="20" fillId="0" borderId="12" xfId="0" applyNumberFormat="1" applyFont="1" applyFill="1" applyBorder="1" applyAlignment="1">
      <alignment horizontal="center" vertical="center"/>
    </xf>
    <xf numFmtId="0" fontId="20" fillId="0" borderId="12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3" fontId="16" fillId="0" borderId="10" xfId="0" applyNumberFormat="1" applyFont="1" applyFill="1" applyBorder="1" applyAlignment="1">
      <alignment horizontal="center"/>
    </xf>
    <xf numFmtId="0" fontId="25" fillId="0" borderId="0" xfId="0" applyFont="1" applyFill="1" applyBorder="1"/>
    <xf numFmtId="0" fontId="25" fillId="0" borderId="0" xfId="0" applyFont="1" applyFill="1"/>
    <xf numFmtId="0" fontId="25" fillId="0" borderId="0" xfId="0" applyFont="1" applyFill="1" applyAlignment="1">
      <alignment horizontal="center" vertical="center"/>
    </xf>
    <xf numFmtId="0" fontId="25" fillId="0" borderId="0" xfId="0" applyFont="1" applyFill="1" applyAlignment="1">
      <alignment horizontal="center"/>
    </xf>
    <xf numFmtId="0" fontId="24" fillId="0" borderId="0" xfId="0" applyFont="1" applyFill="1"/>
    <xf numFmtId="0" fontId="25" fillId="0" borderId="10" xfId="0" applyFont="1" applyFill="1" applyBorder="1"/>
    <xf numFmtId="0" fontId="25" fillId="0" borderId="10" xfId="0" applyFont="1" applyFill="1" applyBorder="1" applyAlignment="1">
      <alignment horizontal="center" vertical="center"/>
    </xf>
    <xf numFmtId="164" fontId="25" fillId="0" borderId="10" xfId="0" applyNumberFormat="1" applyFont="1" applyFill="1" applyBorder="1" applyAlignment="1">
      <alignment horizontal="center" vertical="center"/>
    </xf>
    <xf numFmtId="9" fontId="25" fillId="0" borderId="0" xfId="0" applyNumberFormat="1" applyFont="1" applyFill="1"/>
    <xf numFmtId="0" fontId="24" fillId="0" borderId="0" xfId="0" applyFont="1" applyFill="1" applyAlignment="1">
      <alignment horizontal="center"/>
    </xf>
    <xf numFmtId="0" fontId="27" fillId="0" borderId="0" xfId="10" applyFont="1" applyFill="1" applyBorder="1" applyAlignment="1">
      <alignment horizontal="center"/>
    </xf>
    <xf numFmtId="0" fontId="25" fillId="0" borderId="15" xfId="0" applyFont="1" applyFill="1" applyBorder="1"/>
    <xf numFmtId="0" fontId="25" fillId="0" borderId="21" xfId="0" applyFont="1" applyFill="1" applyBorder="1" applyAlignment="1">
      <alignment horizontal="center"/>
    </xf>
    <xf numFmtId="0" fontId="25" fillId="0" borderId="16" xfId="0" applyFont="1" applyFill="1" applyBorder="1"/>
    <xf numFmtId="0" fontId="24" fillId="0" borderId="20" xfId="0" applyFont="1" applyFill="1" applyBorder="1"/>
    <xf numFmtId="0" fontId="24" fillId="0" borderId="0" xfId="0" applyFont="1" applyFill="1" applyBorder="1" applyAlignment="1">
      <alignment horizontal="center" vertical="center"/>
    </xf>
    <xf numFmtId="0" fontId="25" fillId="0" borderId="19" xfId="0" applyFont="1" applyFill="1" applyBorder="1" applyAlignment="1">
      <alignment horizontal="center" vertical="center"/>
    </xf>
    <xf numFmtId="0" fontId="25" fillId="0" borderId="20" xfId="0" applyFont="1" applyFill="1" applyBorder="1"/>
    <xf numFmtId="0" fontId="25" fillId="0" borderId="21" xfId="0" applyFont="1" applyFill="1" applyBorder="1" applyAlignment="1">
      <alignment horizontal="center" vertical="center"/>
    </xf>
    <xf numFmtId="0" fontId="25" fillId="0" borderId="16" xfId="0" applyFont="1" applyFill="1" applyBorder="1" applyAlignment="1">
      <alignment horizontal="center" vertical="center"/>
    </xf>
    <xf numFmtId="0" fontId="27" fillId="0" borderId="0" xfId="0" applyFont="1" applyFill="1"/>
    <xf numFmtId="0" fontId="28" fillId="0" borderId="0" xfId="0" applyFont="1" applyFill="1"/>
    <xf numFmtId="0" fontId="27" fillId="0" borderId="0" xfId="0" applyFont="1" applyFill="1" applyAlignment="1">
      <alignment horizontal="right"/>
    </xf>
    <xf numFmtId="0" fontId="28" fillId="0" borderId="10" xfId="10" applyFont="1" applyFill="1" applyBorder="1"/>
    <xf numFmtId="0" fontId="27" fillId="0" borderId="10" xfId="10" applyFont="1" applyFill="1" applyBorder="1"/>
    <xf numFmtId="0" fontId="28" fillId="0" borderId="10" xfId="10" applyFont="1" applyFill="1" applyBorder="1" applyAlignment="1">
      <alignment horizontal="center" vertical="center" wrapText="1"/>
    </xf>
    <xf numFmtId="0" fontId="28" fillId="0" borderId="12" xfId="10" applyFont="1" applyFill="1" applyBorder="1" applyAlignment="1">
      <alignment horizontal="center" vertical="center" wrapText="1"/>
    </xf>
    <xf numFmtId="0" fontId="27" fillId="0" borderId="0" xfId="10" applyFont="1" applyFill="1" applyBorder="1"/>
    <xf numFmtId="0" fontId="29" fillId="0" borderId="0" xfId="2" applyFont="1" applyFill="1" applyBorder="1" applyAlignment="1">
      <alignment horizontal="center"/>
    </xf>
    <xf numFmtId="0" fontId="29" fillId="0" borderId="0" xfId="2" applyFont="1" applyFill="1" applyBorder="1" applyAlignment="1">
      <alignment horizontal="right" wrapText="1"/>
    </xf>
    <xf numFmtId="1" fontId="25" fillId="0" borderId="0" xfId="0" applyNumberFormat="1" applyFont="1" applyFill="1"/>
    <xf numFmtId="0" fontId="30" fillId="0" borderId="3" xfId="3" applyFont="1" applyFill="1" applyBorder="1" applyAlignment="1">
      <alignment wrapText="1"/>
    </xf>
    <xf numFmtId="1" fontId="30" fillId="0" borderId="0" xfId="0" applyNumberFormat="1" applyFont="1" applyFill="1" applyBorder="1"/>
    <xf numFmtId="1" fontId="30" fillId="0" borderId="10" xfId="0" applyNumberFormat="1" applyFont="1" applyFill="1" applyBorder="1"/>
    <xf numFmtId="0" fontId="30" fillId="0" borderId="0" xfId="0" applyFont="1" applyFill="1" applyBorder="1"/>
    <xf numFmtId="0" fontId="25" fillId="0" borderId="0" xfId="7" applyFont="1" applyFill="1" applyBorder="1" applyAlignment="1">
      <alignment wrapText="1"/>
    </xf>
    <xf numFmtId="0" fontId="25" fillId="0" borderId="0" xfId="7" applyFont="1" applyFill="1" applyBorder="1" applyAlignment="1">
      <alignment horizontal="right" wrapText="1"/>
    </xf>
    <xf numFmtId="0" fontId="26" fillId="0" borderId="0" xfId="7" applyFont="1" applyFill="1" applyBorder="1" applyAlignment="1">
      <alignment wrapText="1"/>
    </xf>
    <xf numFmtId="0" fontId="26" fillId="0" borderId="0" xfId="7" applyFont="1" applyFill="1" applyBorder="1" applyAlignment="1">
      <alignment horizontal="right" wrapText="1"/>
    </xf>
    <xf numFmtId="0" fontId="30" fillId="0" borderId="3" xfId="4" applyFont="1" applyFill="1" applyBorder="1" applyAlignment="1">
      <alignment wrapText="1"/>
    </xf>
    <xf numFmtId="1" fontId="25" fillId="0" borderId="0" xfId="0" applyNumberFormat="1" applyFont="1" applyFill="1" applyBorder="1"/>
    <xf numFmtId="0" fontId="24" fillId="0" borderId="4" xfId="0" applyFont="1" applyFill="1" applyBorder="1" applyAlignment="1">
      <alignment horizontal="center"/>
    </xf>
    <xf numFmtId="0" fontId="30" fillId="0" borderId="2" xfId="3" applyFont="1" applyFill="1" applyBorder="1" applyAlignment="1">
      <alignment horizontal="center"/>
    </xf>
    <xf numFmtId="0" fontId="30" fillId="0" borderId="6" xfId="3" applyFont="1" applyFill="1" applyBorder="1" applyAlignment="1">
      <alignment horizontal="center"/>
    </xf>
    <xf numFmtId="0" fontId="30" fillId="0" borderId="0" xfId="3" applyFont="1" applyFill="1" applyBorder="1" applyAlignment="1">
      <alignment horizontal="center"/>
    </xf>
    <xf numFmtId="0" fontId="24" fillId="0" borderId="10" xfId="0" applyFont="1" applyFill="1" applyBorder="1" applyAlignment="1">
      <alignment horizontal="center" vertical="center"/>
    </xf>
    <xf numFmtId="1" fontId="25" fillId="0" borderId="10" xfId="0" applyNumberFormat="1" applyFont="1" applyFill="1" applyBorder="1" applyAlignment="1">
      <alignment horizontal="center" vertical="center"/>
    </xf>
    <xf numFmtId="1" fontId="25" fillId="0" borderId="10" xfId="0" applyNumberFormat="1" applyFont="1" applyFill="1" applyBorder="1" applyAlignment="1">
      <alignment horizontal="center"/>
    </xf>
    <xf numFmtId="1" fontId="30" fillId="0" borderId="6" xfId="3" applyNumberFormat="1" applyFont="1" applyFill="1" applyBorder="1" applyAlignment="1">
      <alignment horizontal="center"/>
    </xf>
    <xf numFmtId="0" fontId="30" fillId="0" borderId="22" xfId="0" applyFont="1" applyFill="1" applyBorder="1"/>
    <xf numFmtId="1" fontId="24" fillId="0" borderId="0" xfId="0" applyNumberFormat="1" applyFont="1" applyFill="1" applyBorder="1" applyAlignment="1">
      <alignment horizontal="center"/>
    </xf>
    <xf numFmtId="0" fontId="30" fillId="0" borderId="0" xfId="3" applyFont="1" applyFill="1" applyBorder="1" applyAlignment="1">
      <alignment horizontal="left"/>
    </xf>
    <xf numFmtId="0" fontId="30" fillId="0" borderId="3" xfId="3" applyFont="1" applyFill="1" applyBorder="1" applyAlignment="1">
      <alignment horizontal="center"/>
    </xf>
    <xf numFmtId="0" fontId="30" fillId="0" borderId="23" xfId="3" applyFont="1" applyFill="1" applyBorder="1" applyAlignment="1">
      <alignment horizontal="center"/>
    </xf>
    <xf numFmtId="0" fontId="30" fillId="0" borderId="14" xfId="3" applyFont="1" applyFill="1" applyBorder="1" applyAlignment="1">
      <alignment horizontal="center"/>
    </xf>
    <xf numFmtId="0" fontId="30" fillId="0" borderId="5" xfId="3" applyFont="1" applyFill="1" applyBorder="1" applyAlignment="1">
      <alignment horizontal="center"/>
    </xf>
    <xf numFmtId="0" fontId="30" fillId="0" borderId="10" xfId="3" applyFont="1" applyFill="1" applyBorder="1" applyAlignment="1">
      <alignment horizontal="center"/>
    </xf>
    <xf numFmtId="1" fontId="30" fillId="0" borderId="10" xfId="3" applyNumberFormat="1" applyFont="1" applyFill="1" applyBorder="1" applyAlignment="1">
      <alignment horizontal="center"/>
    </xf>
    <xf numFmtId="0" fontId="30" fillId="0" borderId="10" xfId="3" applyFont="1" applyFill="1" applyBorder="1" applyAlignment="1">
      <alignment wrapText="1"/>
    </xf>
    <xf numFmtId="0" fontId="30" fillId="0" borderId="15" xfId="3" applyFont="1" applyFill="1" applyBorder="1" applyAlignment="1">
      <alignment horizontal="center"/>
    </xf>
    <xf numFmtId="0" fontId="30" fillId="0" borderId="21" xfId="3" applyFont="1" applyFill="1" applyBorder="1" applyAlignment="1">
      <alignment horizontal="center"/>
    </xf>
    <xf numFmtId="3" fontId="30" fillId="0" borderId="21" xfId="0" applyNumberFormat="1" applyFont="1" applyFill="1" applyBorder="1"/>
    <xf numFmtId="0" fontId="30" fillId="0" borderId="17" xfId="3" applyFont="1" applyFill="1" applyBorder="1" applyAlignment="1">
      <alignment horizontal="center"/>
    </xf>
    <xf numFmtId="0" fontId="30" fillId="0" borderId="24" xfId="3" applyFont="1" applyFill="1" applyBorder="1" applyAlignment="1">
      <alignment horizontal="center"/>
    </xf>
    <xf numFmtId="0" fontId="30" fillId="0" borderId="24" xfId="0" applyFont="1" applyFill="1" applyBorder="1"/>
    <xf numFmtId="1" fontId="30" fillId="0" borderId="18" xfId="0" applyNumberFormat="1" applyFont="1" applyFill="1" applyBorder="1"/>
    <xf numFmtId="0" fontId="24" fillId="0" borderId="10" xfId="0" applyFont="1" applyFill="1" applyBorder="1" applyAlignment="1">
      <alignment horizontal="center"/>
    </xf>
    <xf numFmtId="0" fontId="30" fillId="0" borderId="10" xfId="4" applyFont="1" applyFill="1" applyBorder="1" applyAlignment="1">
      <alignment wrapText="1"/>
    </xf>
    <xf numFmtId="0" fontId="30" fillId="0" borderId="10" xfId="0" applyFont="1" applyFill="1" applyBorder="1"/>
    <xf numFmtId="1" fontId="25" fillId="0" borderId="10" xfId="0" applyNumberFormat="1" applyFont="1" applyFill="1" applyBorder="1"/>
    <xf numFmtId="1" fontId="30" fillId="0" borderId="0" xfId="3" applyNumberFormat="1" applyFont="1" applyFill="1" applyBorder="1" applyAlignment="1">
      <alignment horizontal="center"/>
    </xf>
    <xf numFmtId="1" fontId="30" fillId="0" borderId="15" xfId="3" applyNumberFormat="1" applyFont="1" applyFill="1" applyBorder="1" applyAlignment="1">
      <alignment horizontal="center"/>
    </xf>
    <xf numFmtId="1" fontId="30" fillId="0" borderId="21" xfId="3" applyNumberFormat="1" applyFont="1" applyFill="1" applyBorder="1" applyAlignment="1">
      <alignment horizontal="center"/>
    </xf>
    <xf numFmtId="0" fontId="30" fillId="0" borderId="21" xfId="0" applyFont="1" applyFill="1" applyBorder="1"/>
    <xf numFmtId="0" fontId="30" fillId="0" borderId="16" xfId="0" applyFont="1" applyFill="1" applyBorder="1"/>
    <xf numFmtId="1" fontId="30" fillId="0" borderId="17" xfId="3" applyNumberFormat="1" applyFont="1" applyFill="1" applyBorder="1" applyAlignment="1">
      <alignment horizontal="center"/>
    </xf>
    <xf numFmtId="1" fontId="30" fillId="0" borderId="24" xfId="3" applyNumberFormat="1" applyFont="1" applyFill="1" applyBorder="1" applyAlignment="1">
      <alignment horizontal="center"/>
    </xf>
    <xf numFmtId="0" fontId="25" fillId="0" borderId="0" xfId="8" applyFont="1" applyFill="1" applyBorder="1" applyAlignment="1">
      <alignment horizontal="center"/>
    </xf>
    <xf numFmtId="0" fontId="25" fillId="0" borderId="0" xfId="8" applyFont="1" applyFill="1" applyBorder="1" applyAlignment="1">
      <alignment wrapText="1"/>
    </xf>
    <xf numFmtId="0" fontId="25" fillId="0" borderId="0" xfId="8" applyFont="1" applyFill="1" applyBorder="1" applyAlignment="1">
      <alignment horizontal="right" wrapText="1"/>
    </xf>
    <xf numFmtId="0" fontId="26" fillId="0" borderId="0" xfId="8" applyFont="1" applyFill="1" applyBorder="1" applyAlignment="1">
      <alignment wrapText="1"/>
    </xf>
    <xf numFmtId="0" fontId="26" fillId="0" borderId="0" xfId="8" applyFont="1" applyFill="1" applyBorder="1" applyAlignment="1">
      <alignment horizontal="right" wrapText="1"/>
    </xf>
    <xf numFmtId="0" fontId="30" fillId="0" borderId="0" xfId="4" applyFont="1" applyFill="1" applyBorder="1" applyAlignment="1">
      <alignment wrapText="1"/>
    </xf>
    <xf numFmtId="1" fontId="30" fillId="0" borderId="0" xfId="3" applyNumberFormat="1" applyFont="1" applyFill="1" applyBorder="1" applyAlignment="1">
      <alignment horizontal="left"/>
    </xf>
    <xf numFmtId="0" fontId="24" fillId="0" borderId="0" xfId="0" applyFont="1" applyFill="1" applyBorder="1"/>
    <xf numFmtId="0" fontId="23" fillId="0" borderId="0" xfId="0" applyFont="1" applyFill="1"/>
    <xf numFmtId="0" fontId="23" fillId="0" borderId="0" xfId="0" applyFont="1" applyFill="1" applyAlignment="1">
      <alignment wrapText="1"/>
    </xf>
    <xf numFmtId="0" fontId="22" fillId="0" borderId="0" xfId="0" applyFont="1" applyFill="1" applyAlignment="1">
      <alignment wrapText="1"/>
    </xf>
    <xf numFmtId="0" fontId="23" fillId="0" borderId="10" xfId="0" applyFont="1" applyFill="1" applyBorder="1"/>
    <xf numFmtId="164" fontId="23" fillId="0" borderId="10" xfId="0" applyNumberFormat="1" applyFont="1" applyFill="1" applyBorder="1"/>
    <xf numFmtId="2" fontId="23" fillId="0" borderId="0" xfId="0" applyNumberFormat="1" applyFont="1" applyFill="1"/>
    <xf numFmtId="0" fontId="23" fillId="0" borderId="0" xfId="0" applyFont="1" applyFill="1" applyBorder="1" applyAlignment="1">
      <alignment wrapText="1"/>
    </xf>
    <xf numFmtId="164" fontId="23" fillId="0" borderId="0" xfId="0" applyNumberFormat="1" applyFont="1" applyFill="1"/>
    <xf numFmtId="0" fontId="23" fillId="0" borderId="12" xfId="0" applyFont="1" applyFill="1" applyBorder="1"/>
    <xf numFmtId="0" fontId="22" fillId="0" borderId="0" xfId="0" applyFont="1" applyFill="1"/>
    <xf numFmtId="0" fontId="23" fillId="0" borderId="9" xfId="0" applyFont="1" applyFill="1" applyBorder="1"/>
    <xf numFmtId="0" fontId="25" fillId="0" borderId="0" xfId="0" applyFont="1" applyFill="1" applyAlignment="1">
      <alignment horizontal="center" vertical="top" wrapText="1"/>
    </xf>
    <xf numFmtId="0" fontId="24" fillId="0" borderId="10" xfId="0" applyFont="1" applyFill="1" applyBorder="1" applyAlignment="1">
      <alignment horizontal="center" vertical="top" wrapText="1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justify" vertical="center" wrapText="1"/>
    </xf>
    <xf numFmtId="3" fontId="25" fillId="0" borderId="10" xfId="0" applyNumberFormat="1" applyFont="1" applyFill="1" applyBorder="1" applyAlignment="1">
      <alignment horizontal="right" vertical="center" wrapText="1"/>
    </xf>
    <xf numFmtId="3" fontId="25" fillId="0" borderId="10" xfId="0" applyNumberFormat="1" applyFont="1" applyFill="1" applyBorder="1" applyAlignment="1">
      <alignment horizontal="center" vertical="center" wrapText="1"/>
    </xf>
    <xf numFmtId="0" fontId="25" fillId="0" borderId="10" xfId="0" applyFont="1" applyFill="1" applyBorder="1" applyAlignment="1">
      <alignment horizontal="right" vertical="center" wrapText="1"/>
    </xf>
    <xf numFmtId="0" fontId="25" fillId="0" borderId="10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justify" vertical="center" wrapText="1"/>
    </xf>
    <xf numFmtId="0" fontId="24" fillId="0" borderId="10" xfId="0" applyFont="1" applyFill="1" applyBorder="1" applyAlignment="1">
      <alignment horizontal="right" vertical="center" wrapText="1"/>
    </xf>
    <xf numFmtId="0" fontId="25" fillId="0" borderId="15" xfId="0" applyFont="1" applyFill="1" applyBorder="1" applyAlignment="1">
      <alignment vertical="center" wrapText="1"/>
    </xf>
    <xf numFmtId="0" fontId="25" fillId="0" borderId="21" xfId="0" applyFont="1" applyFill="1" applyBorder="1" applyAlignment="1">
      <alignment horizontal="right" vertical="center" wrapText="1"/>
    </xf>
    <xf numFmtId="0" fontId="25" fillId="0" borderId="21" xfId="0" applyFont="1" applyFill="1" applyBorder="1" applyAlignment="1">
      <alignment horizontal="right"/>
    </xf>
    <xf numFmtId="0" fontId="25" fillId="0" borderId="16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left" vertical="top"/>
    </xf>
    <xf numFmtId="0" fontId="25" fillId="0" borderId="0" xfId="0" applyFont="1" applyFill="1" applyAlignment="1"/>
    <xf numFmtId="3" fontId="25" fillId="0" borderId="0" xfId="0" applyNumberFormat="1" applyFont="1" applyFill="1"/>
    <xf numFmtId="0" fontId="25" fillId="0" borderId="0" xfId="0" applyFont="1" applyFill="1" applyBorder="1" applyAlignment="1">
      <alignment horizontal="center"/>
    </xf>
    <xf numFmtId="0" fontId="25" fillId="0" borderId="0" xfId="9" applyFont="1" applyFill="1" applyBorder="1" applyAlignment="1">
      <alignment horizontal="center"/>
    </xf>
    <xf numFmtId="0" fontId="25" fillId="0" borderId="0" xfId="9" applyFont="1" applyFill="1" applyBorder="1" applyAlignment="1">
      <alignment wrapText="1"/>
    </xf>
    <xf numFmtId="0" fontId="25" fillId="0" borderId="0" xfId="9" applyFont="1" applyFill="1" applyBorder="1"/>
    <xf numFmtId="0" fontId="25" fillId="0" borderId="0" xfId="9" applyFont="1" applyFill="1" applyBorder="1" applyAlignment="1">
      <alignment horizontal="right" wrapText="1"/>
    </xf>
    <xf numFmtId="3" fontId="5" fillId="0" borderId="10" xfId="0" applyNumberFormat="1" applyFont="1" applyBorder="1" applyAlignment="1">
      <alignment horizontal="right" vertical="center" wrapText="1"/>
    </xf>
    <xf numFmtId="0" fontId="11" fillId="0" borderId="10" xfId="0" applyFont="1" applyBorder="1" applyAlignment="1">
      <alignment horizontal="justify" vertical="center" wrapText="1"/>
    </xf>
    <xf numFmtId="0" fontId="5" fillId="0" borderId="10" xfId="0" applyFont="1" applyBorder="1" applyAlignment="1">
      <alignment horizontal="right" vertical="center" wrapText="1"/>
    </xf>
    <xf numFmtId="0" fontId="11" fillId="0" borderId="10" xfId="0" applyFont="1" applyBorder="1" applyAlignment="1">
      <alignment horizontal="right" vertical="center" wrapText="1"/>
    </xf>
    <xf numFmtId="3" fontId="5" fillId="0" borderId="10" xfId="0" applyNumberFormat="1" applyFont="1" applyBorder="1" applyAlignment="1">
      <alignment vertical="center"/>
    </xf>
    <xf numFmtId="0" fontId="5" fillId="0" borderId="10" xfId="0" applyFont="1" applyBorder="1" applyAlignment="1">
      <alignment vertical="center"/>
    </xf>
    <xf numFmtId="0" fontId="5" fillId="0" borderId="16" xfId="0" applyFont="1" applyBorder="1" applyAlignment="1">
      <alignment vertical="top"/>
    </xf>
    <xf numFmtId="0" fontId="27" fillId="0" borderId="0" xfId="0" applyFont="1" applyFill="1" applyAlignment="1">
      <alignment horizontal="center"/>
    </xf>
    <xf numFmtId="0" fontId="28" fillId="0" borderId="0" xfId="0" applyFont="1" applyFill="1" applyAlignment="1">
      <alignment horizontal="center"/>
    </xf>
    <xf numFmtId="1" fontId="25" fillId="0" borderId="10" xfId="0" applyNumberFormat="1" applyFont="1" applyFill="1" applyBorder="1" applyAlignment="1">
      <alignment horizontal="center" vertical="center"/>
    </xf>
    <xf numFmtId="0" fontId="5" fillId="0" borderId="0" xfId="0" applyFont="1" applyFill="1"/>
    <xf numFmtId="0" fontId="11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32" fillId="0" borderId="0" xfId="0" applyFont="1" applyAlignment="1">
      <alignment horizontal="center"/>
    </xf>
    <xf numFmtId="1" fontId="25" fillId="0" borderId="13" xfId="0" applyNumberFormat="1" applyFont="1" applyFill="1" applyBorder="1" applyAlignment="1">
      <alignment vertical="center"/>
    </xf>
    <xf numFmtId="1" fontId="25" fillId="0" borderId="14" xfId="0" applyNumberFormat="1" applyFont="1" applyFill="1" applyBorder="1" applyAlignment="1">
      <alignment vertical="center"/>
    </xf>
    <xf numFmtId="0" fontId="24" fillId="0" borderId="9" xfId="0" applyFont="1" applyFill="1" applyBorder="1" applyAlignment="1">
      <alignment horizontal="center" vertical="center"/>
    </xf>
    <xf numFmtId="1" fontId="25" fillId="0" borderId="9" xfId="0" applyNumberFormat="1" applyFont="1" applyFill="1" applyBorder="1" applyAlignment="1">
      <alignment horizontal="center"/>
    </xf>
    <xf numFmtId="0" fontId="11" fillId="0" borderId="10" xfId="0" applyFont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3" fontId="5" fillId="0" borderId="13" xfId="0" applyNumberFormat="1" applyFont="1" applyFill="1" applyBorder="1" applyAlignment="1">
      <alignment vertical="center"/>
    </xf>
    <xf numFmtId="3" fontId="5" fillId="0" borderId="10" xfId="0" applyNumberFormat="1" applyFont="1" applyFill="1" applyBorder="1" applyAlignment="1">
      <alignment vertical="center"/>
    </xf>
    <xf numFmtId="3" fontId="5" fillId="0" borderId="14" xfId="0" applyNumberFormat="1" applyFont="1" applyFill="1" applyBorder="1" applyAlignment="1">
      <alignment vertical="center"/>
    </xf>
    <xf numFmtId="3" fontId="5" fillId="0" borderId="10" xfId="0" applyNumberFormat="1" applyFont="1" applyFill="1" applyBorder="1"/>
    <xf numFmtId="3" fontId="15" fillId="0" borderId="10" xfId="0" applyNumberFormat="1" applyFont="1" applyFill="1" applyBorder="1"/>
    <xf numFmtId="0" fontId="14" fillId="0" borderId="0" xfId="0" applyFont="1" applyFill="1" applyAlignment="1">
      <alignment horizontal="center"/>
    </xf>
    <xf numFmtId="0" fontId="14" fillId="0" borderId="0" xfId="0" applyFont="1" applyFill="1"/>
    <xf numFmtId="0" fontId="20" fillId="0" borderId="10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left" vertical="center"/>
    </xf>
    <xf numFmtId="0" fontId="16" fillId="0" borderId="10" xfId="0" applyNumberFormat="1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/>
    </xf>
    <xf numFmtId="0" fontId="25" fillId="0" borderId="0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/>
    </xf>
    <xf numFmtId="0" fontId="35" fillId="0" borderId="0" xfId="0" applyFont="1" applyAlignment="1">
      <alignment vertical="center"/>
    </xf>
    <xf numFmtId="0" fontId="36" fillId="0" borderId="0" xfId="0" applyFont="1"/>
    <xf numFmtId="0" fontId="36" fillId="0" borderId="0" xfId="0" applyFont="1" applyAlignment="1">
      <alignment vertical="center" wrapText="1"/>
    </xf>
    <xf numFmtId="165" fontId="16" fillId="0" borderId="0" xfId="0" applyNumberFormat="1" applyFont="1" applyFill="1"/>
    <xf numFmtId="3" fontId="18" fillId="0" borderId="10" xfId="0" applyNumberFormat="1" applyFont="1" applyFill="1" applyBorder="1"/>
    <xf numFmtId="0" fontId="15" fillId="0" borderId="10" xfId="0" applyFont="1" applyFill="1" applyBorder="1"/>
    <xf numFmtId="0" fontId="15" fillId="0" borderId="10" xfId="0" applyFont="1" applyFill="1" applyBorder="1" applyAlignment="1">
      <alignment horizontal="center"/>
    </xf>
    <xf numFmtId="165" fontId="15" fillId="0" borderId="10" xfId="0" applyNumberFormat="1" applyFont="1" applyFill="1" applyBorder="1" applyAlignment="1">
      <alignment horizontal="center"/>
    </xf>
    <xf numFmtId="0" fontId="11" fillId="0" borderId="10" xfId="0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center" vertical="center" wrapText="1"/>
    </xf>
    <xf numFmtId="0" fontId="5" fillId="0" borderId="10" xfId="0" applyFont="1" applyFill="1" applyBorder="1"/>
    <xf numFmtId="3" fontId="5" fillId="0" borderId="10" xfId="0" applyNumberFormat="1" applyFont="1" applyFill="1" applyBorder="1" applyAlignment="1">
      <alignment horizontal="center" wrapText="1"/>
    </xf>
    <xf numFmtId="3" fontId="5" fillId="0" borderId="10" xfId="0" applyNumberFormat="1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/>
    </xf>
    <xf numFmtId="0" fontId="26" fillId="0" borderId="0" xfId="0" applyFont="1" applyFill="1"/>
    <xf numFmtId="0" fontId="24" fillId="0" borderId="10" xfId="0" applyFont="1" applyFill="1" applyBorder="1"/>
    <xf numFmtId="3" fontId="25" fillId="0" borderId="10" xfId="0" applyNumberFormat="1" applyFont="1" applyFill="1" applyBorder="1"/>
    <xf numFmtId="0" fontId="25" fillId="0" borderId="10" xfId="0" applyFont="1" applyFill="1" applyBorder="1" applyAlignment="1">
      <alignment wrapText="1"/>
    </xf>
    <xf numFmtId="1" fontId="40" fillId="0" borderId="0" xfId="0" applyNumberFormat="1" applyFont="1" applyFill="1"/>
    <xf numFmtId="0" fontId="40" fillId="0" borderId="0" xfId="0" applyFont="1" applyFill="1"/>
    <xf numFmtId="1" fontId="40" fillId="0" borderId="0" xfId="0" applyNumberFormat="1" applyFont="1" applyFill="1" applyBorder="1"/>
    <xf numFmtId="0" fontId="41" fillId="0" borderId="0" xfId="0" applyNumberFormat="1" applyFont="1" applyBorder="1" applyAlignment="1">
      <alignment vertical="center"/>
    </xf>
    <xf numFmtId="0" fontId="5" fillId="0" borderId="25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/>
    </xf>
    <xf numFmtId="0" fontId="5" fillId="0" borderId="25" xfId="0" applyFont="1" applyBorder="1" applyAlignment="1">
      <alignment horizontal="justify" vertical="center" wrapText="1"/>
    </xf>
    <xf numFmtId="3" fontId="5" fillId="0" borderId="25" xfId="0" applyNumberFormat="1" applyFont="1" applyBorder="1" applyAlignment="1">
      <alignment horizontal="right" vertical="center" wrapText="1"/>
    </xf>
    <xf numFmtId="3" fontId="5" fillId="0" borderId="25" xfId="0" applyNumberFormat="1" applyFont="1" applyBorder="1" applyAlignment="1">
      <alignment horizontal="right" vertical="center"/>
    </xf>
    <xf numFmtId="0" fontId="5" fillId="0" borderId="0" xfId="0" applyNumberFormat="1" applyFont="1" applyBorder="1" applyAlignment="1">
      <alignment vertical="center"/>
    </xf>
    <xf numFmtId="0" fontId="37" fillId="0" borderId="0" xfId="0" applyFont="1" applyBorder="1" applyAlignment="1">
      <alignment vertical="center"/>
    </xf>
    <xf numFmtId="0" fontId="16" fillId="2" borderId="10" xfId="0" applyNumberFormat="1" applyFont="1" applyFill="1" applyBorder="1" applyAlignment="1">
      <alignment horizontal="center" vertical="center" wrapText="1"/>
    </xf>
    <xf numFmtId="3" fontId="18" fillId="2" borderId="10" xfId="0" applyNumberFormat="1" applyFont="1" applyFill="1" applyBorder="1"/>
    <xf numFmtId="0" fontId="16" fillId="2" borderId="10" xfId="0" applyFont="1" applyFill="1" applyBorder="1" applyAlignment="1">
      <alignment horizontal="center" vertical="center" wrapText="1"/>
    </xf>
    <xf numFmtId="0" fontId="20" fillId="2" borderId="10" xfId="0" applyFont="1" applyFill="1" applyBorder="1" applyAlignment="1">
      <alignment horizontal="center" vertical="center" wrapText="1"/>
    </xf>
    <xf numFmtId="3" fontId="20" fillId="2" borderId="10" xfId="0" applyNumberFormat="1" applyFont="1" applyFill="1" applyBorder="1" applyAlignment="1">
      <alignment horizontal="center" vertical="center"/>
    </xf>
    <xf numFmtId="0" fontId="20" fillId="2" borderId="10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/>
    </xf>
    <xf numFmtId="0" fontId="28" fillId="2" borderId="0" xfId="0" applyFont="1" applyFill="1" applyAlignment="1">
      <alignment horizontal="center"/>
    </xf>
    <xf numFmtId="0" fontId="27" fillId="2" borderId="0" xfId="0" applyFont="1" applyFill="1" applyAlignment="1">
      <alignment horizontal="right"/>
    </xf>
    <xf numFmtId="0" fontId="27" fillId="2" borderId="0" xfId="0" applyFont="1" applyFill="1"/>
    <xf numFmtId="0" fontId="25" fillId="2" borderId="0" xfId="0" applyFont="1" applyFill="1" applyBorder="1"/>
    <xf numFmtId="0" fontId="24" fillId="2" borderId="0" xfId="0" applyFont="1" applyFill="1" applyBorder="1" applyAlignment="1">
      <alignment horizontal="center"/>
    </xf>
    <xf numFmtId="0" fontId="25" fillId="2" borderId="0" xfId="0" applyFont="1" applyFill="1" applyBorder="1" applyAlignment="1">
      <alignment horizontal="center"/>
    </xf>
    <xf numFmtId="0" fontId="25" fillId="2" borderId="0" xfId="0" applyFont="1" applyFill="1" applyAlignment="1">
      <alignment horizontal="center"/>
    </xf>
    <xf numFmtId="0" fontId="28" fillId="2" borderId="10" xfId="10" applyFont="1" applyFill="1" applyBorder="1" applyAlignment="1">
      <alignment horizontal="center" vertical="center" wrapText="1"/>
    </xf>
    <xf numFmtId="0" fontId="27" fillId="2" borderId="10" xfId="10" applyFont="1" applyFill="1" applyBorder="1"/>
    <xf numFmtId="0" fontId="24" fillId="2" borderId="10" xfId="0" applyFont="1" applyFill="1" applyBorder="1" applyAlignment="1">
      <alignment horizontal="center"/>
    </xf>
    <xf numFmtId="3" fontId="25" fillId="2" borderId="10" xfId="0" applyNumberFormat="1" applyFont="1" applyFill="1" applyBorder="1"/>
    <xf numFmtId="0" fontId="19" fillId="2" borderId="9" xfId="0" applyFont="1" applyFill="1" applyBorder="1" applyAlignment="1">
      <alignment horizontal="center"/>
    </xf>
    <xf numFmtId="0" fontId="19" fillId="2" borderId="12" xfId="0" applyFont="1" applyFill="1" applyBorder="1" applyAlignment="1">
      <alignment horizontal="center"/>
    </xf>
    <xf numFmtId="0" fontId="16" fillId="2" borderId="10" xfId="0" applyNumberFormat="1" applyFont="1" applyFill="1" applyBorder="1" applyAlignment="1">
      <alignment horizontal="center" vertical="center" wrapText="1"/>
    </xf>
    <xf numFmtId="0" fontId="16" fillId="2" borderId="10" xfId="0" applyFont="1" applyFill="1" applyBorder="1" applyAlignment="1">
      <alignment horizontal="center" wrapText="1"/>
    </xf>
    <xf numFmtId="0" fontId="19" fillId="0" borderId="9" xfId="0" applyFont="1" applyFill="1" applyBorder="1" applyAlignment="1">
      <alignment horizontal="center"/>
    </xf>
    <xf numFmtId="0" fontId="19" fillId="0" borderId="11" xfId="0" applyFont="1" applyFill="1" applyBorder="1" applyAlignment="1">
      <alignment horizontal="center"/>
    </xf>
    <xf numFmtId="0" fontId="0" fillId="0" borderId="11" xfId="0" applyBorder="1" applyAlignment="1"/>
    <xf numFmtId="0" fontId="0" fillId="0" borderId="12" xfId="0" applyBorder="1" applyAlignment="1"/>
    <xf numFmtId="0" fontId="19" fillId="0" borderId="12" xfId="0" applyFont="1" applyFill="1" applyBorder="1" applyAlignment="1">
      <alignment horizontal="center"/>
    </xf>
    <xf numFmtId="0" fontId="16" fillId="0" borderId="10" xfId="0" applyNumberFormat="1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wrapText="1"/>
    </xf>
    <xf numFmtId="0" fontId="16" fillId="0" borderId="13" xfId="0" applyNumberFormat="1" applyFont="1" applyFill="1" applyBorder="1" applyAlignment="1">
      <alignment horizontal="center" vertical="center" wrapText="1"/>
    </xf>
    <xf numFmtId="0" fontId="16" fillId="0" borderId="14" xfId="0" applyNumberFormat="1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/>
    </xf>
    <xf numFmtId="0" fontId="16" fillId="0" borderId="10" xfId="0" applyFont="1" applyFill="1" applyBorder="1" applyAlignment="1">
      <alignment horizontal="center"/>
    </xf>
    <xf numFmtId="0" fontId="16" fillId="0" borderId="10" xfId="0" applyFont="1" applyFill="1" applyBorder="1" applyAlignment="1">
      <alignment vertical="center"/>
    </xf>
    <xf numFmtId="0" fontId="20" fillId="0" borderId="10" xfId="0" applyFont="1" applyFill="1" applyBorder="1" applyAlignment="1">
      <alignment horizontal="center" vertical="center"/>
    </xf>
    <xf numFmtId="0" fontId="20" fillId="0" borderId="13" xfId="0" applyFont="1" applyFill="1" applyBorder="1" applyAlignment="1">
      <alignment horizontal="center" vertical="center" wrapText="1"/>
    </xf>
    <xf numFmtId="0" fontId="20" fillId="0" borderId="10" xfId="0" applyFont="1" applyFill="1" applyBorder="1" applyAlignment="1">
      <alignment horizontal="left" vertical="center"/>
    </xf>
    <xf numFmtId="0" fontId="24" fillId="0" borderId="10" xfId="0" applyFont="1" applyFill="1" applyBorder="1" applyAlignment="1">
      <alignment horizontal="center"/>
    </xf>
    <xf numFmtId="0" fontId="24" fillId="2" borderId="10" xfId="0" applyFont="1" applyFill="1" applyBorder="1" applyAlignment="1">
      <alignment horizontal="center"/>
    </xf>
    <xf numFmtId="1" fontId="25" fillId="0" borderId="10" xfId="0" applyNumberFormat="1" applyFont="1" applyFill="1" applyBorder="1" applyAlignment="1">
      <alignment horizontal="center" vertical="center"/>
    </xf>
    <xf numFmtId="1" fontId="24" fillId="0" borderId="15" xfId="0" applyNumberFormat="1" applyFont="1" applyFill="1" applyBorder="1" applyAlignment="1">
      <alignment horizontal="center" vertical="center"/>
    </xf>
    <xf numFmtId="1" fontId="24" fillId="0" borderId="16" xfId="0" applyNumberFormat="1" applyFont="1" applyFill="1" applyBorder="1" applyAlignment="1">
      <alignment horizontal="center" vertical="center"/>
    </xf>
    <xf numFmtId="1" fontId="24" fillId="0" borderId="17" xfId="0" applyNumberFormat="1" applyFont="1" applyFill="1" applyBorder="1" applyAlignment="1">
      <alignment horizontal="center" vertical="center"/>
    </xf>
    <xf numFmtId="1" fontId="24" fillId="0" borderId="18" xfId="0" applyNumberFormat="1" applyFont="1" applyFill="1" applyBorder="1" applyAlignment="1">
      <alignment horizontal="center" vertical="center"/>
    </xf>
    <xf numFmtId="0" fontId="25" fillId="0" borderId="19" xfId="0" applyFont="1" applyFill="1" applyBorder="1" applyAlignment="1">
      <alignment horizontal="center"/>
    </xf>
    <xf numFmtId="1" fontId="24" fillId="0" borderId="0" xfId="0" applyNumberFormat="1" applyFont="1" applyFill="1" applyBorder="1" applyAlignment="1">
      <alignment horizontal="center"/>
    </xf>
    <xf numFmtId="1" fontId="24" fillId="0" borderId="10" xfId="0" applyNumberFormat="1" applyFont="1" applyFill="1" applyBorder="1" applyAlignment="1">
      <alignment horizontal="center"/>
    </xf>
    <xf numFmtId="1" fontId="24" fillId="0" borderId="7" xfId="0" applyNumberFormat="1" applyFont="1" applyFill="1" applyBorder="1" applyAlignment="1">
      <alignment horizontal="center"/>
    </xf>
    <xf numFmtId="1" fontId="24" fillId="0" borderId="8" xfId="0" applyNumberFormat="1" applyFont="1" applyFill="1" applyBorder="1" applyAlignment="1">
      <alignment horizontal="center"/>
    </xf>
    <xf numFmtId="0" fontId="24" fillId="0" borderId="7" xfId="0" applyFont="1" applyFill="1" applyBorder="1" applyAlignment="1">
      <alignment horizontal="center"/>
    </xf>
    <xf numFmtId="0" fontId="24" fillId="0" borderId="8" xfId="0" applyFont="1" applyFill="1" applyBorder="1" applyAlignment="1">
      <alignment horizontal="center"/>
    </xf>
    <xf numFmtId="1" fontId="24" fillId="0" borderId="10" xfId="0" applyNumberFormat="1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23" fillId="0" borderId="10" xfId="0" applyFont="1" applyFill="1" applyBorder="1" applyAlignment="1">
      <alignment horizontal="center" vertical="center" wrapText="1"/>
    </xf>
    <xf numFmtId="0" fontId="23" fillId="0" borderId="10" xfId="0" applyFont="1" applyFill="1" applyBorder="1" applyAlignment="1">
      <alignment horizontal="center" vertical="center"/>
    </xf>
    <xf numFmtId="0" fontId="23" fillId="0" borderId="12" xfId="0" applyFont="1" applyFill="1" applyBorder="1" applyAlignment="1">
      <alignment horizontal="center" vertical="center"/>
    </xf>
    <xf numFmtId="0" fontId="23" fillId="0" borderId="10" xfId="0" applyFont="1" applyFill="1" applyBorder="1" applyAlignment="1">
      <alignment horizontal="center"/>
    </xf>
    <xf numFmtId="0" fontId="23" fillId="0" borderId="10" xfId="0" applyFont="1" applyFill="1" applyBorder="1" applyAlignment="1"/>
    <xf numFmtId="0" fontId="23" fillId="0" borderId="12" xfId="0" applyFont="1" applyFill="1" applyBorder="1" applyAlignment="1"/>
    <xf numFmtId="0" fontId="24" fillId="0" borderId="10" xfId="0" applyFont="1" applyFill="1" applyBorder="1" applyAlignment="1">
      <alignment horizontal="center" vertical="top" wrapText="1"/>
    </xf>
    <xf numFmtId="0" fontId="24" fillId="0" borderId="10" xfId="0" applyFont="1" applyFill="1" applyBorder="1" applyAlignment="1">
      <alignment horizontal="center" vertical="center" wrapText="1"/>
    </xf>
    <xf numFmtId="3" fontId="24" fillId="0" borderId="10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>
      <alignment vertical="center"/>
    </xf>
    <xf numFmtId="0" fontId="25" fillId="0" borderId="0" xfId="0" applyFont="1" applyFill="1" applyBorder="1" applyAlignment="1">
      <alignment horizontal="center"/>
    </xf>
    <xf numFmtId="0" fontId="25" fillId="0" borderId="0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 wrapText="1"/>
    </xf>
    <xf numFmtId="0" fontId="25" fillId="0" borderId="13" xfId="0" applyFont="1" applyFill="1" applyBorder="1" applyAlignment="1">
      <alignment horizontal="justify" vertical="center" wrapText="1"/>
    </xf>
    <xf numFmtId="3" fontId="24" fillId="0" borderId="10" xfId="0" applyNumberFormat="1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vertical="center" wrapText="1"/>
    </xf>
    <xf numFmtId="0" fontId="11" fillId="0" borderId="24" xfId="0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1" fillId="0" borderId="17" xfId="0" applyFont="1" applyBorder="1" applyAlignment="1">
      <alignment vertical="center" wrapText="1"/>
    </xf>
    <xf numFmtId="0" fontId="11" fillId="0" borderId="9" xfId="0" applyFont="1" applyBorder="1" applyAlignment="1">
      <alignment vertical="center" wrapText="1"/>
    </xf>
    <xf numFmtId="3" fontId="11" fillId="0" borderId="10" xfId="0" applyNumberFormat="1" applyFont="1" applyBorder="1" applyAlignment="1">
      <alignment horizontal="right" vertical="center" wrapText="1"/>
    </xf>
    <xf numFmtId="0" fontId="0" fillId="0" borderId="11" xfId="0" applyBorder="1" applyAlignment="1">
      <alignment wrapText="1"/>
    </xf>
    <xf numFmtId="0" fontId="11" fillId="0" borderId="19" xfId="0" applyFont="1" applyBorder="1" applyAlignment="1">
      <alignment horizontal="right" vertical="center"/>
    </xf>
    <xf numFmtId="0" fontId="11" fillId="0" borderId="18" xfId="0" applyFont="1" applyBorder="1" applyAlignment="1">
      <alignment horizontal="right" vertical="center"/>
    </xf>
    <xf numFmtId="0" fontId="11" fillId="0" borderId="18" xfId="0" applyFont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0" xfId="0" applyFont="1" applyBorder="1" applyAlignment="1">
      <alignment vertical="center"/>
    </xf>
    <xf numFmtId="3" fontId="5" fillId="0" borderId="10" xfId="0" applyNumberFormat="1" applyFont="1" applyBorder="1" applyAlignment="1">
      <alignment vertical="center"/>
    </xf>
    <xf numFmtId="0" fontId="39" fillId="0" borderId="25" xfId="0" applyFont="1" applyFill="1" applyBorder="1" applyAlignment="1">
      <alignment horizontal="center" vertical="center"/>
    </xf>
    <xf numFmtId="0" fontId="39" fillId="0" borderId="25" xfId="0" applyFont="1" applyFill="1" applyBorder="1" applyAlignment="1">
      <alignment horizontal="center" vertical="center" wrapText="1"/>
    </xf>
    <xf numFmtId="3" fontId="39" fillId="0" borderId="25" xfId="0" applyNumberFormat="1" applyFont="1" applyFill="1" applyBorder="1" applyAlignment="1">
      <alignment horizontal="right" vertical="center"/>
    </xf>
    <xf numFmtId="3" fontId="39" fillId="0" borderId="25" xfId="0" applyNumberFormat="1" applyFont="1" applyFill="1" applyBorder="1" applyAlignment="1">
      <alignment horizontal="right" vertical="center" wrapText="1"/>
    </xf>
    <xf numFmtId="3" fontId="5" fillId="0" borderId="25" xfId="0" applyNumberFormat="1" applyFont="1" applyFill="1" applyBorder="1" applyAlignment="1">
      <alignment horizontal="right" vertical="center"/>
    </xf>
    <xf numFmtId="3" fontId="5" fillId="0" borderId="25" xfId="0" applyNumberFormat="1" applyFont="1" applyFill="1" applyBorder="1" applyAlignment="1">
      <alignment horizontal="right" vertical="center" wrapText="1"/>
    </xf>
    <xf numFmtId="0" fontId="0" fillId="0" borderId="0" xfId="0" applyFill="1"/>
    <xf numFmtId="0" fontId="0" fillId="0" borderId="0" xfId="0" applyBorder="1" applyAlignment="1">
      <alignment horizontal="center"/>
    </xf>
    <xf numFmtId="0" fontId="11" fillId="0" borderId="25" xfId="0" applyFont="1" applyBorder="1" applyAlignment="1">
      <alignment horizontal="center" vertical="center" wrapText="1"/>
    </xf>
    <xf numFmtId="0" fontId="11" fillId="0" borderId="25" xfId="0" applyFont="1" applyBorder="1" applyAlignment="1">
      <alignment horizontal="center" vertical="center"/>
    </xf>
    <xf numFmtId="0" fontId="11" fillId="0" borderId="25" xfId="0" applyFont="1" applyBorder="1" applyAlignment="1">
      <alignment horizontal="right" vertical="center"/>
    </xf>
    <xf numFmtId="0" fontId="38" fillId="0" borderId="25" xfId="0" applyFont="1" applyFill="1" applyBorder="1" applyAlignment="1">
      <alignment horizontal="right" vertical="center"/>
    </xf>
    <xf numFmtId="0" fontId="38" fillId="0" borderId="25" xfId="0" applyFont="1" applyFill="1" applyBorder="1" applyAlignment="1">
      <alignment horizontal="right" vertical="center" wrapText="1"/>
    </xf>
  </cellXfs>
  <cellStyles count="55">
    <cellStyle name="Hipervínculo" xfId="11" builtinId="8" hidden="1"/>
    <cellStyle name="Hipervínculo" xfId="13" builtinId="8" hidden="1"/>
    <cellStyle name="Hipervínculo" xfId="15" builtinId="8" hidden="1"/>
    <cellStyle name="Hipervínculo" xfId="17" builtinId="8" hidden="1"/>
    <cellStyle name="Hipervínculo" xfId="19" builtinId="8" hidden="1"/>
    <cellStyle name="Hipervínculo" xfId="21" builtinId="8" hidden="1"/>
    <cellStyle name="Hipervínculo" xfId="23" builtinId="8" hidden="1"/>
    <cellStyle name="Hipervínculo" xfId="25" builtinId="8" hidden="1"/>
    <cellStyle name="Hipervínculo" xfId="27" builtinId="8" hidden="1"/>
    <cellStyle name="Hipervínculo" xfId="29" builtinId="8" hidden="1"/>
    <cellStyle name="Hipervínculo" xfId="31" builtinId="8" hidden="1"/>
    <cellStyle name="Hipervínculo" xfId="33" builtinId="8" hidden="1"/>
    <cellStyle name="Hipervínculo" xfId="35" builtinId="8" hidden="1"/>
    <cellStyle name="Hipervínculo" xfId="37" builtinId="8" hidden="1"/>
    <cellStyle name="Hipervínculo" xfId="39" builtinId="8" hidden="1"/>
    <cellStyle name="Hipervínculo" xfId="41" builtinId="8" hidden="1"/>
    <cellStyle name="Hipervínculo" xfId="43" builtinId="8" hidden="1"/>
    <cellStyle name="Hipervínculo" xfId="45" builtinId="8" hidden="1"/>
    <cellStyle name="Hipervínculo" xfId="47" builtinId="8" hidden="1"/>
    <cellStyle name="Hipervínculo" xfId="49" builtinId="8" hidden="1"/>
    <cellStyle name="Hipervínculo" xfId="51" builtinId="8" hidden="1"/>
    <cellStyle name="Hipervínculo" xfId="53" builtinId="8" hidden="1"/>
    <cellStyle name="Hipervínculo visitado" xfId="12" builtinId="9" hidden="1"/>
    <cellStyle name="Hipervínculo visitado" xfId="14" builtinId="9" hidden="1"/>
    <cellStyle name="Hipervínculo visitado" xfId="16" builtinId="9" hidden="1"/>
    <cellStyle name="Hipervínculo visitado" xfId="18" builtinId="9" hidden="1"/>
    <cellStyle name="Hipervínculo visitado" xfId="20" builtinId="9" hidden="1"/>
    <cellStyle name="Hipervínculo visitado" xfId="22" builtinId="9" hidden="1"/>
    <cellStyle name="Hipervínculo visitado" xfId="24" builtinId="9" hidden="1"/>
    <cellStyle name="Hipervínculo visitado" xfId="26" builtinId="9" hidden="1"/>
    <cellStyle name="Hipervínculo visitado" xfId="28" builtinId="9" hidden="1"/>
    <cellStyle name="Hipervínculo visitado" xfId="30" builtinId="9" hidden="1"/>
    <cellStyle name="Hipervínculo visitado" xfId="32" builtinId="9" hidden="1"/>
    <cellStyle name="Hipervínculo visitado" xfId="34" builtinId="9" hidden="1"/>
    <cellStyle name="Hipervínculo visitado" xfId="36" builtinId="9" hidden="1"/>
    <cellStyle name="Hipervínculo visitado" xfId="38" builtinId="9" hidden="1"/>
    <cellStyle name="Hipervínculo visitado" xfId="40" builtinId="9" hidden="1"/>
    <cellStyle name="Hipervínculo visitado" xfId="42" builtinId="9" hidden="1"/>
    <cellStyle name="Hipervínculo visitado" xfId="44" builtinId="9" hidden="1"/>
    <cellStyle name="Hipervínculo visitado" xfId="46" builtinId="9" hidden="1"/>
    <cellStyle name="Hipervínculo visitado" xfId="48" builtinId="9" hidden="1"/>
    <cellStyle name="Hipervínculo visitado" xfId="50" builtinId="9" hidden="1"/>
    <cellStyle name="Hipervínculo visitado" xfId="52" builtinId="9" hidden="1"/>
    <cellStyle name="Hipervínculo visitado" xfId="54" builtinId="9" hidden="1"/>
    <cellStyle name="Millares 2" xfId="6"/>
    <cellStyle name="Normal" xfId="0" builtinId="0"/>
    <cellStyle name="Normal 2" xfId="10"/>
    <cellStyle name="Normal_CONSULTAS_BD_20160616" xfId="7"/>
    <cellStyle name="Normal_Figuras 1bis 2 3 4_MSPF" xfId="1"/>
    <cellStyle name="Normal_Figuras 7 8_ ZPRO" xfId="2"/>
    <cellStyle name="Normal_Hoja1" xfId="3"/>
    <cellStyle name="Normal_Indicador 36" xfId="8"/>
    <cellStyle name="Normal_MSBT_ZPROT" xfId="4"/>
    <cellStyle name="Normal_tabla1" xfId="9"/>
    <cellStyle name="Porcentaje" xfId="5" builtinId="5"/>
  </cellStyles>
  <dxfs count="6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solid">
          <fgColor rgb="FFDBE5F1"/>
          <bgColor rgb="FFDBE5F1"/>
        </patternFill>
      </fill>
      <border>
        <bottom style="thin">
          <color rgb="FF95B3D7"/>
        </bottom>
      </border>
    </dxf>
    <dxf>
      <fill>
        <patternFill patternType="solid">
          <fgColor rgb="FFDBE5F1"/>
          <bgColor rgb="FFDBE5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8D8D8"/>
          <bgColor rgb="FFD8D8D8"/>
        </patternFill>
      </fill>
    </dxf>
    <dxf>
      <font>
        <b/>
        <color rgb="FF000000"/>
      </font>
      <fill>
        <patternFill patternType="solid">
          <fgColor rgb="FFDBE5F1"/>
          <bgColor rgb="FFDBE5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BE5F1"/>
          <bgColor rgb="FFDBE5F1"/>
        </patternFill>
      </fill>
      <border>
        <bottom style="thin">
          <color rgb="FF95B3D7"/>
        </bottom>
      </border>
    </dxf>
    <dxf>
      <fill>
        <patternFill patternType="solid">
          <fgColor rgb="FFDBE5F1"/>
          <bgColor rgb="FFDBE5F1"/>
        </patternFill>
      </fill>
      <border>
        <bottom style="thin">
          <color rgb="FF95B3D7"/>
        </bottom>
      </border>
    </dxf>
    <dxf>
      <fill>
        <patternFill patternType="solid">
          <fgColor rgb="FFDBE5F1"/>
          <bgColor rgb="FFDBE5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8D8D8"/>
          <bgColor rgb="FFD8D8D8"/>
        </patternFill>
      </fill>
    </dxf>
    <dxf>
      <font>
        <b/>
        <color rgb="FF000000"/>
      </font>
      <fill>
        <patternFill patternType="solid">
          <fgColor rgb="FFDBE5F1"/>
          <bgColor rgb="FFDBE5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BE5F1"/>
          <bgColor rgb="FFDBE5F1"/>
        </patternFill>
      </fill>
      <border>
        <bottom style="thin">
          <color rgb="FF95B3D7"/>
        </bottom>
      </border>
    </dxf>
    <dxf>
      <fill>
        <patternFill patternType="solid">
          <fgColor rgb="FFDBE5F1"/>
          <bgColor rgb="FFDBE5F1"/>
        </patternFill>
      </fill>
      <border>
        <bottom style="thin">
          <color rgb="FF95B3D7"/>
        </bottom>
      </border>
    </dxf>
    <dxf>
      <fill>
        <patternFill patternType="solid">
          <fgColor rgb="FFDBE5F1"/>
          <bgColor rgb="FFDBE5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8D8D8"/>
          <bgColor rgb="FFD8D8D8"/>
        </patternFill>
      </fill>
    </dxf>
    <dxf>
      <font>
        <b/>
        <color rgb="FF000000"/>
      </font>
      <fill>
        <patternFill patternType="solid">
          <fgColor rgb="FFDBE5F1"/>
          <bgColor rgb="FFDBE5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BE5F1"/>
          <bgColor rgb="FFDBE5F1"/>
        </patternFill>
      </fill>
      <border>
        <bottom style="thin">
          <color rgb="FF95B3D7"/>
        </bottom>
      </border>
    </dxf>
    <dxf>
      <fill>
        <patternFill patternType="solid">
          <fgColor rgb="FFDBE5F1"/>
          <bgColor rgb="FFDBE5F1"/>
        </patternFill>
      </fill>
      <border>
        <bottom style="thin">
          <color rgb="FF95B3D7"/>
        </bottom>
      </border>
    </dxf>
    <dxf>
      <fill>
        <patternFill patternType="solid">
          <fgColor rgb="FFDBE5F1"/>
          <bgColor rgb="FFDBE5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8D8D8"/>
          <bgColor rgb="FFD8D8D8"/>
        </patternFill>
      </fill>
    </dxf>
    <dxf>
      <font>
        <b/>
        <color rgb="FF000000"/>
      </font>
      <fill>
        <patternFill patternType="solid">
          <fgColor rgb="FFDBE5F1"/>
          <bgColor rgb="FFDBE5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BE5F1"/>
          <bgColor rgb="FFDBE5F1"/>
        </patternFill>
      </fill>
      <border>
        <bottom style="thin">
          <color rgb="FF95B3D7"/>
        </bottom>
      </border>
    </dxf>
    <dxf>
      <fill>
        <patternFill patternType="solid">
          <fgColor rgb="FFDBE5F1"/>
          <bgColor rgb="FFDBE5F1"/>
        </patternFill>
      </fill>
      <border>
        <bottom style="thin">
          <color rgb="FF95B3D7"/>
        </bottom>
      </border>
    </dxf>
    <dxf>
      <fill>
        <patternFill patternType="solid">
          <fgColor rgb="FFDBE5F1"/>
          <bgColor rgb="FFDBE5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8D8D8"/>
          <bgColor rgb="FFD8D8D8"/>
        </patternFill>
      </fill>
    </dxf>
    <dxf>
      <font>
        <b/>
        <color rgb="FF000000"/>
      </font>
      <fill>
        <patternFill patternType="solid">
          <fgColor rgb="FFDBE5F1"/>
          <bgColor rgb="FFDBE5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BE5F1"/>
          <bgColor rgb="FFDBE5F1"/>
        </patternFill>
      </fill>
      <border>
        <bottom style="thin">
          <color rgb="FF95B3D7"/>
        </bottom>
      </border>
    </dxf>
  </dxfs>
  <tableStyles count="5" defaultTableStyle="TableStyleMedium2" defaultPivotStyle="PivotStyleLight16">
    <tableStyle name="PivotStyleLight16 2" table="0" count="11">
      <tableStyleElement type="headerRow" dxfId="62"/>
      <tableStyleElement type="totalRow" dxfId="61"/>
      <tableStyleElement type="firstRowStripe" dxfId="60"/>
      <tableStyleElement type="firstColumnStripe" dxfId="59"/>
      <tableStyleElement type="firstSubtotalColumn" dxfId="58"/>
      <tableStyleElement type="firstSubtotalRow" dxfId="57"/>
      <tableStyleElement type="secondSubtotalRow" dxfId="56"/>
      <tableStyleElement type="firstRowSubheading" dxfId="55"/>
      <tableStyleElement type="secondRowSubheading" dxfId="54"/>
      <tableStyleElement type="pageFieldLabels" dxfId="53"/>
      <tableStyleElement type="pageFieldValues" dxfId="52"/>
    </tableStyle>
    <tableStyle name="PivotStyleLight16 3" table="0" count="11">
      <tableStyleElement type="headerRow" dxfId="51"/>
      <tableStyleElement type="totalRow" dxfId="50"/>
      <tableStyleElement type="firstRowStripe" dxfId="49"/>
      <tableStyleElement type="firstColumnStripe" dxfId="48"/>
      <tableStyleElement type="firstSubtotalColumn" dxfId="47"/>
      <tableStyleElement type="firstSubtotalRow" dxfId="46"/>
      <tableStyleElement type="secondSubtotalRow" dxfId="45"/>
      <tableStyleElement type="firstRowSubheading" dxfId="44"/>
      <tableStyleElement type="secondRowSubheading" dxfId="43"/>
      <tableStyleElement type="pageFieldLabels" dxfId="42"/>
      <tableStyleElement type="pageFieldValues" dxfId="41"/>
    </tableStyle>
    <tableStyle name="PivotStyleLight16 4" table="0" count="11">
      <tableStyleElement type="headerRow" dxfId="40"/>
      <tableStyleElement type="totalRow" dxfId="39"/>
      <tableStyleElement type="firstRowStripe" dxfId="38"/>
      <tableStyleElement type="firstColumnStripe" dxfId="37"/>
      <tableStyleElement type="firstSubtotalColumn" dxfId="36"/>
      <tableStyleElement type="firstSubtotalRow" dxfId="35"/>
      <tableStyleElement type="secondSubtotalRow" dxfId="34"/>
      <tableStyleElement type="firstRowSubheading" dxfId="33"/>
      <tableStyleElement type="secondRowSubheading" dxfId="32"/>
      <tableStyleElement type="pageFieldLabels" dxfId="31"/>
      <tableStyleElement type="pageFieldValues" dxfId="30"/>
    </tableStyle>
    <tableStyle name="PivotStyleLight16 5" table="0" count="11">
      <tableStyleElement type="headerRow" dxfId="29"/>
      <tableStyleElement type="totalRow" dxfId="28"/>
      <tableStyleElement type="firstRowStripe" dxfId="27"/>
      <tableStyleElement type="firstColumnStripe" dxfId="26"/>
      <tableStyleElement type="firstSubtotalColumn" dxfId="25"/>
      <tableStyleElement type="firstSubtotalRow" dxfId="24"/>
      <tableStyleElement type="secondSubtotalRow" dxfId="23"/>
      <tableStyleElement type="firstRowSubheading" dxfId="22"/>
      <tableStyleElement type="secondRowSubheading" dxfId="21"/>
      <tableStyleElement type="pageFieldLabels" dxfId="20"/>
      <tableStyleElement type="pageFieldValues" dxfId="19"/>
    </tableStyle>
    <tableStyle name="PivotStyleLight16 6" table="0" count="11">
      <tableStyleElement type="headerRow" dxfId="18"/>
      <tableStyleElement type="totalRow" dxfId="17"/>
      <tableStyleElement type="firstRowStripe" dxfId="16"/>
      <tableStyleElement type="firstColumnStripe" dxfId="15"/>
      <tableStyleElement type="firstSubtotalColumn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4A5CC"/>
      <rgbColor rgb="00FFFFFF"/>
      <rgbColor rgb="00C3BA3D"/>
      <rgbColor rgb="0000FF00"/>
      <rgbColor rgb="000000FF"/>
      <rgbColor rgb="00FFFF00"/>
      <rgbColor rgb="007B9F84"/>
      <rgbColor rgb="0000FFFF"/>
      <rgbColor rgb="00FCD014"/>
      <rgbColor rgb="00008000"/>
      <rgbColor rgb="00000080"/>
      <rgbColor rgb="00808000"/>
      <rgbColor rgb="00800080"/>
      <rgbColor rgb="00008080"/>
      <rgbColor rgb="00C0C0C0"/>
      <rgbColor rgb="00808080"/>
      <rgbColor rgb="009C7A4D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E27880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CCFF"/>
      <color rgb="FFCC99FF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200"/>
              <a:t>Estado/Potencial ecológico</a:t>
            </a:r>
            <a:r>
              <a:rPr lang="es-ES" sz="1200" baseline="0"/>
              <a:t>. </a:t>
            </a:r>
            <a:r>
              <a:rPr lang="es-ES" sz="1200"/>
              <a:t>Planes 2º ciclo (2015)</a:t>
            </a:r>
          </a:p>
        </c:rich>
      </c:tx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v>Planes 2º ciclo</c:v>
          </c:tx>
          <c:explosion val="25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'Indicador 34'!$E$4:$G$4</c:f>
              <c:strCache>
                <c:ptCount val="3"/>
                <c:pt idx="0">
                  <c:v>Bueno</c:v>
                </c:pt>
                <c:pt idx="1">
                  <c:v>No alcanza el bueno</c:v>
                </c:pt>
                <c:pt idx="2">
                  <c:v>Sin datos</c:v>
                </c:pt>
              </c:strCache>
            </c:strRef>
          </c:cat>
          <c:val>
            <c:numRef>
              <c:f>'Indicador 34'!$E$16:$G$16</c:f>
              <c:numCache>
                <c:formatCode>#,##0</c:formatCode>
                <c:ptCount val="3"/>
                <c:pt idx="0">
                  <c:v>2869</c:v>
                </c:pt>
                <c:pt idx="1">
                  <c:v>2186</c:v>
                </c:pt>
                <c:pt idx="2">
                  <c:v>107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A13-48AC-A2B5-BAC0FBBF7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  <c:txPr>
        <a:bodyPr/>
        <a:lstStyle/>
        <a:p>
          <a:pPr rtl="0">
            <a:defRPr/>
          </a:pPr>
          <a:endParaRPr lang="es-ES"/>
        </a:p>
      </c:txPr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'Indicador 36'!$J$48:$J$51</c:f>
              <c:strCache>
                <c:ptCount val="4"/>
                <c:pt idx="0">
                  <c:v>Captación de agua potable</c:v>
                </c:pt>
                <c:pt idx="1">
                  <c:v>Aves</c:v>
                </c:pt>
                <c:pt idx="2">
                  <c:v>Hábitats</c:v>
                </c:pt>
                <c:pt idx="3">
                  <c:v>Nitratos</c:v>
                </c:pt>
              </c:strCache>
            </c:strRef>
          </c:cat>
          <c:val>
            <c:numRef>
              <c:f>'Indicador 36'!$K$48:$K$51</c:f>
              <c:numCache>
                <c:formatCode>0</c:formatCode>
                <c:ptCount val="4"/>
                <c:pt idx="0">
                  <c:v>637</c:v>
                </c:pt>
                <c:pt idx="1">
                  <c:v>325</c:v>
                </c:pt>
                <c:pt idx="2">
                  <c:v>451</c:v>
                </c:pt>
                <c:pt idx="3">
                  <c:v>237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CA-4DE1-BB74-21A9D02AE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455456"/>
        <c:axId val="1640456000"/>
      </c:barChart>
      <c:catAx>
        <c:axId val="16404554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40456000"/>
        <c:crosses val="autoZero"/>
        <c:auto val="1"/>
        <c:lblAlgn val="ctr"/>
        <c:lblOffset val="100"/>
        <c:noMultiLvlLbl val="0"/>
      </c:catAx>
      <c:valAx>
        <c:axId val="1640456000"/>
        <c:scaling>
          <c:orientation val="minMax"/>
        </c:scaling>
        <c:delete val="0"/>
        <c:axPos val="b"/>
        <c:majorGridlines/>
        <c:numFmt formatCode="0" sourceLinked="1"/>
        <c:majorTickMark val="out"/>
        <c:minorTickMark val="none"/>
        <c:tickLblPos val="nextTo"/>
        <c:crossAx val="16404554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" l="0.70000000000000095" r="0.70000000000000095" t="0.750000000000003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baseline="0">
                <a:effectLst/>
              </a:rPr>
              <a:t>% Masas de agua subterránea en buen estado</a:t>
            </a:r>
            <a:r>
              <a:rPr lang="es-ES" sz="1400" b="0" i="0" u="none" strike="noStrike" baseline="0"/>
              <a:t> </a:t>
            </a:r>
            <a:endParaRPr lang="es-E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'Tabla 6'!$A$8</c:f>
              <c:strCache>
                <c:ptCount val="1"/>
                <c:pt idx="0">
                  <c:v>Cuantitativo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'Tabla 6'!$B$7:$F$7</c:f>
              <c:strCache>
                <c:ptCount val="5"/>
                <c:pt idx="0">
                  <c:v>Valoración PH 2º ciclo (2015)</c:v>
                </c:pt>
                <c:pt idx="1">
                  <c:v>Seguimiento 2017</c:v>
                </c:pt>
                <c:pt idx="2">
                  <c:v>Seguimiento 2018</c:v>
                </c:pt>
                <c:pt idx="3">
                  <c:v>Seguimiento 2019</c:v>
                </c:pt>
                <c:pt idx="4">
                  <c:v>Seguimiento 2020</c:v>
                </c:pt>
              </c:strCache>
            </c:strRef>
          </c:cat>
          <c:val>
            <c:numRef>
              <c:f>'Tabla 6'!$B$8:$F$8</c:f>
              <c:numCache>
                <c:formatCode>0.0%</c:formatCode>
                <c:ptCount val="5"/>
                <c:pt idx="0">
                  <c:v>0.7572178477690289</c:v>
                </c:pt>
                <c:pt idx="1">
                  <c:v>0.71391076115485563</c:v>
                </c:pt>
                <c:pt idx="2">
                  <c:v>0.73753280839895008</c:v>
                </c:pt>
                <c:pt idx="3">
                  <c:v>0.74146981627296593</c:v>
                </c:pt>
                <c:pt idx="4">
                  <c:v>0.73884514435695536</c:v>
                </c:pt>
              </c:numCache>
            </c:numRef>
          </c:val>
        </c:ser>
        <c:ser>
          <c:idx val="1"/>
          <c:order val="1"/>
          <c:tx>
            <c:strRef>
              <c:f>'Tabla 6'!$A$9</c:f>
              <c:strCache>
                <c:ptCount val="1"/>
                <c:pt idx="0">
                  <c:v>Químico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'Tabla 6'!$B$7:$F$7</c:f>
              <c:strCache>
                <c:ptCount val="5"/>
                <c:pt idx="0">
                  <c:v>Valoración PH 2º ciclo (2015)</c:v>
                </c:pt>
                <c:pt idx="1">
                  <c:v>Seguimiento 2017</c:v>
                </c:pt>
                <c:pt idx="2">
                  <c:v>Seguimiento 2018</c:v>
                </c:pt>
                <c:pt idx="3">
                  <c:v>Seguimiento 2019</c:v>
                </c:pt>
                <c:pt idx="4">
                  <c:v>Seguimiento 2020</c:v>
                </c:pt>
              </c:strCache>
            </c:strRef>
          </c:cat>
          <c:val>
            <c:numRef>
              <c:f>'Tabla 6'!$B$9:$F$9</c:f>
              <c:numCache>
                <c:formatCode>0.0%</c:formatCode>
                <c:ptCount val="5"/>
                <c:pt idx="0">
                  <c:v>0.64829396325459321</c:v>
                </c:pt>
                <c:pt idx="1">
                  <c:v>0.64304461942257218</c:v>
                </c:pt>
                <c:pt idx="2">
                  <c:v>0.6351706036745407</c:v>
                </c:pt>
                <c:pt idx="3">
                  <c:v>0.65748031496062997</c:v>
                </c:pt>
                <c:pt idx="4">
                  <c:v>0.64041994750656173</c:v>
                </c:pt>
              </c:numCache>
            </c:numRef>
          </c:val>
        </c:ser>
        <c:ser>
          <c:idx val="2"/>
          <c:order val="2"/>
          <c:tx>
            <c:strRef>
              <c:f>'Tabla 6'!$A$10</c:f>
              <c:strCache>
                <c:ptCount val="1"/>
                <c:pt idx="0">
                  <c:v>Global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'Tabla 6'!$B$7:$F$7</c:f>
              <c:strCache>
                <c:ptCount val="5"/>
                <c:pt idx="0">
                  <c:v>Valoración PH 2º ciclo (2015)</c:v>
                </c:pt>
                <c:pt idx="1">
                  <c:v>Seguimiento 2017</c:v>
                </c:pt>
                <c:pt idx="2">
                  <c:v>Seguimiento 2018</c:v>
                </c:pt>
                <c:pt idx="3">
                  <c:v>Seguimiento 2019</c:v>
                </c:pt>
                <c:pt idx="4">
                  <c:v>Seguimiento 2020</c:v>
                </c:pt>
              </c:strCache>
            </c:strRef>
          </c:cat>
          <c:val>
            <c:numRef>
              <c:f>'Tabla 6'!$B$10:$F$10</c:f>
              <c:numCache>
                <c:formatCode>0.0%</c:formatCode>
                <c:ptCount val="5"/>
                <c:pt idx="0">
                  <c:v>0.55774278215223094</c:v>
                </c:pt>
                <c:pt idx="1">
                  <c:v>0.52362204724409445</c:v>
                </c:pt>
                <c:pt idx="2">
                  <c:v>0.54068241469816269</c:v>
                </c:pt>
                <c:pt idx="3">
                  <c:v>0.55118110236220474</c:v>
                </c:pt>
                <c:pt idx="4">
                  <c:v>0.53149606299212604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59991712"/>
        <c:axId val="1647063072"/>
      </c:barChart>
      <c:catAx>
        <c:axId val="1459991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47063072"/>
        <c:crosses val="autoZero"/>
        <c:auto val="1"/>
        <c:lblAlgn val="ctr"/>
        <c:lblOffset val="100"/>
        <c:noMultiLvlLbl val="0"/>
      </c:catAx>
      <c:valAx>
        <c:axId val="1647063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59991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200"/>
              <a:t>Estado químico. </a:t>
            </a:r>
            <a:r>
              <a:rPr lang="es-ES" sz="1200" b="1" i="0" baseline="0">
                <a:effectLst/>
              </a:rPr>
              <a:t>Planes 2º ciclo (2015)</a:t>
            </a:r>
            <a:endParaRPr lang="es-ES" sz="1200">
              <a:effectLst/>
            </a:endParaRPr>
          </a:p>
        </c:rich>
      </c:tx>
      <c:layout/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v>Estado químico</c:v>
          </c:tx>
          <c:explosion val="25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'Indicador 34'!$E$21:$G$21</c:f>
              <c:strCache>
                <c:ptCount val="3"/>
                <c:pt idx="0">
                  <c:v>Bueno</c:v>
                </c:pt>
                <c:pt idx="1">
                  <c:v>No alcanza el bueno</c:v>
                </c:pt>
                <c:pt idx="2">
                  <c:v>Sin datos</c:v>
                </c:pt>
              </c:strCache>
            </c:strRef>
          </c:cat>
          <c:val>
            <c:numRef>
              <c:f>'Indicador 34'!$E$33:$G$33</c:f>
              <c:numCache>
                <c:formatCode>#,##0</c:formatCode>
                <c:ptCount val="3"/>
                <c:pt idx="0">
                  <c:v>4516</c:v>
                </c:pt>
                <c:pt idx="1">
                  <c:v>355</c:v>
                </c:pt>
                <c:pt idx="2">
                  <c:v>291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7BD-4ECB-AFA1-54B203F6E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/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200" b="1" i="0" u="none" strike="noStrike" baseline="0">
                <a:effectLst/>
              </a:rPr>
              <a:t>Estado/Potencial ecológico</a:t>
            </a:r>
            <a:r>
              <a:rPr lang="es-ES" sz="1200"/>
              <a:t>. Seguimiento  2020</a:t>
            </a:r>
          </a:p>
        </c:rich>
      </c:tx>
      <c:overlay val="0"/>
      <c:spPr>
        <a:solidFill>
          <a:srgbClr val="92D050"/>
        </a:solidFill>
      </c:sp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explosion val="25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'Indicador 34'!$L$4:$M$4</c:f>
              <c:strCache>
                <c:ptCount val="2"/>
                <c:pt idx="0">
                  <c:v>Bueno</c:v>
                </c:pt>
                <c:pt idx="1">
                  <c:v>No alcanza el bueno</c:v>
                </c:pt>
              </c:strCache>
            </c:strRef>
          </c:cat>
          <c:val>
            <c:numRef>
              <c:f>'Indicador 34'!$L$16:$M$16</c:f>
              <c:numCache>
                <c:formatCode>#,##0</c:formatCode>
                <c:ptCount val="2"/>
                <c:pt idx="0">
                  <c:v>3112</c:v>
                </c:pt>
                <c:pt idx="1">
                  <c:v>2050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59D-42C9-8DB8-80B03D1CC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  <c:txPr>
        <a:bodyPr/>
        <a:lstStyle/>
        <a:p>
          <a:pPr rtl="0">
            <a:defRPr/>
          </a:pPr>
          <a:endParaRPr lang="es-ES"/>
        </a:p>
      </c:txPr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200"/>
              <a:t>Estado químico. Seguimiento 2020</a:t>
            </a:r>
            <a:endParaRPr lang="es-ES" sz="1200">
              <a:effectLst/>
            </a:endParaRPr>
          </a:p>
        </c:rich>
      </c:tx>
      <c:layout/>
      <c:overlay val="0"/>
      <c:spPr>
        <a:solidFill>
          <a:srgbClr val="92D050"/>
        </a:solidFill>
      </c:sp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explosion val="25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'Indicador 34'!$L$21:$M$21</c:f>
              <c:strCache>
                <c:ptCount val="2"/>
                <c:pt idx="0">
                  <c:v>Bueno</c:v>
                </c:pt>
                <c:pt idx="1">
                  <c:v>No alcanza el bueno</c:v>
                </c:pt>
              </c:strCache>
            </c:strRef>
          </c:cat>
          <c:val>
            <c:numRef>
              <c:f>'Indicador 34'!$L$33:$M$33</c:f>
              <c:numCache>
                <c:formatCode>#,##0</c:formatCode>
                <c:ptCount val="2"/>
                <c:pt idx="0">
                  <c:v>4376</c:v>
                </c:pt>
                <c:pt idx="1">
                  <c:v>786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38-4797-8635-99AC030BB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/>
      <c:overlay val="0"/>
      <c:txPr>
        <a:bodyPr/>
        <a:lstStyle/>
        <a:p>
          <a:pPr rtl="0">
            <a:defRPr/>
          </a:pPr>
          <a:endParaRPr lang="es-ES"/>
        </a:p>
      </c:txPr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200"/>
              <a:t>Buen estado</a:t>
            </a:r>
            <a:r>
              <a:rPr lang="es-ES" sz="1200" baseline="0"/>
              <a:t> global de las masas de agua superficial</a:t>
            </a:r>
            <a:endParaRPr lang="es-ES" sz="1200">
              <a:effectLst/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4.7531675771026648E-2"/>
          <c:y val="0.17114197016240296"/>
          <c:w val="0.88717225734934813"/>
          <c:h val="0.70548886460630023"/>
        </c:manualLayout>
      </c:layout>
      <c:barChart>
        <c:barDir val="col"/>
        <c:grouping val="stack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'Indicador 34'!$E$37:$H$37</c:f>
              <c:strCache>
                <c:ptCount val="4"/>
                <c:pt idx="0">
                  <c:v>Planes 2º Ciclo (2015)</c:v>
                </c:pt>
                <c:pt idx="1">
                  <c:v>Seguimiento 2018</c:v>
                </c:pt>
                <c:pt idx="2">
                  <c:v>Seguimiento 2019</c:v>
                </c:pt>
                <c:pt idx="3">
                  <c:v>Seguimiento 2020</c:v>
                </c:pt>
              </c:strCache>
            </c:strRef>
          </c:cat>
          <c:val>
            <c:numRef>
              <c:f>'Indicador 34'!$E$49:$H$49</c:f>
              <c:numCache>
                <c:formatCode>#,##0</c:formatCode>
                <c:ptCount val="4"/>
                <c:pt idx="0">
                  <c:v>2666</c:v>
                </c:pt>
                <c:pt idx="1">
                  <c:v>3115</c:v>
                </c:pt>
                <c:pt idx="2">
                  <c:v>3030</c:v>
                </c:pt>
                <c:pt idx="3">
                  <c:v>2986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78F-4454-9246-DBB035D24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40452192"/>
        <c:axId val="1640453280"/>
      </c:barChart>
      <c:catAx>
        <c:axId val="16404521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solidFill>
            <a:schemeClr val="bg1"/>
          </a:solidFill>
        </c:spPr>
        <c:txPr>
          <a:bodyPr/>
          <a:lstStyle/>
          <a:p>
            <a:pPr>
              <a:defRPr>
                <a:solidFill>
                  <a:schemeClr val="tx1"/>
                </a:solidFill>
              </a:defRPr>
            </a:pPr>
            <a:endParaRPr lang="es-ES"/>
          </a:p>
        </c:txPr>
        <c:crossAx val="1640453280"/>
        <c:crossesAt val="0"/>
        <c:auto val="1"/>
        <c:lblAlgn val="ctr"/>
        <c:lblOffset val="100"/>
        <c:noMultiLvlLbl val="0"/>
      </c:catAx>
      <c:valAx>
        <c:axId val="1640453280"/>
        <c:scaling>
          <c:orientation val="minMax"/>
          <c:max val="5162"/>
          <c:min val="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40452192"/>
        <c:crosses val="autoZero"/>
        <c:crossBetween val="between"/>
        <c:majorUnit val="1000"/>
        <c:min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400"/>
              <a:t>Estado cuantitativo 2020 </a:t>
            </a:r>
          </a:p>
        </c:rich>
      </c:tx>
      <c:layout/>
      <c:overlay val="0"/>
      <c:spPr>
        <a:solidFill>
          <a:srgbClr val="92D050"/>
        </a:solidFill>
      </c:sp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explosion val="25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'Indicador 35'!$A$5:$A$6</c:f>
              <c:strCache>
                <c:ptCount val="2"/>
                <c:pt idx="0">
                  <c:v>Buen estado</c:v>
                </c:pt>
                <c:pt idx="1">
                  <c:v>Mal estado</c:v>
                </c:pt>
              </c:strCache>
            </c:strRef>
          </c:cat>
          <c:val>
            <c:numRef>
              <c:f>'Indicador 35'!$L$5:$L$6</c:f>
              <c:numCache>
                <c:formatCode>General</c:formatCode>
                <c:ptCount val="2"/>
                <c:pt idx="0">
                  <c:v>563</c:v>
                </c:pt>
                <c:pt idx="1">
                  <c:v>199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15E-42A1-A840-2AD632E7E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/>
      <c:overlay val="0"/>
      <c:txPr>
        <a:bodyPr/>
        <a:lstStyle/>
        <a:p>
          <a:pPr rtl="0">
            <a:defRPr/>
          </a:pPr>
          <a:endParaRPr lang="es-ES"/>
        </a:p>
      </c:txPr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400"/>
              <a:t>Estado químico 2020</a:t>
            </a:r>
          </a:p>
        </c:rich>
      </c:tx>
      <c:layout/>
      <c:overlay val="0"/>
      <c:spPr>
        <a:solidFill>
          <a:srgbClr val="92D050"/>
        </a:solidFill>
      </c:sp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explosion val="25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'Indicador 35'!$A$15:$A$16</c:f>
              <c:strCache>
                <c:ptCount val="2"/>
                <c:pt idx="0">
                  <c:v>Buen estado</c:v>
                </c:pt>
                <c:pt idx="1">
                  <c:v>Mal estado</c:v>
                </c:pt>
              </c:strCache>
            </c:strRef>
          </c:cat>
          <c:val>
            <c:numRef>
              <c:f>'Indicador 35'!$L$15:$L$16</c:f>
              <c:numCache>
                <c:formatCode>General</c:formatCode>
                <c:ptCount val="2"/>
                <c:pt idx="0">
                  <c:v>488</c:v>
                </c:pt>
                <c:pt idx="1">
                  <c:v>274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507-4E32-9333-A5D96425C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/>
      <c:overlay val="0"/>
      <c:txPr>
        <a:bodyPr/>
        <a:lstStyle/>
        <a:p>
          <a:pPr rtl="0">
            <a:defRPr/>
          </a:pPr>
          <a:endParaRPr lang="es-ES"/>
        </a:p>
      </c:txPr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400"/>
              <a:t>Estado global 2020</a:t>
            </a:r>
          </a:p>
        </c:rich>
      </c:tx>
      <c:layout/>
      <c:overlay val="0"/>
      <c:spPr>
        <a:solidFill>
          <a:srgbClr val="92D050"/>
        </a:solidFill>
      </c:sp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8589457567803995E-2"/>
          <c:y val="0.26884488172343901"/>
          <c:w val="0.63469750656168"/>
          <c:h val="0.62128817662205305"/>
        </c:manualLayout>
      </c:layout>
      <c:pie3DChart>
        <c:varyColors val="1"/>
        <c:ser>
          <c:idx val="0"/>
          <c:order val="0"/>
          <c:explosion val="25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'Indicador 35'!$A$25:$A$26</c:f>
              <c:strCache>
                <c:ptCount val="2"/>
                <c:pt idx="0">
                  <c:v>Buen estado</c:v>
                </c:pt>
                <c:pt idx="1">
                  <c:v>Mal estado</c:v>
                </c:pt>
              </c:strCache>
            </c:strRef>
          </c:cat>
          <c:val>
            <c:numRef>
              <c:f>'Indicador 35'!$E$25:$E$26</c:f>
              <c:numCache>
                <c:formatCode>General</c:formatCode>
                <c:ptCount val="2"/>
                <c:pt idx="0">
                  <c:v>405</c:v>
                </c:pt>
                <c:pt idx="1">
                  <c:v>357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8D8-4E9C-A45B-C076F4CEA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/>
      <c:overlay val="0"/>
      <c:txPr>
        <a:bodyPr/>
        <a:lstStyle/>
        <a:p>
          <a:pPr rtl="0">
            <a:defRPr/>
          </a:pPr>
          <a:endParaRPr lang="es-ES"/>
        </a:p>
      </c:txPr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'Indicador 36'!$J$5:$J$12</c:f>
              <c:strCache>
                <c:ptCount val="8"/>
                <c:pt idx="0">
                  <c:v>Habitat</c:v>
                </c:pt>
                <c:pt idx="1">
                  <c:v>Aves</c:v>
                </c:pt>
                <c:pt idx="2">
                  <c:v>Captación agua potable</c:v>
                </c:pt>
                <c:pt idx="3">
                  <c:v>Peces</c:v>
                </c:pt>
                <c:pt idx="4">
                  <c:v>Nitratos</c:v>
                </c:pt>
                <c:pt idx="5">
                  <c:v>Otra europea</c:v>
                </c:pt>
                <c:pt idx="6">
                  <c:v>Baño</c:v>
                </c:pt>
                <c:pt idx="7">
                  <c:v>Moluscos</c:v>
                </c:pt>
              </c:strCache>
            </c:strRef>
          </c:cat>
          <c:val>
            <c:numRef>
              <c:f>'Indicador 36'!$K$5:$K$12</c:f>
              <c:numCache>
                <c:formatCode>0</c:formatCode>
                <c:ptCount val="8"/>
                <c:pt idx="0">
                  <c:v>2982</c:v>
                </c:pt>
                <c:pt idx="1">
                  <c:v>1868</c:v>
                </c:pt>
                <c:pt idx="2">
                  <c:v>1252</c:v>
                </c:pt>
                <c:pt idx="3">
                  <c:v>746</c:v>
                </c:pt>
                <c:pt idx="4">
                  <c:v>491</c:v>
                </c:pt>
                <c:pt idx="5">
                  <c:v>468</c:v>
                </c:pt>
                <c:pt idx="6">
                  <c:v>354</c:v>
                </c:pt>
                <c:pt idx="7">
                  <c:v>250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9F-4696-8B24-E7EA7370A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457632"/>
        <c:axId val="1640453824"/>
      </c:barChart>
      <c:catAx>
        <c:axId val="16404576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40453824"/>
        <c:crosses val="autoZero"/>
        <c:auto val="1"/>
        <c:lblAlgn val="ctr"/>
        <c:lblOffset val="100"/>
        <c:noMultiLvlLbl val="0"/>
      </c:catAx>
      <c:valAx>
        <c:axId val="1640453824"/>
        <c:scaling>
          <c:orientation val="minMax"/>
        </c:scaling>
        <c:delete val="0"/>
        <c:axPos val="b"/>
        <c:majorGridlines/>
        <c:numFmt formatCode="0" sourceLinked="0"/>
        <c:majorTickMark val="out"/>
        <c:minorTickMark val="none"/>
        <c:tickLblPos val="nextTo"/>
        <c:crossAx val="16404576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" l="0.70000000000000095" r="0.70000000000000095" t="0.750000000000003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</xdr:colOff>
      <xdr:row>0</xdr:row>
      <xdr:rowOff>22860</xdr:rowOff>
    </xdr:from>
    <xdr:to>
      <xdr:col>1</xdr:col>
      <xdr:colOff>1285875</xdr:colOff>
      <xdr:row>3</xdr:row>
      <xdr:rowOff>148625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" y="22860"/>
          <a:ext cx="3192780" cy="720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85726</xdr:colOff>
      <xdr:row>1</xdr:row>
      <xdr:rowOff>48815</xdr:rowOff>
    </xdr:from>
    <xdr:to>
      <xdr:col>15</xdr:col>
      <xdr:colOff>1028701</xdr:colOff>
      <xdr:row>14</xdr:row>
      <xdr:rowOff>163115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33338</xdr:colOff>
      <xdr:row>18</xdr:row>
      <xdr:rowOff>11907</xdr:rowOff>
    </xdr:from>
    <xdr:to>
      <xdr:col>15</xdr:col>
      <xdr:colOff>976313</xdr:colOff>
      <xdr:row>31</xdr:row>
      <xdr:rowOff>16669</xdr:rowOff>
    </xdr:to>
    <xdr:graphicFrame macro="">
      <xdr:nvGraphicFramePr>
        <xdr:cNvPr id="3" name="2 Gráfico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1381125</xdr:colOff>
      <xdr:row>1</xdr:row>
      <xdr:rowOff>47625</xdr:rowOff>
    </xdr:from>
    <xdr:to>
      <xdr:col>18</xdr:col>
      <xdr:colOff>147638</xdr:colOff>
      <xdr:row>14</xdr:row>
      <xdr:rowOff>171450</xdr:rowOff>
    </xdr:to>
    <xdr:graphicFrame macro="">
      <xdr:nvGraphicFramePr>
        <xdr:cNvPr id="6" name="5 Gráfico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1352550</xdr:colOff>
      <xdr:row>18</xdr:row>
      <xdr:rowOff>38100</xdr:rowOff>
    </xdr:from>
    <xdr:to>
      <xdr:col>18</xdr:col>
      <xdr:colOff>119063</xdr:colOff>
      <xdr:row>31</xdr:row>
      <xdr:rowOff>33337</xdr:rowOff>
    </xdr:to>
    <xdr:graphicFrame macro="">
      <xdr:nvGraphicFramePr>
        <xdr:cNvPr id="7" name="6 Gráfico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442913</xdr:colOff>
      <xdr:row>36</xdr:row>
      <xdr:rowOff>264319</xdr:rowOff>
    </xdr:from>
    <xdr:to>
      <xdr:col>15</xdr:col>
      <xdr:colOff>547688</xdr:colOff>
      <xdr:row>49</xdr:row>
      <xdr:rowOff>45244</xdr:rowOff>
    </xdr:to>
    <xdr:graphicFrame macro="">
      <xdr:nvGraphicFramePr>
        <xdr:cNvPr id="8" name="7 Gráfico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19</xdr:row>
      <xdr:rowOff>0</xdr:rowOff>
    </xdr:from>
    <xdr:to>
      <xdr:col>18</xdr:col>
      <xdr:colOff>33617</xdr:colOff>
      <xdr:row>33</xdr:row>
      <xdr:rowOff>76200</xdr:rowOff>
    </xdr:to>
    <xdr:graphicFrame macro="">
      <xdr:nvGraphicFramePr>
        <xdr:cNvPr id="5" name="1 Gráfico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36</xdr:row>
      <xdr:rowOff>0</xdr:rowOff>
    </xdr:from>
    <xdr:to>
      <xdr:col>18</xdr:col>
      <xdr:colOff>1064559</xdr:colOff>
      <xdr:row>50</xdr:row>
      <xdr:rowOff>76200</xdr:rowOff>
    </xdr:to>
    <xdr:graphicFrame macro="">
      <xdr:nvGraphicFramePr>
        <xdr:cNvPr id="6" name="2 Gráfico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0</xdr:colOff>
      <xdr:row>52</xdr:row>
      <xdr:rowOff>0</xdr:rowOff>
    </xdr:from>
    <xdr:to>
      <xdr:col>18</xdr:col>
      <xdr:colOff>780676</xdr:colOff>
      <xdr:row>66</xdr:row>
      <xdr:rowOff>63500</xdr:rowOff>
    </xdr:to>
    <xdr:graphicFrame macro="">
      <xdr:nvGraphicFramePr>
        <xdr:cNvPr id="7" name="3 Gráfico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20</xdr:row>
      <xdr:rowOff>0</xdr:rowOff>
    </xdr:from>
    <xdr:to>
      <xdr:col>7</xdr:col>
      <xdr:colOff>1057275</xdr:colOff>
      <xdr:row>39</xdr:row>
      <xdr:rowOff>66675</xdr:rowOff>
    </xdr:to>
    <xdr:graphicFrame macro="">
      <xdr:nvGraphicFramePr>
        <xdr:cNvPr id="149692" name="2 Gráfico">
          <a:extLst>
            <a:ext uri="{FF2B5EF4-FFF2-40B4-BE49-F238E27FC236}">
              <a16:creationId xmlns="" xmlns:a16="http://schemas.microsoft.com/office/drawing/2014/main" id="{00000000-0008-0000-0300-0000BC48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28575</xdr:colOff>
      <xdr:row>60</xdr:row>
      <xdr:rowOff>0</xdr:rowOff>
    </xdr:from>
    <xdr:to>
      <xdr:col>7</xdr:col>
      <xdr:colOff>1257300</xdr:colOff>
      <xdr:row>76</xdr:row>
      <xdr:rowOff>47625</xdr:rowOff>
    </xdr:to>
    <xdr:graphicFrame macro="">
      <xdr:nvGraphicFramePr>
        <xdr:cNvPr id="149693" name="1 Gráfico">
          <a:extLst>
            <a:ext uri="{FF2B5EF4-FFF2-40B4-BE49-F238E27FC236}">
              <a16:creationId xmlns="" xmlns:a16="http://schemas.microsoft.com/office/drawing/2014/main" id="{00000000-0008-0000-0300-0000BD48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38</xdr:row>
      <xdr:rowOff>66675</xdr:rowOff>
    </xdr:from>
    <xdr:to>
      <xdr:col>0</xdr:col>
      <xdr:colOff>360086</xdr:colOff>
      <xdr:row>40</xdr:row>
      <xdr:rowOff>95250</xdr:rowOff>
    </xdr:to>
    <xdr:sp macro="" textlink="">
      <xdr:nvSpPr>
        <xdr:cNvPr id="1010689" name="Rectángulo 559">
          <a:extLst>
            <a:ext uri="{FF2B5EF4-FFF2-40B4-BE49-F238E27FC236}">
              <a16:creationId xmlns="" xmlns:a16="http://schemas.microsoft.com/office/drawing/2014/main" id="{00000000-0008-0000-0600-0000016C0F00}"/>
            </a:ext>
          </a:extLst>
        </xdr:cNvPr>
        <xdr:cNvSpPr>
          <a:spLocks noChangeArrowheads="1"/>
        </xdr:cNvSpPr>
      </xdr:nvSpPr>
      <xdr:spPr bwMode="auto">
        <a:xfrm>
          <a:off x="0" y="6372225"/>
          <a:ext cx="352425" cy="352425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s-E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1143000</xdr:colOff>
      <xdr:row>11</xdr:row>
      <xdr:rowOff>22860</xdr:rowOff>
    </xdr:from>
    <xdr:to>
      <xdr:col>4</xdr:col>
      <xdr:colOff>1021079</xdr:colOff>
      <xdr:row>29</xdr:row>
      <xdr:rowOff>60960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85" name="Tabla_Consulta_desde_MS_Access_Database86" displayName="Tabla_Consulta_desde_MS_Access_Database86" ref="AA15:AB18" totalsRowShown="0" headerRowDxfId="7" dataDxfId="6">
  <autoFilter ref="AA15:AB18"/>
  <tableColumns count="2">
    <tableColumn id="1" name="ValorEstadoQuimico*" dataDxfId="5"/>
    <tableColumn id="2" name="CuentaDeValorEstadoQuimico*" dataDxfId="4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7" name="Tabla_Consulta_desde_MS_Access_Database8" displayName="Tabla_Consulta_desde_MS_Access_Database8" ref="Y4:Z7" totalsRowShown="0" headerRowDxfId="3" dataDxfId="2">
  <autoFilter ref="Y4:Z7"/>
  <tableColumns count="2">
    <tableColumn id="1" name="ValorEstadoCuantitativo*" dataDxfId="1"/>
    <tableColumn id="2" name="CuentaDeValorEstadoCuantitativo*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B15"/>
  <sheetViews>
    <sheetView showGridLines="0" tabSelected="1" workbookViewId="0">
      <selection activeCell="A2" sqref="A2"/>
    </sheetView>
  </sheetViews>
  <sheetFormatPr baseColWidth="10" defaultColWidth="11.42578125" defaultRowHeight="15.75" x14ac:dyDescent="0.25"/>
  <cols>
    <col min="1" max="1" width="27.85546875" style="3" customWidth="1"/>
    <col min="2" max="2" width="119.28515625" style="3" customWidth="1"/>
    <col min="3" max="16384" width="11.42578125" style="3"/>
  </cols>
  <sheetData>
    <row r="5" spans="1:2" ht="15.6" customHeight="1" x14ac:dyDescent="0.25">
      <c r="A5" s="2" t="s">
        <v>48</v>
      </c>
      <c r="B5" s="4" t="s">
        <v>135</v>
      </c>
    </row>
    <row r="6" spans="1:2" x14ac:dyDescent="0.25">
      <c r="A6" s="2" t="s">
        <v>49</v>
      </c>
      <c r="B6" s="3" t="s">
        <v>184</v>
      </c>
    </row>
    <row r="7" spans="1:2" ht="31.5" x14ac:dyDescent="0.25">
      <c r="A7" s="2" t="s">
        <v>50</v>
      </c>
      <c r="B7" s="4" t="s">
        <v>189</v>
      </c>
    </row>
    <row r="8" spans="1:2" x14ac:dyDescent="0.25">
      <c r="A8" s="2" t="s">
        <v>51</v>
      </c>
      <c r="B8" s="3" t="s">
        <v>185</v>
      </c>
    </row>
    <row r="9" spans="1:2" x14ac:dyDescent="0.25">
      <c r="A9" s="2" t="s">
        <v>52</v>
      </c>
      <c r="B9" s="3" t="s">
        <v>186</v>
      </c>
    </row>
    <row r="10" spans="1:2" x14ac:dyDescent="0.25">
      <c r="A10" s="2" t="s">
        <v>53</v>
      </c>
      <c r="B10" s="3" t="s">
        <v>59</v>
      </c>
    </row>
    <row r="11" spans="1:2" ht="62.45" customHeight="1" x14ac:dyDescent="0.25">
      <c r="A11" s="2" t="s">
        <v>54</v>
      </c>
      <c r="B11" s="4" t="s">
        <v>60</v>
      </c>
    </row>
    <row r="12" spans="1:2" x14ac:dyDescent="0.25">
      <c r="A12" s="2" t="s">
        <v>55</v>
      </c>
      <c r="B12" s="5" t="s">
        <v>190</v>
      </c>
    </row>
    <row r="13" spans="1:2" ht="31.5" x14ac:dyDescent="0.25">
      <c r="A13" s="2" t="s">
        <v>56</v>
      </c>
      <c r="B13" s="4" t="s">
        <v>189</v>
      </c>
    </row>
    <row r="14" spans="1:2" x14ac:dyDescent="0.25">
      <c r="A14" s="2" t="s">
        <v>57</v>
      </c>
      <c r="B14" s="5" t="s">
        <v>61</v>
      </c>
    </row>
    <row r="15" spans="1:2" x14ac:dyDescent="0.25">
      <c r="A15" s="2" t="s">
        <v>58</v>
      </c>
      <c r="B15" s="5" t="s">
        <v>62</v>
      </c>
    </row>
  </sheetData>
  <pageMargins left="0.7" right="0.7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showGridLines="0" workbookViewId="0">
      <selection sqref="A1:A3"/>
    </sheetView>
  </sheetViews>
  <sheetFormatPr baseColWidth="10" defaultRowHeight="12.75" x14ac:dyDescent="0.2"/>
  <cols>
    <col min="6" max="6" width="12.42578125" customWidth="1"/>
    <col min="7" max="7" width="13.140625" customWidth="1"/>
    <col min="8" max="8" width="13.42578125" customWidth="1"/>
    <col min="9" max="9" width="13.42578125" style="308" customWidth="1"/>
  </cols>
  <sheetData>
    <row r="1" spans="1:9" ht="15" x14ac:dyDescent="0.2">
      <c r="A1" s="296"/>
      <c r="B1" s="298"/>
      <c r="C1" s="298"/>
      <c r="D1" s="299" t="s">
        <v>173</v>
      </c>
      <c r="E1" s="299"/>
      <c r="F1" s="299"/>
    </row>
    <row r="2" spans="1:9" ht="30" customHeight="1" x14ac:dyDescent="0.2">
      <c r="A2" s="296"/>
      <c r="B2" s="299" t="s">
        <v>73</v>
      </c>
      <c r="C2" s="299"/>
      <c r="D2" s="299" t="s">
        <v>78</v>
      </c>
      <c r="E2" s="299" t="s">
        <v>138</v>
      </c>
      <c r="F2" s="299"/>
    </row>
    <row r="3" spans="1:9" ht="30" x14ac:dyDescent="0.2">
      <c r="A3" s="297"/>
      <c r="B3" s="299"/>
      <c r="C3" s="299"/>
      <c r="D3" s="299"/>
      <c r="E3" s="8" t="s">
        <v>130</v>
      </c>
      <c r="F3" s="8" t="s">
        <v>116</v>
      </c>
      <c r="G3" s="169" t="s">
        <v>145</v>
      </c>
      <c r="H3" s="169" t="s">
        <v>175</v>
      </c>
      <c r="I3" s="169" t="s">
        <v>191</v>
      </c>
    </row>
    <row r="4" spans="1:9" ht="15" x14ac:dyDescent="0.2">
      <c r="A4" s="300" t="s">
        <v>74</v>
      </c>
      <c r="B4" s="300" t="s">
        <v>75</v>
      </c>
      <c r="C4" s="300"/>
      <c r="D4" s="153">
        <v>3480</v>
      </c>
      <c r="E4" s="153">
        <v>2008</v>
      </c>
      <c r="F4" s="153">
        <v>2060</v>
      </c>
      <c r="G4" s="170">
        <v>2291</v>
      </c>
      <c r="H4" s="170">
        <v>2207</v>
      </c>
      <c r="I4" s="170">
        <v>2212</v>
      </c>
    </row>
    <row r="5" spans="1:9" ht="15" x14ac:dyDescent="0.2">
      <c r="A5" s="300"/>
      <c r="B5" s="300" t="s">
        <v>120</v>
      </c>
      <c r="C5" s="154" t="s">
        <v>121</v>
      </c>
      <c r="D5" s="154">
        <v>421</v>
      </c>
      <c r="E5" s="154">
        <v>252</v>
      </c>
      <c r="F5" s="154">
        <v>259</v>
      </c>
      <c r="G5" s="171">
        <v>284</v>
      </c>
      <c r="H5" s="171">
        <v>302</v>
      </c>
      <c r="I5" s="171">
        <v>272</v>
      </c>
    </row>
    <row r="6" spans="1:9" ht="15" x14ac:dyDescent="0.2">
      <c r="A6" s="300"/>
      <c r="B6" s="300"/>
      <c r="C6" s="154" t="s">
        <v>74</v>
      </c>
      <c r="D6" s="154">
        <v>478</v>
      </c>
      <c r="E6" s="154">
        <v>163</v>
      </c>
      <c r="F6" s="154">
        <v>197</v>
      </c>
      <c r="G6" s="171">
        <v>206</v>
      </c>
      <c r="H6" s="171">
        <v>202</v>
      </c>
      <c r="I6" s="171">
        <v>170</v>
      </c>
    </row>
    <row r="7" spans="1:9" ht="15" x14ac:dyDescent="0.2">
      <c r="A7" s="300"/>
      <c r="B7" s="300" t="s">
        <v>76</v>
      </c>
      <c r="C7" s="300"/>
      <c r="D7" s="154">
        <v>11</v>
      </c>
      <c r="E7" s="154">
        <v>5</v>
      </c>
      <c r="F7" s="154">
        <v>3</v>
      </c>
      <c r="G7" s="171">
        <v>4</v>
      </c>
      <c r="H7" s="171">
        <v>5</v>
      </c>
      <c r="I7" s="171">
        <v>5</v>
      </c>
    </row>
    <row r="8" spans="1:9" ht="15" x14ac:dyDescent="0.2">
      <c r="A8" s="300" t="s">
        <v>67</v>
      </c>
      <c r="B8" s="300" t="s">
        <v>75</v>
      </c>
      <c r="C8" s="300"/>
      <c r="D8" s="154">
        <v>220</v>
      </c>
      <c r="E8" s="154">
        <v>101</v>
      </c>
      <c r="F8" s="154">
        <v>103</v>
      </c>
      <c r="G8" s="171">
        <v>112</v>
      </c>
      <c r="H8" s="171">
        <v>108</v>
      </c>
      <c r="I8" s="171">
        <v>116</v>
      </c>
    </row>
    <row r="9" spans="1:9" ht="15" x14ac:dyDescent="0.2">
      <c r="A9" s="300"/>
      <c r="B9" s="300" t="s">
        <v>120</v>
      </c>
      <c r="C9" s="300"/>
      <c r="D9" s="154">
        <v>56</v>
      </c>
      <c r="E9" s="154">
        <v>33</v>
      </c>
      <c r="F9" s="154">
        <v>33</v>
      </c>
      <c r="G9" s="171">
        <v>32</v>
      </c>
      <c r="H9" s="171">
        <v>36</v>
      </c>
      <c r="I9" s="171">
        <v>39</v>
      </c>
    </row>
    <row r="10" spans="1:9" ht="15" x14ac:dyDescent="0.2">
      <c r="A10" s="300"/>
      <c r="B10" s="300" t="s">
        <v>76</v>
      </c>
      <c r="C10" s="300"/>
      <c r="D10" s="154">
        <v>50</v>
      </c>
      <c r="E10" s="154">
        <v>22</v>
      </c>
      <c r="F10" s="154">
        <v>17</v>
      </c>
      <c r="G10" s="171">
        <v>20</v>
      </c>
      <c r="H10" s="171">
        <v>25</v>
      </c>
      <c r="I10" s="171">
        <v>19</v>
      </c>
    </row>
    <row r="11" spans="1:9" ht="15" x14ac:dyDescent="0.2">
      <c r="A11" s="300" t="s">
        <v>11</v>
      </c>
      <c r="B11" s="300" t="s">
        <v>75</v>
      </c>
      <c r="C11" s="300"/>
      <c r="D11" s="154">
        <v>116</v>
      </c>
      <c r="E11" s="154">
        <v>56</v>
      </c>
      <c r="F11" s="154">
        <v>63</v>
      </c>
      <c r="G11" s="171">
        <v>62</v>
      </c>
      <c r="H11" s="171">
        <v>59</v>
      </c>
      <c r="I11" s="171">
        <v>62</v>
      </c>
    </row>
    <row r="12" spans="1:9" ht="15" x14ac:dyDescent="0.2">
      <c r="A12" s="300"/>
      <c r="B12" s="300" t="s">
        <v>120</v>
      </c>
      <c r="C12" s="300"/>
      <c r="D12" s="154">
        <v>70</v>
      </c>
      <c r="E12" s="154">
        <v>28</v>
      </c>
      <c r="F12" s="154">
        <v>27</v>
      </c>
      <c r="G12" s="171">
        <v>26</v>
      </c>
      <c r="H12" s="171">
        <v>27</v>
      </c>
      <c r="I12" s="171">
        <v>21</v>
      </c>
    </row>
    <row r="13" spans="1:9" ht="15" x14ac:dyDescent="0.2">
      <c r="A13" s="300" t="s">
        <v>12</v>
      </c>
      <c r="B13" s="300" t="s">
        <v>75</v>
      </c>
      <c r="C13" s="300"/>
      <c r="D13" s="154">
        <v>211</v>
      </c>
      <c r="E13" s="154">
        <v>176</v>
      </c>
      <c r="F13" s="154">
        <v>175</v>
      </c>
      <c r="G13" s="171">
        <v>174</v>
      </c>
      <c r="H13" s="171">
        <v>175</v>
      </c>
      <c r="I13" s="171">
        <v>172</v>
      </c>
    </row>
    <row r="14" spans="1:9" ht="15" x14ac:dyDescent="0.2">
      <c r="A14" s="300"/>
      <c r="B14" s="300" t="s">
        <v>120</v>
      </c>
      <c r="C14" s="300"/>
      <c r="D14" s="154">
        <v>49</v>
      </c>
      <c r="E14" s="154">
        <v>25</v>
      </c>
      <c r="F14" s="154">
        <v>25</v>
      </c>
      <c r="G14" s="171">
        <v>25</v>
      </c>
      <c r="H14" s="171">
        <v>26</v>
      </c>
      <c r="I14" s="171">
        <v>24</v>
      </c>
    </row>
    <row r="15" spans="1:9" ht="15" x14ac:dyDescent="0.2">
      <c r="A15" s="155"/>
      <c r="B15" s="300" t="s">
        <v>78</v>
      </c>
      <c r="C15" s="300"/>
      <c r="D15" s="153">
        <v>5162</v>
      </c>
      <c r="E15" s="153">
        <v>2869</v>
      </c>
      <c r="F15" s="153">
        <v>2962</v>
      </c>
      <c r="G15" s="172">
        <v>3236</v>
      </c>
      <c r="H15" s="172">
        <v>3172</v>
      </c>
      <c r="I15" s="172">
        <v>3112</v>
      </c>
    </row>
  </sheetData>
  <mergeCells count="21">
    <mergeCell ref="B15:C15"/>
    <mergeCell ref="A11:A12"/>
    <mergeCell ref="B11:C11"/>
    <mergeCell ref="B12:C12"/>
    <mergeCell ref="A13:A14"/>
    <mergeCell ref="B13:C13"/>
    <mergeCell ref="B14:C14"/>
    <mergeCell ref="A4:A7"/>
    <mergeCell ref="B4:C4"/>
    <mergeCell ref="B5:B6"/>
    <mergeCell ref="B7:C7"/>
    <mergeCell ref="A8:A10"/>
    <mergeCell ref="B8:C8"/>
    <mergeCell ref="B9:C9"/>
    <mergeCell ref="B10:C10"/>
    <mergeCell ref="A1:A3"/>
    <mergeCell ref="B1:C1"/>
    <mergeCell ref="D1:F1"/>
    <mergeCell ref="B2:C3"/>
    <mergeCell ref="D2:D3"/>
    <mergeCell ref="E2:F2"/>
  </mergeCells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"/>
  <sheetViews>
    <sheetView showGridLines="0" workbookViewId="0">
      <selection sqref="A1:A3"/>
    </sheetView>
  </sheetViews>
  <sheetFormatPr baseColWidth="10" defaultRowHeight="12.75" x14ac:dyDescent="0.2"/>
  <cols>
    <col min="6" max="6" width="10.5703125" customWidth="1"/>
    <col min="7" max="7" width="8.7109375" customWidth="1"/>
    <col min="8" max="9" width="12" customWidth="1"/>
    <col min="10" max="10" width="12" style="308" customWidth="1"/>
  </cols>
  <sheetData>
    <row r="1" spans="1:10" ht="15.75" customHeight="1" x14ac:dyDescent="0.2">
      <c r="A1" s="296"/>
      <c r="B1" s="298"/>
      <c r="C1" s="298"/>
      <c r="D1" s="299" t="s">
        <v>173</v>
      </c>
      <c r="E1" s="299"/>
      <c r="F1" s="299"/>
      <c r="G1" s="299"/>
    </row>
    <row r="2" spans="1:10" ht="15.75" customHeight="1" x14ac:dyDescent="0.2">
      <c r="A2" s="296"/>
      <c r="B2" s="299" t="s">
        <v>73</v>
      </c>
      <c r="C2" s="299"/>
      <c r="D2" s="299" t="s">
        <v>78</v>
      </c>
      <c r="E2" s="299" t="s">
        <v>139</v>
      </c>
      <c r="F2" s="299"/>
      <c r="G2" s="299"/>
    </row>
    <row r="3" spans="1:10" ht="30" x14ac:dyDescent="0.2">
      <c r="A3" s="297"/>
      <c r="B3" s="299"/>
      <c r="C3" s="299"/>
      <c r="D3" s="299"/>
      <c r="E3" s="8" t="s">
        <v>130</v>
      </c>
      <c r="F3" s="299" t="s">
        <v>116</v>
      </c>
      <c r="G3" s="299"/>
      <c r="H3" s="169" t="s">
        <v>145</v>
      </c>
      <c r="I3" s="169" t="s">
        <v>175</v>
      </c>
      <c r="J3" s="169" t="s">
        <v>191</v>
      </c>
    </row>
    <row r="4" spans="1:10" ht="15" x14ac:dyDescent="0.25">
      <c r="A4" s="300" t="s">
        <v>74</v>
      </c>
      <c r="B4" s="300" t="s">
        <v>75</v>
      </c>
      <c r="C4" s="300"/>
      <c r="D4" s="153">
        <v>3480</v>
      </c>
      <c r="E4" s="153">
        <v>3166</v>
      </c>
      <c r="F4" s="301">
        <v>3193</v>
      </c>
      <c r="G4" s="301"/>
      <c r="H4" s="173">
        <v>3171</v>
      </c>
      <c r="I4" s="173">
        <v>3084</v>
      </c>
      <c r="J4" s="173">
        <v>3046</v>
      </c>
    </row>
    <row r="5" spans="1:10" ht="15" x14ac:dyDescent="0.25">
      <c r="A5" s="300"/>
      <c r="B5" s="300" t="s">
        <v>120</v>
      </c>
      <c r="C5" s="154" t="s">
        <v>121</v>
      </c>
      <c r="D5" s="154">
        <v>421</v>
      </c>
      <c r="E5" s="154">
        <v>384</v>
      </c>
      <c r="F5" s="300">
        <v>394</v>
      </c>
      <c r="G5" s="300"/>
      <c r="H5" s="173">
        <v>381</v>
      </c>
      <c r="I5" s="173">
        <v>362</v>
      </c>
      <c r="J5" s="173">
        <v>389</v>
      </c>
    </row>
    <row r="6" spans="1:10" ht="15" x14ac:dyDescent="0.25">
      <c r="A6" s="300"/>
      <c r="B6" s="300"/>
      <c r="C6" s="154" t="s">
        <v>74</v>
      </c>
      <c r="D6" s="154">
        <v>478</v>
      </c>
      <c r="E6" s="154">
        <v>390</v>
      </c>
      <c r="F6" s="300">
        <v>390</v>
      </c>
      <c r="G6" s="300"/>
      <c r="H6" s="173">
        <v>406</v>
      </c>
      <c r="I6" s="173">
        <v>383</v>
      </c>
      <c r="J6" s="173">
        <v>364</v>
      </c>
    </row>
    <row r="7" spans="1:10" ht="15" x14ac:dyDescent="0.25">
      <c r="A7" s="300"/>
      <c r="B7" s="300" t="s">
        <v>76</v>
      </c>
      <c r="C7" s="300"/>
      <c r="D7" s="154">
        <v>11</v>
      </c>
      <c r="E7" s="154">
        <v>10</v>
      </c>
      <c r="F7" s="300">
        <v>8</v>
      </c>
      <c r="G7" s="300"/>
      <c r="H7" s="173">
        <v>10</v>
      </c>
      <c r="I7" s="173">
        <v>7</v>
      </c>
      <c r="J7" s="173">
        <v>7</v>
      </c>
    </row>
    <row r="8" spans="1:10" ht="15" x14ac:dyDescent="0.25">
      <c r="A8" s="300" t="s">
        <v>67</v>
      </c>
      <c r="B8" s="300" t="s">
        <v>75</v>
      </c>
      <c r="C8" s="300"/>
      <c r="D8" s="154">
        <v>220</v>
      </c>
      <c r="E8" s="154">
        <v>179</v>
      </c>
      <c r="F8" s="300">
        <v>186</v>
      </c>
      <c r="G8" s="300"/>
      <c r="H8" s="173">
        <v>181</v>
      </c>
      <c r="I8" s="173">
        <v>164</v>
      </c>
      <c r="J8" s="173">
        <v>151</v>
      </c>
    </row>
    <row r="9" spans="1:10" ht="15" x14ac:dyDescent="0.25">
      <c r="A9" s="300"/>
      <c r="B9" s="300" t="s">
        <v>120</v>
      </c>
      <c r="C9" s="300"/>
      <c r="D9" s="154">
        <v>56</v>
      </c>
      <c r="E9" s="154">
        <v>53</v>
      </c>
      <c r="F9" s="300">
        <v>54</v>
      </c>
      <c r="G9" s="300"/>
      <c r="H9" s="173">
        <v>49</v>
      </c>
      <c r="I9" s="173">
        <v>39</v>
      </c>
      <c r="J9" s="173">
        <v>40</v>
      </c>
    </row>
    <row r="10" spans="1:10" ht="15" x14ac:dyDescent="0.25">
      <c r="A10" s="300"/>
      <c r="B10" s="300" t="s">
        <v>76</v>
      </c>
      <c r="C10" s="300"/>
      <c r="D10" s="154">
        <v>50</v>
      </c>
      <c r="E10" s="154">
        <v>43</v>
      </c>
      <c r="F10" s="300">
        <v>33</v>
      </c>
      <c r="G10" s="300"/>
      <c r="H10" s="173">
        <v>32</v>
      </c>
      <c r="I10" s="173">
        <v>45</v>
      </c>
      <c r="J10" s="173">
        <v>31</v>
      </c>
    </row>
    <row r="11" spans="1:10" ht="15" x14ac:dyDescent="0.25">
      <c r="A11" s="300" t="s">
        <v>11</v>
      </c>
      <c r="B11" s="300" t="s">
        <v>75</v>
      </c>
      <c r="C11" s="300"/>
      <c r="D11" s="154">
        <v>116</v>
      </c>
      <c r="E11" s="154">
        <v>52</v>
      </c>
      <c r="F11" s="300">
        <v>74</v>
      </c>
      <c r="G11" s="300"/>
      <c r="H11" s="173">
        <v>80</v>
      </c>
      <c r="I11" s="173">
        <v>80</v>
      </c>
      <c r="J11" s="173">
        <v>78</v>
      </c>
    </row>
    <row r="12" spans="1:10" ht="15" x14ac:dyDescent="0.25">
      <c r="A12" s="300"/>
      <c r="B12" s="300" t="s">
        <v>120</v>
      </c>
      <c r="C12" s="300"/>
      <c r="D12" s="154">
        <v>70</v>
      </c>
      <c r="E12" s="154">
        <v>47</v>
      </c>
      <c r="F12" s="300">
        <v>50</v>
      </c>
      <c r="G12" s="300"/>
      <c r="H12" s="173">
        <v>50</v>
      </c>
      <c r="I12" s="173">
        <v>46</v>
      </c>
      <c r="J12" s="173">
        <v>47</v>
      </c>
    </row>
    <row r="13" spans="1:10" ht="15" x14ac:dyDescent="0.25">
      <c r="A13" s="300" t="s">
        <v>12</v>
      </c>
      <c r="B13" s="300" t="s">
        <v>75</v>
      </c>
      <c r="C13" s="300"/>
      <c r="D13" s="154">
        <v>211</v>
      </c>
      <c r="E13" s="154">
        <v>169</v>
      </c>
      <c r="F13" s="300">
        <v>194</v>
      </c>
      <c r="G13" s="300"/>
      <c r="H13" s="173">
        <v>195</v>
      </c>
      <c r="I13" s="173">
        <v>196</v>
      </c>
      <c r="J13" s="173">
        <v>196</v>
      </c>
    </row>
    <row r="14" spans="1:10" ht="15" x14ac:dyDescent="0.25">
      <c r="A14" s="300"/>
      <c r="B14" s="300" t="s">
        <v>120</v>
      </c>
      <c r="C14" s="300"/>
      <c r="D14" s="154">
        <v>49</v>
      </c>
      <c r="E14" s="154">
        <v>23</v>
      </c>
      <c r="F14" s="300">
        <v>20</v>
      </c>
      <c r="G14" s="300"/>
      <c r="H14" s="173">
        <v>20</v>
      </c>
      <c r="I14" s="173">
        <v>23</v>
      </c>
      <c r="J14" s="173">
        <v>27</v>
      </c>
    </row>
    <row r="15" spans="1:10" ht="15" x14ac:dyDescent="0.25">
      <c r="A15" s="155"/>
      <c r="B15" s="300" t="s">
        <v>78</v>
      </c>
      <c r="C15" s="300"/>
      <c r="D15" s="153">
        <v>5162</v>
      </c>
      <c r="E15" s="153">
        <v>4516</v>
      </c>
      <c r="F15" s="301">
        <v>4596</v>
      </c>
      <c r="G15" s="301"/>
      <c r="H15" s="173">
        <v>4575</v>
      </c>
      <c r="I15" s="173">
        <v>4429</v>
      </c>
      <c r="J15" s="173">
        <v>4376</v>
      </c>
    </row>
  </sheetData>
  <mergeCells count="34">
    <mergeCell ref="B15:C15"/>
    <mergeCell ref="F15:G15"/>
    <mergeCell ref="E2:G2"/>
    <mergeCell ref="D1:G1"/>
    <mergeCell ref="A11:A12"/>
    <mergeCell ref="B11:C11"/>
    <mergeCell ref="F11:G11"/>
    <mergeCell ref="B12:C12"/>
    <mergeCell ref="F12:G12"/>
    <mergeCell ref="A13:A14"/>
    <mergeCell ref="B13:C13"/>
    <mergeCell ref="F13:G13"/>
    <mergeCell ref="B14:C14"/>
    <mergeCell ref="F14:G14"/>
    <mergeCell ref="A8:A10"/>
    <mergeCell ref="B8:C8"/>
    <mergeCell ref="F8:G8"/>
    <mergeCell ref="B9:C9"/>
    <mergeCell ref="F9:G9"/>
    <mergeCell ref="B10:C10"/>
    <mergeCell ref="F10:G10"/>
    <mergeCell ref="A4:A7"/>
    <mergeCell ref="B4:C4"/>
    <mergeCell ref="F4:G4"/>
    <mergeCell ref="B5:B6"/>
    <mergeCell ref="F5:G5"/>
    <mergeCell ref="F6:G6"/>
    <mergeCell ref="B7:C7"/>
    <mergeCell ref="F7:G7"/>
    <mergeCell ref="A1:A3"/>
    <mergeCell ref="B1:C1"/>
    <mergeCell ref="B2:C3"/>
    <mergeCell ref="D2:D3"/>
    <mergeCell ref="F3:G3"/>
  </mergeCells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"/>
  <sheetViews>
    <sheetView showGridLines="0" workbookViewId="0">
      <selection activeCell="J1" sqref="J1:J1048576"/>
    </sheetView>
  </sheetViews>
  <sheetFormatPr baseColWidth="10" defaultRowHeight="12.75" x14ac:dyDescent="0.2"/>
  <cols>
    <col min="2" max="2" width="13.7109375" customWidth="1"/>
    <col min="4" max="4" width="6.28515625" bestFit="1" customWidth="1"/>
    <col min="5" max="5" width="10.7109375" customWidth="1"/>
    <col min="6" max="6" width="9.42578125" customWidth="1"/>
    <col min="7" max="7" width="3.85546875" customWidth="1"/>
    <col min="8" max="9" width="15" customWidth="1"/>
    <col min="10" max="10" width="15" style="308" customWidth="1"/>
  </cols>
  <sheetData>
    <row r="1" spans="1:10" ht="15.75" customHeight="1" x14ac:dyDescent="0.2">
      <c r="A1" s="296"/>
      <c r="B1" s="298"/>
      <c r="C1" s="298"/>
      <c r="D1" s="299" t="s">
        <v>173</v>
      </c>
      <c r="E1" s="299"/>
      <c r="F1" s="299"/>
      <c r="G1" s="299"/>
    </row>
    <row r="2" spans="1:10" ht="15.75" customHeight="1" x14ac:dyDescent="0.2">
      <c r="A2" s="296"/>
      <c r="B2" s="299" t="s">
        <v>73</v>
      </c>
      <c r="C2" s="299"/>
      <c r="D2" s="299" t="s">
        <v>78</v>
      </c>
      <c r="E2" s="299" t="s">
        <v>140</v>
      </c>
      <c r="F2" s="299"/>
      <c r="G2" s="299"/>
    </row>
    <row r="3" spans="1:10" ht="30" x14ac:dyDescent="0.2">
      <c r="A3" s="297"/>
      <c r="B3" s="299"/>
      <c r="C3" s="299"/>
      <c r="D3" s="299"/>
      <c r="E3" s="8" t="s">
        <v>130</v>
      </c>
      <c r="F3" s="299" t="s">
        <v>116</v>
      </c>
      <c r="G3" s="299"/>
      <c r="H3" s="169" t="s">
        <v>145</v>
      </c>
      <c r="I3" s="169" t="s">
        <v>175</v>
      </c>
      <c r="J3" s="169" t="s">
        <v>191</v>
      </c>
    </row>
    <row r="4" spans="1:10" ht="15" x14ac:dyDescent="0.25">
      <c r="A4" s="300" t="s">
        <v>74</v>
      </c>
      <c r="B4" s="300" t="s">
        <v>75</v>
      </c>
      <c r="C4" s="300"/>
      <c r="D4" s="153">
        <v>3480</v>
      </c>
      <c r="E4" s="153">
        <v>1939</v>
      </c>
      <c r="F4" s="301">
        <v>1995</v>
      </c>
      <c r="G4" s="301"/>
      <c r="H4" s="174">
        <v>2218</v>
      </c>
      <c r="I4" s="174">
        <v>2147</v>
      </c>
      <c r="J4" s="174">
        <v>2151</v>
      </c>
    </row>
    <row r="5" spans="1:10" ht="15" x14ac:dyDescent="0.25">
      <c r="A5" s="300"/>
      <c r="B5" s="300" t="s">
        <v>120</v>
      </c>
      <c r="C5" s="154" t="s">
        <v>121</v>
      </c>
      <c r="D5" s="154">
        <v>421</v>
      </c>
      <c r="E5" s="154">
        <v>239</v>
      </c>
      <c r="F5" s="300">
        <v>257</v>
      </c>
      <c r="G5" s="300"/>
      <c r="H5" s="174">
        <v>263</v>
      </c>
      <c r="I5" s="174">
        <v>267</v>
      </c>
      <c r="J5" s="174">
        <v>267</v>
      </c>
    </row>
    <row r="6" spans="1:10" ht="15" x14ac:dyDescent="0.25">
      <c r="A6" s="300"/>
      <c r="B6" s="300"/>
      <c r="C6" s="154" t="s">
        <v>74</v>
      </c>
      <c r="D6" s="154">
        <v>478</v>
      </c>
      <c r="E6" s="154">
        <v>156</v>
      </c>
      <c r="F6" s="300">
        <v>184</v>
      </c>
      <c r="G6" s="300"/>
      <c r="H6" s="174">
        <v>196</v>
      </c>
      <c r="I6" s="174">
        <v>187</v>
      </c>
      <c r="J6" s="174">
        <v>154</v>
      </c>
    </row>
    <row r="7" spans="1:10" ht="15" x14ac:dyDescent="0.25">
      <c r="A7" s="300"/>
      <c r="B7" s="300" t="s">
        <v>76</v>
      </c>
      <c r="C7" s="300"/>
      <c r="D7" s="154">
        <v>11</v>
      </c>
      <c r="E7" s="154">
        <v>5</v>
      </c>
      <c r="F7" s="300">
        <v>3</v>
      </c>
      <c r="G7" s="300"/>
      <c r="H7" s="174">
        <v>4</v>
      </c>
      <c r="I7" s="174">
        <v>4</v>
      </c>
      <c r="J7" s="174">
        <v>5</v>
      </c>
    </row>
    <row r="8" spans="1:10" ht="15" x14ac:dyDescent="0.25">
      <c r="A8" s="300" t="s">
        <v>67</v>
      </c>
      <c r="B8" s="300" t="s">
        <v>75</v>
      </c>
      <c r="C8" s="300"/>
      <c r="D8" s="154">
        <v>220</v>
      </c>
      <c r="E8" s="154">
        <v>93</v>
      </c>
      <c r="F8" s="300">
        <v>94</v>
      </c>
      <c r="G8" s="300"/>
      <c r="H8" s="174">
        <v>107</v>
      </c>
      <c r="I8" s="174">
        <v>91</v>
      </c>
      <c r="J8" s="174">
        <v>89</v>
      </c>
    </row>
    <row r="9" spans="1:10" ht="15" x14ac:dyDescent="0.25">
      <c r="A9" s="300"/>
      <c r="B9" s="300" t="s">
        <v>120</v>
      </c>
      <c r="C9" s="300"/>
      <c r="D9" s="154">
        <v>56</v>
      </c>
      <c r="E9" s="154">
        <v>33</v>
      </c>
      <c r="F9" s="300">
        <v>33</v>
      </c>
      <c r="G9" s="300"/>
      <c r="H9" s="174">
        <v>32</v>
      </c>
      <c r="I9" s="174">
        <v>32</v>
      </c>
      <c r="J9" s="174">
        <v>34</v>
      </c>
    </row>
    <row r="10" spans="1:10" ht="15" x14ac:dyDescent="0.25">
      <c r="A10" s="300"/>
      <c r="B10" s="300" t="s">
        <v>76</v>
      </c>
      <c r="C10" s="300"/>
      <c r="D10" s="154">
        <v>50</v>
      </c>
      <c r="E10" s="154">
        <v>22</v>
      </c>
      <c r="F10" s="300">
        <v>16</v>
      </c>
      <c r="G10" s="300"/>
      <c r="H10" s="174">
        <v>18</v>
      </c>
      <c r="I10" s="174">
        <v>25</v>
      </c>
      <c r="J10" s="174">
        <v>16</v>
      </c>
    </row>
    <row r="11" spans="1:10" ht="15" x14ac:dyDescent="0.25">
      <c r="A11" s="300" t="s">
        <v>11</v>
      </c>
      <c r="B11" s="300" t="s">
        <v>75</v>
      </c>
      <c r="C11" s="300"/>
      <c r="D11" s="154">
        <v>116</v>
      </c>
      <c r="E11" s="154">
        <v>30</v>
      </c>
      <c r="F11" s="300">
        <v>57</v>
      </c>
      <c r="G11" s="300"/>
      <c r="H11" s="174">
        <v>63</v>
      </c>
      <c r="I11" s="174">
        <v>60</v>
      </c>
      <c r="J11" s="174">
        <v>62</v>
      </c>
    </row>
    <row r="12" spans="1:10" ht="15" x14ac:dyDescent="0.25">
      <c r="A12" s="300"/>
      <c r="B12" s="300" t="s">
        <v>120</v>
      </c>
      <c r="C12" s="300"/>
      <c r="D12" s="154">
        <v>70</v>
      </c>
      <c r="E12" s="154">
        <v>21</v>
      </c>
      <c r="F12" s="300">
        <v>24</v>
      </c>
      <c r="G12" s="300"/>
      <c r="H12" s="174">
        <v>23</v>
      </c>
      <c r="I12" s="174">
        <v>23</v>
      </c>
      <c r="J12" s="174">
        <v>17</v>
      </c>
    </row>
    <row r="13" spans="1:10" ht="15" x14ac:dyDescent="0.25">
      <c r="A13" s="300" t="s">
        <v>12</v>
      </c>
      <c r="B13" s="300" t="s">
        <v>75</v>
      </c>
      <c r="C13" s="300"/>
      <c r="D13" s="154">
        <v>211</v>
      </c>
      <c r="E13" s="154">
        <v>116</v>
      </c>
      <c r="F13" s="300">
        <v>173</v>
      </c>
      <c r="G13" s="300"/>
      <c r="H13" s="174">
        <v>173</v>
      </c>
      <c r="I13" s="174">
        <v>174</v>
      </c>
      <c r="J13" s="174">
        <v>171</v>
      </c>
    </row>
    <row r="14" spans="1:10" ht="15" x14ac:dyDescent="0.25">
      <c r="A14" s="300"/>
      <c r="B14" s="300" t="s">
        <v>120</v>
      </c>
      <c r="C14" s="300"/>
      <c r="D14" s="154">
        <v>49</v>
      </c>
      <c r="E14" s="154">
        <v>12</v>
      </c>
      <c r="F14" s="300">
        <v>18</v>
      </c>
      <c r="G14" s="300"/>
      <c r="H14" s="174">
        <v>18</v>
      </c>
      <c r="I14" s="174">
        <v>20</v>
      </c>
      <c r="J14" s="174">
        <v>20</v>
      </c>
    </row>
    <row r="15" spans="1:10" ht="15" x14ac:dyDescent="0.25">
      <c r="A15" s="155"/>
      <c r="B15" s="300" t="s">
        <v>78</v>
      </c>
      <c r="C15" s="300"/>
      <c r="D15" s="153">
        <v>5162</v>
      </c>
      <c r="E15" s="153">
        <v>2666</v>
      </c>
      <c r="F15" s="301">
        <v>2854</v>
      </c>
      <c r="G15" s="301"/>
      <c r="H15" s="174">
        <v>3115</v>
      </c>
      <c r="I15" s="174">
        <v>3030</v>
      </c>
      <c r="J15" s="174">
        <v>2986</v>
      </c>
    </row>
  </sheetData>
  <mergeCells count="34">
    <mergeCell ref="B15:C15"/>
    <mergeCell ref="F15:G15"/>
    <mergeCell ref="E2:G2"/>
    <mergeCell ref="D1:G1"/>
    <mergeCell ref="A11:A12"/>
    <mergeCell ref="B11:C11"/>
    <mergeCell ref="F11:G11"/>
    <mergeCell ref="B12:C12"/>
    <mergeCell ref="F12:G12"/>
    <mergeCell ref="A13:A14"/>
    <mergeCell ref="B13:C13"/>
    <mergeCell ref="F13:G13"/>
    <mergeCell ref="B14:C14"/>
    <mergeCell ref="F14:G14"/>
    <mergeCell ref="A8:A10"/>
    <mergeCell ref="B8:C8"/>
    <mergeCell ref="F8:G8"/>
    <mergeCell ref="B9:C9"/>
    <mergeCell ref="F9:G9"/>
    <mergeCell ref="B10:C10"/>
    <mergeCell ref="F10:G10"/>
    <mergeCell ref="A4:A7"/>
    <mergeCell ref="B4:C4"/>
    <mergeCell ref="F4:G4"/>
    <mergeCell ref="B5:B6"/>
    <mergeCell ref="F5:G5"/>
    <mergeCell ref="F6:G6"/>
    <mergeCell ref="B7:C7"/>
    <mergeCell ref="F7:G7"/>
    <mergeCell ref="A1:A3"/>
    <mergeCell ref="B1:C1"/>
    <mergeCell ref="B2:C3"/>
    <mergeCell ref="D2:D3"/>
    <mergeCell ref="F3:G3"/>
  </mergeCells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showGridLines="0" workbookViewId="0"/>
  </sheetViews>
  <sheetFormatPr baseColWidth="10" defaultRowHeight="12.75" x14ac:dyDescent="0.2"/>
  <cols>
    <col min="1" max="1" width="41.42578125" customWidth="1"/>
    <col min="2" max="2" width="28.42578125" customWidth="1"/>
    <col min="3" max="3" width="18.42578125" customWidth="1"/>
    <col min="4" max="4" width="17.7109375" customWidth="1"/>
    <col min="5" max="5" width="20.85546875" customWidth="1"/>
    <col min="6" max="6" width="20.85546875" style="308" customWidth="1"/>
  </cols>
  <sheetData>
    <row r="1" spans="1:6" ht="15" x14ac:dyDescent="0.25">
      <c r="A1" s="176" t="s">
        <v>172</v>
      </c>
      <c r="B1" s="175">
        <v>762</v>
      </c>
      <c r="C1" s="6"/>
      <c r="D1" s="6"/>
    </row>
    <row r="2" spans="1:6" s="163" customFormat="1" ht="15" x14ac:dyDescent="0.25">
      <c r="A2" s="7" t="s">
        <v>171</v>
      </c>
      <c r="B2" s="7" t="s">
        <v>181</v>
      </c>
      <c r="C2" s="7" t="s">
        <v>116</v>
      </c>
      <c r="D2" s="7" t="s">
        <v>145</v>
      </c>
      <c r="E2" s="7" t="s">
        <v>175</v>
      </c>
      <c r="F2" s="7" t="s">
        <v>191</v>
      </c>
    </row>
    <row r="3" spans="1:6" ht="15" x14ac:dyDescent="0.25">
      <c r="A3" s="189" t="s">
        <v>123</v>
      </c>
      <c r="B3" s="190">
        <v>577</v>
      </c>
      <c r="C3" s="190">
        <v>544</v>
      </c>
      <c r="D3" s="190">
        <v>562</v>
      </c>
      <c r="E3" s="190">
        <v>565</v>
      </c>
      <c r="F3" s="190">
        <v>563</v>
      </c>
    </row>
    <row r="4" spans="1:6" ht="15" x14ac:dyDescent="0.25">
      <c r="A4" s="189" t="s">
        <v>124</v>
      </c>
      <c r="B4" s="190">
        <v>494</v>
      </c>
      <c r="C4" s="190">
        <v>490</v>
      </c>
      <c r="D4" s="190">
        <v>484</v>
      </c>
      <c r="E4" s="190">
        <v>501</v>
      </c>
      <c r="F4" s="190">
        <v>488</v>
      </c>
    </row>
    <row r="5" spans="1:6" ht="15" x14ac:dyDescent="0.25">
      <c r="A5" s="189" t="s">
        <v>125</v>
      </c>
      <c r="B5" s="190">
        <v>425</v>
      </c>
      <c r="C5" s="190">
        <v>399</v>
      </c>
      <c r="D5" s="190">
        <v>412</v>
      </c>
      <c r="E5" s="190">
        <v>420</v>
      </c>
      <c r="F5" s="190">
        <v>405</v>
      </c>
    </row>
    <row r="7" spans="1:6" ht="15" x14ac:dyDescent="0.25">
      <c r="A7" s="7" t="s">
        <v>182</v>
      </c>
      <c r="B7" s="7" t="s">
        <v>181</v>
      </c>
      <c r="C7" s="7" t="s">
        <v>116</v>
      </c>
      <c r="D7" s="7" t="s">
        <v>145</v>
      </c>
      <c r="E7" s="7" t="s">
        <v>175</v>
      </c>
      <c r="F7" s="7" t="s">
        <v>191</v>
      </c>
    </row>
    <row r="8" spans="1:6" ht="15" x14ac:dyDescent="0.25">
      <c r="A8" s="189" t="s">
        <v>123</v>
      </c>
      <c r="B8" s="191">
        <f>B3/$B$1</f>
        <v>0.7572178477690289</v>
      </c>
      <c r="C8" s="191">
        <f t="shared" ref="C8:E8" si="0">C3/$B$1</f>
        <v>0.71391076115485563</v>
      </c>
      <c r="D8" s="191">
        <f t="shared" si="0"/>
        <v>0.73753280839895008</v>
      </c>
      <c r="E8" s="191">
        <f t="shared" si="0"/>
        <v>0.74146981627296593</v>
      </c>
      <c r="F8" s="191">
        <f t="shared" ref="F8" si="1">F3/$B$1</f>
        <v>0.73884514435695536</v>
      </c>
    </row>
    <row r="9" spans="1:6" ht="15" x14ac:dyDescent="0.25">
      <c r="A9" s="189" t="s">
        <v>124</v>
      </c>
      <c r="B9" s="191">
        <f t="shared" ref="B9:E9" si="2">B4/$B$1</f>
        <v>0.64829396325459321</v>
      </c>
      <c r="C9" s="191">
        <f t="shared" si="2"/>
        <v>0.64304461942257218</v>
      </c>
      <c r="D9" s="191">
        <f t="shared" si="2"/>
        <v>0.6351706036745407</v>
      </c>
      <c r="E9" s="191">
        <f t="shared" si="2"/>
        <v>0.65748031496062997</v>
      </c>
      <c r="F9" s="191">
        <f t="shared" ref="F9" si="3">F4/$B$1</f>
        <v>0.64041994750656173</v>
      </c>
    </row>
    <row r="10" spans="1:6" ht="15" x14ac:dyDescent="0.25">
      <c r="A10" s="189" t="s">
        <v>125</v>
      </c>
      <c r="B10" s="191">
        <f t="shared" ref="B10:D10" si="4">B5/$B$1</f>
        <v>0.55774278215223094</v>
      </c>
      <c r="C10" s="191">
        <f t="shared" si="4"/>
        <v>0.52362204724409445</v>
      </c>
      <c r="D10" s="191">
        <f t="shared" si="4"/>
        <v>0.54068241469816269</v>
      </c>
      <c r="E10" s="191">
        <f>E5/$B$1</f>
        <v>0.55118110236220474</v>
      </c>
      <c r="F10" s="191">
        <f>F5/$B$1</f>
        <v>0.53149606299212604</v>
      </c>
    </row>
  </sheetData>
  <pageMargins left="0.7" right="0.7" top="0.75" bottom="0.75" header="0.3" footer="0.3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0"/>
  <sheetViews>
    <sheetView showGridLines="0" topLeftCell="A19" zoomScale="80" zoomScaleNormal="80" zoomScalePageLayoutView="80" workbookViewId="0">
      <selection activeCell="P46" sqref="P46"/>
    </sheetView>
  </sheetViews>
  <sheetFormatPr baseColWidth="10" defaultColWidth="11.42578125" defaultRowHeight="15" x14ac:dyDescent="0.25"/>
  <cols>
    <col min="1" max="1" width="11.42578125" style="9"/>
    <col min="2" max="2" width="16.42578125" style="9" customWidth="1"/>
    <col min="3" max="10" width="11.42578125" style="9"/>
    <col min="11" max="13" width="13.42578125" style="9" customWidth="1"/>
    <col min="14" max="14" width="23" style="9" customWidth="1"/>
    <col min="15" max="15" width="30.42578125" style="9" customWidth="1"/>
    <col min="16" max="16" width="42.42578125" style="9" customWidth="1"/>
    <col min="17" max="18" width="21.42578125" style="9" customWidth="1"/>
    <col min="19" max="19" width="29.85546875" style="9" customWidth="1"/>
    <col min="20" max="20" width="32.85546875" style="9" customWidth="1"/>
    <col min="21" max="21" width="11.42578125" style="9"/>
    <col min="22" max="22" width="30.42578125" style="9" customWidth="1"/>
    <col min="23" max="23" width="39.42578125" style="9" customWidth="1"/>
    <col min="24" max="16384" width="11.42578125" style="9"/>
  </cols>
  <sheetData>
    <row r="1" spans="1:23" x14ac:dyDescent="0.25">
      <c r="S1" s="10"/>
      <c r="T1" s="10"/>
      <c r="U1" s="11"/>
    </row>
    <row r="2" spans="1:23" x14ac:dyDescent="0.25">
      <c r="B2" s="12" t="s">
        <v>117</v>
      </c>
      <c r="E2" s="235" t="s">
        <v>146</v>
      </c>
      <c r="F2" s="236"/>
      <c r="G2" s="239"/>
      <c r="H2" s="235">
        <v>2018</v>
      </c>
      <c r="I2" s="239"/>
      <c r="J2" s="235">
        <v>2019</v>
      </c>
      <c r="K2" s="239"/>
      <c r="L2" s="231">
        <v>2020</v>
      </c>
      <c r="M2" s="232"/>
      <c r="O2" s="13"/>
      <c r="T2" s="10"/>
      <c r="U2" s="11"/>
    </row>
    <row r="3" spans="1:23" ht="15" customHeight="1" x14ac:dyDescent="0.25">
      <c r="A3" s="23"/>
      <c r="B3" s="246" t="s">
        <v>73</v>
      </c>
      <c r="C3" s="246"/>
      <c r="D3" s="242" t="s">
        <v>81</v>
      </c>
      <c r="E3" s="240" t="s">
        <v>79</v>
      </c>
      <c r="F3" s="240"/>
      <c r="G3" s="240"/>
      <c r="H3" s="240" t="s">
        <v>145</v>
      </c>
      <c r="I3" s="240"/>
      <c r="J3" s="240" t="s">
        <v>175</v>
      </c>
      <c r="K3" s="240"/>
      <c r="L3" s="233" t="s">
        <v>191</v>
      </c>
      <c r="M3" s="233"/>
      <c r="O3" s="13"/>
      <c r="P3" s="13"/>
      <c r="Q3" s="13"/>
      <c r="R3" s="13"/>
      <c r="T3" s="10"/>
      <c r="U3" s="11"/>
    </row>
    <row r="4" spans="1:23" ht="25.5" x14ac:dyDescent="0.25">
      <c r="A4" s="24"/>
      <c r="B4" s="246"/>
      <c r="C4" s="246"/>
      <c r="D4" s="243"/>
      <c r="E4" s="179" t="s">
        <v>1</v>
      </c>
      <c r="F4" s="179" t="s">
        <v>7</v>
      </c>
      <c r="G4" s="179" t="s">
        <v>80</v>
      </c>
      <c r="H4" s="179" t="s">
        <v>1</v>
      </c>
      <c r="I4" s="179" t="s">
        <v>7</v>
      </c>
      <c r="J4" s="179" t="s">
        <v>1</v>
      </c>
      <c r="K4" s="179" t="s">
        <v>7</v>
      </c>
      <c r="L4" s="213" t="s">
        <v>1</v>
      </c>
      <c r="M4" s="213" t="s">
        <v>7</v>
      </c>
      <c r="P4" s="16"/>
      <c r="Q4" s="16"/>
      <c r="R4" s="16"/>
    </row>
    <row r="5" spans="1:23" x14ac:dyDescent="0.25">
      <c r="A5" s="247" t="s">
        <v>119</v>
      </c>
      <c r="B5" s="248" t="s">
        <v>75</v>
      </c>
      <c r="C5" s="248"/>
      <c r="D5" s="30">
        <v>3480</v>
      </c>
      <c r="E5" s="30">
        <v>2008</v>
      </c>
      <c r="F5" s="30">
        <v>1412</v>
      </c>
      <c r="G5" s="30">
        <v>60</v>
      </c>
      <c r="H5" s="188">
        <v>2291</v>
      </c>
      <c r="I5" s="188">
        <v>1189</v>
      </c>
      <c r="J5" s="188">
        <v>2207</v>
      </c>
      <c r="K5" s="188">
        <v>1273</v>
      </c>
      <c r="L5" s="214">
        <v>2212</v>
      </c>
      <c r="M5" s="214">
        <v>1268</v>
      </c>
      <c r="P5" s="16"/>
      <c r="Q5" s="16"/>
      <c r="R5" s="16"/>
    </row>
    <row r="6" spans="1:23" x14ac:dyDescent="0.25">
      <c r="A6" s="247"/>
      <c r="B6" s="14" t="s">
        <v>120</v>
      </c>
      <c r="C6" s="14" t="s">
        <v>121</v>
      </c>
      <c r="D6" s="30">
        <v>421</v>
      </c>
      <c r="E6" s="30">
        <v>252</v>
      </c>
      <c r="F6" s="30">
        <v>159</v>
      </c>
      <c r="G6" s="30">
        <v>10</v>
      </c>
      <c r="H6" s="188">
        <v>284</v>
      </c>
      <c r="I6" s="188">
        <v>137</v>
      </c>
      <c r="J6" s="188">
        <v>302</v>
      </c>
      <c r="K6" s="188">
        <v>119</v>
      </c>
      <c r="L6" s="214">
        <v>272</v>
      </c>
      <c r="M6" s="214">
        <v>149</v>
      </c>
      <c r="P6" s="15"/>
      <c r="Q6" s="17"/>
      <c r="R6" s="17"/>
    </row>
    <row r="7" spans="1:23" x14ac:dyDescent="0.25">
      <c r="A7" s="247"/>
      <c r="B7" s="14"/>
      <c r="C7" s="14" t="s">
        <v>119</v>
      </c>
      <c r="D7" s="30">
        <v>478</v>
      </c>
      <c r="E7" s="30">
        <v>163</v>
      </c>
      <c r="F7" s="30">
        <v>306</v>
      </c>
      <c r="G7" s="30">
        <v>9</v>
      </c>
      <c r="H7" s="188">
        <v>206</v>
      </c>
      <c r="I7" s="188">
        <v>272</v>
      </c>
      <c r="J7" s="188">
        <v>202</v>
      </c>
      <c r="K7" s="188">
        <v>276</v>
      </c>
      <c r="L7" s="214">
        <v>170</v>
      </c>
      <c r="M7" s="214">
        <v>308</v>
      </c>
      <c r="P7" s="15"/>
      <c r="Q7" s="18"/>
      <c r="R7" s="18"/>
    </row>
    <row r="8" spans="1:23" x14ac:dyDescent="0.25">
      <c r="A8" s="247"/>
      <c r="B8" s="248" t="s">
        <v>76</v>
      </c>
      <c r="C8" s="248"/>
      <c r="D8" s="30">
        <v>11</v>
      </c>
      <c r="E8" s="30">
        <v>5</v>
      </c>
      <c r="F8" s="30">
        <v>4</v>
      </c>
      <c r="G8" s="30">
        <v>2</v>
      </c>
      <c r="H8" s="188">
        <v>4</v>
      </c>
      <c r="I8" s="188">
        <v>7</v>
      </c>
      <c r="J8" s="188">
        <v>5</v>
      </c>
      <c r="K8" s="188">
        <v>6</v>
      </c>
      <c r="L8" s="214">
        <v>5</v>
      </c>
      <c r="M8" s="214">
        <v>6</v>
      </c>
      <c r="P8" s="15"/>
      <c r="Q8" s="17"/>
      <c r="R8" s="17"/>
    </row>
    <row r="9" spans="1:23" x14ac:dyDescent="0.25">
      <c r="A9" s="247" t="s">
        <v>67</v>
      </c>
      <c r="B9" s="248" t="s">
        <v>75</v>
      </c>
      <c r="C9" s="248"/>
      <c r="D9" s="30">
        <v>220</v>
      </c>
      <c r="E9" s="30">
        <v>101</v>
      </c>
      <c r="F9" s="30">
        <v>117</v>
      </c>
      <c r="G9" s="30">
        <v>2</v>
      </c>
      <c r="H9" s="188">
        <v>112</v>
      </c>
      <c r="I9" s="188">
        <v>108</v>
      </c>
      <c r="J9" s="188">
        <v>108</v>
      </c>
      <c r="K9" s="188">
        <v>112</v>
      </c>
      <c r="L9" s="214">
        <v>116</v>
      </c>
      <c r="M9" s="214">
        <v>104</v>
      </c>
      <c r="N9" s="13"/>
      <c r="P9" s="15"/>
      <c r="Q9" s="17"/>
      <c r="R9" s="17"/>
    </row>
    <row r="10" spans="1:23" x14ac:dyDescent="0.25">
      <c r="A10" s="247"/>
      <c r="B10" s="248" t="s">
        <v>120</v>
      </c>
      <c r="C10" s="248"/>
      <c r="D10" s="30">
        <v>56</v>
      </c>
      <c r="E10" s="30">
        <v>33</v>
      </c>
      <c r="F10" s="30">
        <v>21</v>
      </c>
      <c r="G10" s="30">
        <v>2</v>
      </c>
      <c r="H10" s="188">
        <v>32</v>
      </c>
      <c r="I10" s="188">
        <v>24</v>
      </c>
      <c r="J10" s="188">
        <v>36</v>
      </c>
      <c r="K10" s="188">
        <v>20</v>
      </c>
      <c r="L10" s="214">
        <v>39</v>
      </c>
      <c r="M10" s="214">
        <v>17</v>
      </c>
      <c r="N10" s="13"/>
      <c r="P10" s="15"/>
      <c r="Q10" s="17"/>
      <c r="R10" s="17"/>
    </row>
    <row r="11" spans="1:23" x14ac:dyDescent="0.25">
      <c r="A11" s="247"/>
      <c r="B11" s="248" t="s">
        <v>76</v>
      </c>
      <c r="C11" s="248"/>
      <c r="D11" s="30">
        <v>50</v>
      </c>
      <c r="E11" s="30">
        <v>22</v>
      </c>
      <c r="F11" s="30">
        <v>27</v>
      </c>
      <c r="G11" s="30">
        <v>1</v>
      </c>
      <c r="H11" s="188">
        <v>20</v>
      </c>
      <c r="I11" s="188">
        <v>30</v>
      </c>
      <c r="J11" s="188">
        <v>25</v>
      </c>
      <c r="K11" s="188">
        <v>25</v>
      </c>
      <c r="L11" s="214">
        <v>19</v>
      </c>
      <c r="M11" s="214">
        <v>31</v>
      </c>
      <c r="P11" s="15"/>
    </row>
    <row r="12" spans="1:23" x14ac:dyDescent="0.25">
      <c r="A12" s="247" t="s">
        <v>77</v>
      </c>
      <c r="B12" s="248" t="s">
        <v>75</v>
      </c>
      <c r="C12" s="248"/>
      <c r="D12" s="30">
        <v>116</v>
      </c>
      <c r="E12" s="30">
        <v>56</v>
      </c>
      <c r="F12" s="30">
        <v>51</v>
      </c>
      <c r="G12" s="30">
        <v>9</v>
      </c>
      <c r="H12" s="188">
        <v>62</v>
      </c>
      <c r="I12" s="188">
        <v>54</v>
      </c>
      <c r="J12" s="188">
        <v>59</v>
      </c>
      <c r="K12" s="188">
        <v>57</v>
      </c>
      <c r="L12" s="214">
        <v>62</v>
      </c>
      <c r="M12" s="214">
        <v>54</v>
      </c>
    </row>
    <row r="13" spans="1:23" x14ac:dyDescent="0.25">
      <c r="A13" s="247"/>
      <c r="B13" s="248" t="s">
        <v>120</v>
      </c>
      <c r="C13" s="248"/>
      <c r="D13" s="30">
        <v>70</v>
      </c>
      <c r="E13" s="30">
        <v>28</v>
      </c>
      <c r="F13" s="30">
        <v>42</v>
      </c>
      <c r="G13" s="30">
        <v>0</v>
      </c>
      <c r="H13" s="188">
        <v>26</v>
      </c>
      <c r="I13" s="188">
        <v>44</v>
      </c>
      <c r="J13" s="188">
        <v>27</v>
      </c>
      <c r="K13" s="188">
        <v>43</v>
      </c>
      <c r="L13" s="214">
        <v>21</v>
      </c>
      <c r="M13" s="214">
        <v>49</v>
      </c>
    </row>
    <row r="14" spans="1:23" x14ac:dyDescent="0.25">
      <c r="A14" s="249" t="s">
        <v>12</v>
      </c>
      <c r="B14" s="248" t="s">
        <v>75</v>
      </c>
      <c r="C14" s="248"/>
      <c r="D14" s="30">
        <v>211</v>
      </c>
      <c r="E14" s="30">
        <v>176</v>
      </c>
      <c r="F14" s="30">
        <v>29</v>
      </c>
      <c r="G14" s="30">
        <v>6</v>
      </c>
      <c r="H14" s="188">
        <v>174</v>
      </c>
      <c r="I14" s="188">
        <v>37</v>
      </c>
      <c r="J14" s="188">
        <v>175</v>
      </c>
      <c r="K14" s="188">
        <v>36</v>
      </c>
      <c r="L14" s="214">
        <v>172</v>
      </c>
      <c r="M14" s="214">
        <v>39</v>
      </c>
    </row>
    <row r="15" spans="1:23" x14ac:dyDescent="0.25">
      <c r="A15" s="249"/>
      <c r="B15" s="247" t="s">
        <v>120</v>
      </c>
      <c r="C15" s="247"/>
      <c r="D15" s="30">
        <v>49</v>
      </c>
      <c r="E15" s="30">
        <v>25</v>
      </c>
      <c r="F15" s="30">
        <v>18</v>
      </c>
      <c r="G15" s="30">
        <v>6</v>
      </c>
      <c r="H15" s="188">
        <v>25</v>
      </c>
      <c r="I15" s="188">
        <v>24</v>
      </c>
      <c r="J15" s="188">
        <v>26</v>
      </c>
      <c r="K15" s="188">
        <v>23</v>
      </c>
      <c r="L15" s="214">
        <v>24</v>
      </c>
      <c r="M15" s="214">
        <v>25</v>
      </c>
    </row>
    <row r="16" spans="1:23" x14ac:dyDescent="0.25">
      <c r="A16" s="250" t="s">
        <v>78</v>
      </c>
      <c r="B16" s="250"/>
      <c r="C16" s="250" t="s">
        <v>78</v>
      </c>
      <c r="D16" s="30">
        <f>SUM(D5:D15)</f>
        <v>5162</v>
      </c>
      <c r="E16" s="30">
        <f>SUM(E5:E15)</f>
        <v>2869</v>
      </c>
      <c r="F16" s="30">
        <v>2186</v>
      </c>
      <c r="G16" s="30">
        <v>107</v>
      </c>
      <c r="H16" s="188">
        <v>3236</v>
      </c>
      <c r="I16" s="188">
        <v>1926</v>
      </c>
      <c r="J16" s="188">
        <v>3172</v>
      </c>
      <c r="K16" s="188">
        <v>1990</v>
      </c>
      <c r="L16" s="214">
        <v>3112</v>
      </c>
      <c r="M16" s="214">
        <v>2050</v>
      </c>
      <c r="U16" s="13"/>
      <c r="V16" s="13"/>
      <c r="W16" s="13"/>
    </row>
    <row r="17" spans="1:21" x14ac:dyDescent="0.25">
      <c r="U17" s="13"/>
    </row>
    <row r="18" spans="1:21" x14ac:dyDescent="0.25">
      <c r="K18" s="19" t="s">
        <v>118</v>
      </c>
      <c r="L18" s="19"/>
      <c r="M18" s="19"/>
      <c r="U18" s="13"/>
    </row>
    <row r="19" spans="1:21" x14ac:dyDescent="0.25">
      <c r="B19" s="12" t="s">
        <v>86</v>
      </c>
      <c r="E19" s="235" t="s">
        <v>146</v>
      </c>
      <c r="F19" s="236"/>
      <c r="G19" s="239"/>
      <c r="H19" s="235">
        <v>2018</v>
      </c>
      <c r="I19" s="239"/>
      <c r="J19" s="235">
        <v>2019</v>
      </c>
      <c r="K19" s="239"/>
      <c r="L19" s="231">
        <v>2020</v>
      </c>
      <c r="M19" s="232"/>
      <c r="U19" s="13"/>
    </row>
    <row r="20" spans="1:21" ht="15" customHeight="1" x14ac:dyDescent="0.25">
      <c r="A20" s="23"/>
      <c r="B20" s="246" t="s">
        <v>73</v>
      </c>
      <c r="C20" s="246"/>
      <c r="D20" s="244" t="s">
        <v>81</v>
      </c>
      <c r="E20" s="241" t="s">
        <v>141</v>
      </c>
      <c r="F20" s="241"/>
      <c r="G20" s="241"/>
      <c r="H20" s="241" t="s">
        <v>145</v>
      </c>
      <c r="I20" s="241"/>
      <c r="J20" s="241" t="s">
        <v>175</v>
      </c>
      <c r="K20" s="241"/>
      <c r="L20" s="234" t="s">
        <v>191</v>
      </c>
      <c r="M20" s="234"/>
      <c r="U20" s="13"/>
    </row>
    <row r="21" spans="1:21" ht="32.25" customHeight="1" x14ac:dyDescent="0.25">
      <c r="A21" s="24"/>
      <c r="B21" s="246"/>
      <c r="C21" s="246"/>
      <c r="D21" s="245"/>
      <c r="E21" s="180" t="s">
        <v>1</v>
      </c>
      <c r="F21" s="180" t="s">
        <v>7</v>
      </c>
      <c r="G21" s="180" t="s">
        <v>80</v>
      </c>
      <c r="H21" s="180" t="s">
        <v>1</v>
      </c>
      <c r="I21" s="180" t="s">
        <v>7</v>
      </c>
      <c r="J21" s="180" t="s">
        <v>1</v>
      </c>
      <c r="K21" s="180" t="s">
        <v>7</v>
      </c>
      <c r="L21" s="215" t="s">
        <v>1</v>
      </c>
      <c r="M21" s="215" t="s">
        <v>7</v>
      </c>
      <c r="S21" s="13"/>
      <c r="T21" s="13"/>
      <c r="U21" s="13"/>
    </row>
    <row r="22" spans="1:21" x14ac:dyDescent="0.25">
      <c r="A22" s="247" t="s">
        <v>119</v>
      </c>
      <c r="B22" s="248" t="s">
        <v>75</v>
      </c>
      <c r="C22" s="248"/>
      <c r="D22" s="30">
        <v>3480</v>
      </c>
      <c r="E22" s="30">
        <v>3166</v>
      </c>
      <c r="F22" s="30">
        <v>188</v>
      </c>
      <c r="G22" s="30">
        <v>126</v>
      </c>
      <c r="H22" s="188">
        <v>3171</v>
      </c>
      <c r="I22" s="188">
        <f>D22-H22</f>
        <v>309</v>
      </c>
      <c r="J22" s="188">
        <v>3084</v>
      </c>
      <c r="K22" s="188">
        <f>D22-J22</f>
        <v>396</v>
      </c>
      <c r="L22" s="214">
        <v>3046</v>
      </c>
      <c r="M22" s="214">
        <f>D22-L22</f>
        <v>434</v>
      </c>
      <c r="S22" s="13"/>
      <c r="T22" s="13"/>
      <c r="U22" s="13"/>
    </row>
    <row r="23" spans="1:21" x14ac:dyDescent="0.25">
      <c r="A23" s="247"/>
      <c r="B23" s="14" t="s">
        <v>120</v>
      </c>
      <c r="C23" s="14" t="s">
        <v>121</v>
      </c>
      <c r="D23" s="30">
        <v>421</v>
      </c>
      <c r="E23" s="30">
        <v>384</v>
      </c>
      <c r="F23" s="30">
        <v>26</v>
      </c>
      <c r="G23" s="30">
        <v>11</v>
      </c>
      <c r="H23" s="188">
        <v>381</v>
      </c>
      <c r="I23" s="188">
        <f t="shared" ref="I23:I33" si="0">D23-H23</f>
        <v>40</v>
      </c>
      <c r="J23" s="188">
        <v>362</v>
      </c>
      <c r="K23" s="188">
        <f t="shared" ref="K23:K33" si="1">D23-J23</f>
        <v>59</v>
      </c>
      <c r="L23" s="214">
        <v>389</v>
      </c>
      <c r="M23" s="214">
        <f t="shared" ref="M23:M32" si="2">D23-L23</f>
        <v>32</v>
      </c>
    </row>
    <row r="24" spans="1:21" x14ac:dyDescent="0.25">
      <c r="A24" s="247"/>
      <c r="B24" s="14"/>
      <c r="C24" s="14" t="s">
        <v>119</v>
      </c>
      <c r="D24" s="30">
        <v>478</v>
      </c>
      <c r="E24" s="30">
        <v>390</v>
      </c>
      <c r="F24" s="30">
        <v>75</v>
      </c>
      <c r="G24" s="30">
        <v>13</v>
      </c>
      <c r="H24" s="188">
        <v>406</v>
      </c>
      <c r="I24" s="188">
        <f t="shared" si="0"/>
        <v>72</v>
      </c>
      <c r="J24" s="188">
        <v>383</v>
      </c>
      <c r="K24" s="188">
        <f t="shared" si="1"/>
        <v>95</v>
      </c>
      <c r="L24" s="214">
        <v>364</v>
      </c>
      <c r="M24" s="214">
        <f t="shared" si="2"/>
        <v>114</v>
      </c>
    </row>
    <row r="25" spans="1:21" x14ac:dyDescent="0.25">
      <c r="A25" s="247"/>
      <c r="B25" s="248" t="s">
        <v>76</v>
      </c>
      <c r="C25" s="248"/>
      <c r="D25" s="30">
        <v>11</v>
      </c>
      <c r="E25" s="30">
        <v>10</v>
      </c>
      <c r="F25" s="30">
        <v>1</v>
      </c>
      <c r="G25" s="30">
        <v>0</v>
      </c>
      <c r="H25" s="188">
        <v>10</v>
      </c>
      <c r="I25" s="188">
        <f t="shared" si="0"/>
        <v>1</v>
      </c>
      <c r="J25" s="188">
        <v>7</v>
      </c>
      <c r="K25" s="188">
        <f t="shared" si="1"/>
        <v>4</v>
      </c>
      <c r="L25" s="214">
        <v>7</v>
      </c>
      <c r="M25" s="214">
        <f t="shared" si="2"/>
        <v>4</v>
      </c>
    </row>
    <row r="26" spans="1:21" x14ac:dyDescent="0.25">
      <c r="A26" s="247" t="s">
        <v>67</v>
      </c>
      <c r="B26" s="248" t="s">
        <v>75</v>
      </c>
      <c r="C26" s="248"/>
      <c r="D26" s="30">
        <v>220</v>
      </c>
      <c r="E26" s="30">
        <v>179</v>
      </c>
      <c r="F26" s="30">
        <v>9</v>
      </c>
      <c r="G26" s="30">
        <v>32</v>
      </c>
      <c r="H26" s="188">
        <v>181</v>
      </c>
      <c r="I26" s="188">
        <f t="shared" si="0"/>
        <v>39</v>
      </c>
      <c r="J26" s="188">
        <v>164</v>
      </c>
      <c r="K26" s="188">
        <f t="shared" si="1"/>
        <v>56</v>
      </c>
      <c r="L26" s="214">
        <v>151</v>
      </c>
      <c r="M26" s="214">
        <f t="shared" si="2"/>
        <v>69</v>
      </c>
    </row>
    <row r="27" spans="1:21" x14ac:dyDescent="0.25">
      <c r="A27" s="247"/>
      <c r="B27" s="248" t="s">
        <v>120</v>
      </c>
      <c r="C27" s="248"/>
      <c r="D27" s="30">
        <v>56</v>
      </c>
      <c r="E27" s="30">
        <v>53</v>
      </c>
      <c r="F27" s="30">
        <v>1</v>
      </c>
      <c r="G27" s="30">
        <v>2</v>
      </c>
      <c r="H27" s="188">
        <v>49</v>
      </c>
      <c r="I27" s="188">
        <f t="shared" si="0"/>
        <v>7</v>
      </c>
      <c r="J27" s="188">
        <v>39</v>
      </c>
      <c r="K27" s="188">
        <f t="shared" si="1"/>
        <v>17</v>
      </c>
      <c r="L27" s="214">
        <v>40</v>
      </c>
      <c r="M27" s="214">
        <f t="shared" si="2"/>
        <v>16</v>
      </c>
    </row>
    <row r="28" spans="1:21" x14ac:dyDescent="0.25">
      <c r="A28" s="247"/>
      <c r="B28" s="248" t="s">
        <v>76</v>
      </c>
      <c r="C28" s="248"/>
      <c r="D28" s="30">
        <v>50</v>
      </c>
      <c r="E28" s="30">
        <v>43</v>
      </c>
      <c r="F28" s="30">
        <v>4</v>
      </c>
      <c r="G28" s="30">
        <v>3</v>
      </c>
      <c r="H28" s="188">
        <v>32</v>
      </c>
      <c r="I28" s="188">
        <f t="shared" si="0"/>
        <v>18</v>
      </c>
      <c r="J28" s="188">
        <v>45</v>
      </c>
      <c r="K28" s="188">
        <f t="shared" si="1"/>
        <v>5</v>
      </c>
      <c r="L28" s="214">
        <v>31</v>
      </c>
      <c r="M28" s="214">
        <f t="shared" si="2"/>
        <v>19</v>
      </c>
      <c r="R28" s="13"/>
      <c r="S28" s="13"/>
    </row>
    <row r="29" spans="1:21" x14ac:dyDescent="0.25">
      <c r="A29" s="247" t="s">
        <v>77</v>
      </c>
      <c r="B29" s="248" t="s">
        <v>75</v>
      </c>
      <c r="C29" s="248"/>
      <c r="D29" s="30">
        <v>116</v>
      </c>
      <c r="E29" s="30">
        <v>52</v>
      </c>
      <c r="F29" s="30">
        <v>12</v>
      </c>
      <c r="G29" s="30">
        <v>52</v>
      </c>
      <c r="H29" s="188">
        <v>80</v>
      </c>
      <c r="I29" s="188">
        <f t="shared" si="0"/>
        <v>36</v>
      </c>
      <c r="J29" s="188">
        <v>80</v>
      </c>
      <c r="K29" s="188">
        <f t="shared" si="1"/>
        <v>36</v>
      </c>
      <c r="L29" s="214">
        <v>78</v>
      </c>
      <c r="M29" s="214">
        <f t="shared" si="2"/>
        <v>38</v>
      </c>
      <c r="R29" s="13"/>
      <c r="S29" s="13"/>
    </row>
    <row r="30" spans="1:21" x14ac:dyDescent="0.25">
      <c r="A30" s="247"/>
      <c r="B30" s="248" t="s">
        <v>120</v>
      </c>
      <c r="C30" s="248"/>
      <c r="D30" s="30">
        <v>70</v>
      </c>
      <c r="E30" s="30">
        <v>47</v>
      </c>
      <c r="F30" s="30">
        <v>14</v>
      </c>
      <c r="G30" s="30">
        <v>9</v>
      </c>
      <c r="H30" s="188">
        <v>50</v>
      </c>
      <c r="I30" s="188">
        <f t="shared" si="0"/>
        <v>20</v>
      </c>
      <c r="J30" s="188">
        <v>46</v>
      </c>
      <c r="K30" s="188">
        <f t="shared" si="1"/>
        <v>24</v>
      </c>
      <c r="L30" s="214">
        <v>47</v>
      </c>
      <c r="M30" s="214">
        <f t="shared" si="2"/>
        <v>23</v>
      </c>
    </row>
    <row r="31" spans="1:21" x14ac:dyDescent="0.25">
      <c r="A31" s="249" t="s">
        <v>12</v>
      </c>
      <c r="B31" s="248" t="s">
        <v>75</v>
      </c>
      <c r="C31" s="248"/>
      <c r="D31" s="30">
        <v>211</v>
      </c>
      <c r="E31" s="30">
        <v>169</v>
      </c>
      <c r="F31" s="30">
        <v>6</v>
      </c>
      <c r="G31" s="30">
        <v>36</v>
      </c>
      <c r="H31" s="188">
        <v>195</v>
      </c>
      <c r="I31" s="188">
        <f t="shared" si="0"/>
        <v>16</v>
      </c>
      <c r="J31" s="188">
        <v>196</v>
      </c>
      <c r="K31" s="188">
        <f t="shared" si="1"/>
        <v>15</v>
      </c>
      <c r="L31" s="214">
        <v>196</v>
      </c>
      <c r="M31" s="214">
        <f t="shared" si="2"/>
        <v>15</v>
      </c>
    </row>
    <row r="32" spans="1:21" x14ac:dyDescent="0.25">
      <c r="A32" s="249"/>
      <c r="B32" s="247" t="s">
        <v>120</v>
      </c>
      <c r="C32" s="247"/>
      <c r="D32" s="30">
        <v>49</v>
      </c>
      <c r="E32" s="30">
        <v>23</v>
      </c>
      <c r="F32" s="30">
        <v>19</v>
      </c>
      <c r="G32" s="30">
        <v>7</v>
      </c>
      <c r="H32" s="188">
        <v>20</v>
      </c>
      <c r="I32" s="188">
        <f t="shared" si="0"/>
        <v>29</v>
      </c>
      <c r="J32" s="188">
        <v>23</v>
      </c>
      <c r="K32" s="188">
        <f t="shared" si="1"/>
        <v>26</v>
      </c>
      <c r="L32" s="214">
        <v>27</v>
      </c>
      <c r="M32" s="214">
        <f t="shared" si="2"/>
        <v>22</v>
      </c>
    </row>
    <row r="33" spans="1:13" x14ac:dyDescent="0.25">
      <c r="A33" s="250" t="s">
        <v>78</v>
      </c>
      <c r="B33" s="250"/>
      <c r="C33" s="250" t="s">
        <v>78</v>
      </c>
      <c r="D33" s="30">
        <f>SUM(D22:D32)</f>
        <v>5162</v>
      </c>
      <c r="E33" s="30">
        <f>SUM(E22:E32)</f>
        <v>4516</v>
      </c>
      <c r="F33" s="30">
        <v>355</v>
      </c>
      <c r="G33" s="30">
        <v>291</v>
      </c>
      <c r="H33" s="188">
        <f>SUM(H22:H32)</f>
        <v>4575</v>
      </c>
      <c r="I33" s="188">
        <f t="shared" si="0"/>
        <v>587</v>
      </c>
      <c r="J33" s="188">
        <f>SUM(J22:J32)</f>
        <v>4429</v>
      </c>
      <c r="K33" s="188">
        <f t="shared" si="1"/>
        <v>733</v>
      </c>
      <c r="L33" s="214">
        <f>SUM(L22:L32)</f>
        <v>4376</v>
      </c>
      <c r="M33" s="214">
        <f>D33-L33</f>
        <v>786</v>
      </c>
    </row>
    <row r="34" spans="1:13" x14ac:dyDescent="0.25">
      <c r="B34" s="20"/>
      <c r="C34" s="20"/>
      <c r="D34" s="20"/>
    </row>
    <row r="35" spans="1:13" x14ac:dyDescent="0.25">
      <c r="B35" s="20"/>
      <c r="C35" s="20"/>
      <c r="D35" s="20"/>
      <c r="E35" s="15"/>
      <c r="K35" s="19" t="s">
        <v>118</v>
      </c>
      <c r="L35" s="19"/>
      <c r="M35" s="19"/>
    </row>
    <row r="36" spans="1:13" x14ac:dyDescent="0.25">
      <c r="B36" s="21" t="s">
        <v>122</v>
      </c>
      <c r="C36" s="15"/>
      <c r="D36" s="235" t="s">
        <v>2</v>
      </c>
      <c r="E36" s="236"/>
      <c r="F36" s="237"/>
      <c r="G36" s="237"/>
      <c r="H36" s="238"/>
    </row>
    <row r="37" spans="1:13" ht="40.5" customHeight="1" x14ac:dyDescent="0.25">
      <c r="A37" s="29"/>
      <c r="B37" s="251" t="s">
        <v>73</v>
      </c>
      <c r="C37" s="251"/>
      <c r="D37" s="25" t="s">
        <v>81</v>
      </c>
      <c r="E37" s="25" t="s">
        <v>174</v>
      </c>
      <c r="F37" s="25" t="s">
        <v>145</v>
      </c>
      <c r="G37" s="25" t="s">
        <v>175</v>
      </c>
      <c r="H37" s="216" t="s">
        <v>191</v>
      </c>
    </row>
    <row r="38" spans="1:13" x14ac:dyDescent="0.25">
      <c r="A38" s="250" t="s">
        <v>119</v>
      </c>
      <c r="B38" s="250" t="s">
        <v>75</v>
      </c>
      <c r="C38" s="250"/>
      <c r="D38" s="27">
        <v>3480</v>
      </c>
      <c r="E38" s="26">
        <v>1939</v>
      </c>
      <c r="F38" s="26">
        <v>2218</v>
      </c>
      <c r="G38" s="26">
        <v>2147</v>
      </c>
      <c r="H38" s="217">
        <v>2151</v>
      </c>
    </row>
    <row r="39" spans="1:13" x14ac:dyDescent="0.25">
      <c r="A39" s="250"/>
      <c r="B39" s="252" t="s">
        <v>120</v>
      </c>
      <c r="C39" s="178" t="s">
        <v>121</v>
      </c>
      <c r="D39" s="28">
        <v>421</v>
      </c>
      <c r="E39" s="177">
        <v>239</v>
      </c>
      <c r="F39" s="177">
        <v>263</v>
      </c>
      <c r="G39" s="177">
        <v>267</v>
      </c>
      <c r="H39" s="218">
        <v>267</v>
      </c>
    </row>
    <row r="40" spans="1:13" x14ac:dyDescent="0.25">
      <c r="A40" s="250"/>
      <c r="B40" s="252"/>
      <c r="C40" s="178" t="s">
        <v>119</v>
      </c>
      <c r="D40" s="28">
        <v>478</v>
      </c>
      <c r="E40" s="177">
        <v>156</v>
      </c>
      <c r="F40" s="177">
        <v>196</v>
      </c>
      <c r="G40" s="177">
        <v>187</v>
      </c>
      <c r="H40" s="218">
        <v>154</v>
      </c>
    </row>
    <row r="41" spans="1:13" x14ac:dyDescent="0.25">
      <c r="A41" s="250"/>
      <c r="B41" s="250" t="s">
        <v>76</v>
      </c>
      <c r="C41" s="250"/>
      <c r="D41" s="28">
        <v>11</v>
      </c>
      <c r="E41" s="177">
        <v>5</v>
      </c>
      <c r="F41" s="177">
        <v>4</v>
      </c>
      <c r="G41" s="177">
        <v>4</v>
      </c>
      <c r="H41" s="218">
        <v>5</v>
      </c>
    </row>
    <row r="42" spans="1:13" x14ac:dyDescent="0.25">
      <c r="A42" s="250" t="s">
        <v>67</v>
      </c>
      <c r="B42" s="250" t="s">
        <v>75</v>
      </c>
      <c r="C42" s="250"/>
      <c r="D42" s="28">
        <v>220</v>
      </c>
      <c r="E42" s="177">
        <v>93</v>
      </c>
      <c r="F42" s="177">
        <v>107</v>
      </c>
      <c r="G42" s="177">
        <v>91</v>
      </c>
      <c r="H42" s="218">
        <v>89</v>
      </c>
    </row>
    <row r="43" spans="1:13" x14ac:dyDescent="0.25">
      <c r="A43" s="250"/>
      <c r="B43" s="250" t="s">
        <v>120</v>
      </c>
      <c r="C43" s="250"/>
      <c r="D43" s="28">
        <v>56</v>
      </c>
      <c r="E43" s="177">
        <v>33</v>
      </c>
      <c r="F43" s="177">
        <v>32</v>
      </c>
      <c r="G43" s="177">
        <v>32</v>
      </c>
      <c r="H43" s="218">
        <v>34</v>
      </c>
    </row>
    <row r="44" spans="1:13" x14ac:dyDescent="0.25">
      <c r="A44" s="250"/>
      <c r="B44" s="250" t="s">
        <v>76</v>
      </c>
      <c r="C44" s="250"/>
      <c r="D44" s="28">
        <v>50</v>
      </c>
      <c r="E44" s="177">
        <v>22</v>
      </c>
      <c r="F44" s="177">
        <v>18</v>
      </c>
      <c r="G44" s="177">
        <v>25</v>
      </c>
      <c r="H44" s="218">
        <v>16</v>
      </c>
    </row>
    <row r="45" spans="1:13" x14ac:dyDescent="0.25">
      <c r="A45" s="250" t="s">
        <v>11</v>
      </c>
      <c r="B45" s="250" t="s">
        <v>75</v>
      </c>
      <c r="C45" s="250"/>
      <c r="D45" s="28">
        <v>116</v>
      </c>
      <c r="E45" s="177">
        <v>30</v>
      </c>
      <c r="F45" s="177">
        <v>63</v>
      </c>
      <c r="G45" s="177">
        <v>60</v>
      </c>
      <c r="H45" s="218">
        <v>62</v>
      </c>
    </row>
    <row r="46" spans="1:13" x14ac:dyDescent="0.25">
      <c r="A46" s="250"/>
      <c r="B46" s="250" t="s">
        <v>120</v>
      </c>
      <c r="C46" s="250"/>
      <c r="D46" s="28">
        <v>70</v>
      </c>
      <c r="E46" s="177">
        <v>21</v>
      </c>
      <c r="F46" s="177">
        <v>23</v>
      </c>
      <c r="G46" s="177">
        <v>23</v>
      </c>
      <c r="H46" s="218">
        <v>17</v>
      </c>
    </row>
    <row r="47" spans="1:13" x14ac:dyDescent="0.25">
      <c r="A47" s="250" t="s">
        <v>12</v>
      </c>
      <c r="B47" s="250" t="s">
        <v>75</v>
      </c>
      <c r="C47" s="250"/>
      <c r="D47" s="28">
        <v>211</v>
      </c>
      <c r="E47" s="177">
        <v>116</v>
      </c>
      <c r="F47" s="177">
        <v>173</v>
      </c>
      <c r="G47" s="177">
        <v>174</v>
      </c>
      <c r="H47" s="218">
        <v>171</v>
      </c>
    </row>
    <row r="48" spans="1:13" x14ac:dyDescent="0.25">
      <c r="A48" s="250"/>
      <c r="B48" s="250" t="s">
        <v>120</v>
      </c>
      <c r="C48" s="250"/>
      <c r="D48" s="28">
        <v>49</v>
      </c>
      <c r="E48" s="177">
        <v>12</v>
      </c>
      <c r="F48" s="177">
        <v>18</v>
      </c>
      <c r="G48" s="177">
        <v>20</v>
      </c>
      <c r="H48" s="218">
        <v>20</v>
      </c>
    </row>
    <row r="49" spans="1:8" x14ac:dyDescent="0.25">
      <c r="A49" s="250" t="s">
        <v>78</v>
      </c>
      <c r="B49" s="250"/>
      <c r="C49" s="250"/>
      <c r="D49" s="26">
        <v>5162</v>
      </c>
      <c r="E49" s="26">
        <v>2666</v>
      </c>
      <c r="F49" s="26">
        <f>SUM(F38:F48)</f>
        <v>3115</v>
      </c>
      <c r="G49" s="26">
        <f>SUM(G38:G48)</f>
        <v>3030</v>
      </c>
      <c r="H49" s="217">
        <f>SUM(H38:H48)</f>
        <v>2986</v>
      </c>
    </row>
    <row r="50" spans="1:8" x14ac:dyDescent="0.25">
      <c r="A50" s="22"/>
      <c r="B50" s="13" t="s">
        <v>82</v>
      </c>
      <c r="C50" s="13"/>
      <c r="D50" s="13"/>
      <c r="E50" s="187">
        <f>E49/$D49</f>
        <v>0.51646648585819455</v>
      </c>
      <c r="F50" s="187">
        <f t="shared" ref="F50" si="3">F49/$D49</f>
        <v>0.60344827586206895</v>
      </c>
      <c r="G50" s="187">
        <f>G49/$D49</f>
        <v>0.58698179000387452</v>
      </c>
      <c r="H50" s="187">
        <f>H49/$D49</f>
        <v>0.57845796203022082</v>
      </c>
    </row>
  </sheetData>
  <mergeCells count="65">
    <mergeCell ref="B47:C47"/>
    <mergeCell ref="B48:C48"/>
    <mergeCell ref="B41:C41"/>
    <mergeCell ref="J2:K2"/>
    <mergeCell ref="J19:K19"/>
    <mergeCell ref="E3:G3"/>
    <mergeCell ref="A49:C49"/>
    <mergeCell ref="A42:A44"/>
    <mergeCell ref="B42:C42"/>
    <mergeCell ref="B43:C43"/>
    <mergeCell ref="B44:C44"/>
    <mergeCell ref="A45:A46"/>
    <mergeCell ref="B45:C45"/>
    <mergeCell ref="B46:C46"/>
    <mergeCell ref="B37:C37"/>
    <mergeCell ref="A38:A41"/>
    <mergeCell ref="B38:C38"/>
    <mergeCell ref="B39:B40"/>
    <mergeCell ref="A47:A48"/>
    <mergeCell ref="B3:C4"/>
    <mergeCell ref="A33:C33"/>
    <mergeCell ref="A16:C16"/>
    <mergeCell ref="A12:A13"/>
    <mergeCell ref="B12:C12"/>
    <mergeCell ref="B13:C13"/>
    <mergeCell ref="A14:A15"/>
    <mergeCell ref="B14:C14"/>
    <mergeCell ref="B15:C15"/>
    <mergeCell ref="A5:A8"/>
    <mergeCell ref="B5:C5"/>
    <mergeCell ref="B8:C8"/>
    <mergeCell ref="A9:A11"/>
    <mergeCell ref="B9:C9"/>
    <mergeCell ref="B10:C10"/>
    <mergeCell ref="B20:C21"/>
    <mergeCell ref="A22:A25"/>
    <mergeCell ref="B25:C25"/>
    <mergeCell ref="B11:C11"/>
    <mergeCell ref="A31:A32"/>
    <mergeCell ref="B31:C31"/>
    <mergeCell ref="B32:C32"/>
    <mergeCell ref="A26:A28"/>
    <mergeCell ref="B26:C26"/>
    <mergeCell ref="B27:C27"/>
    <mergeCell ref="B28:C28"/>
    <mergeCell ref="A29:A30"/>
    <mergeCell ref="B29:C29"/>
    <mergeCell ref="B30:C30"/>
    <mergeCell ref="B22:C22"/>
    <mergeCell ref="L2:M2"/>
    <mergeCell ref="L3:M3"/>
    <mergeCell ref="L19:M19"/>
    <mergeCell ref="L20:M20"/>
    <mergeCell ref="D36:H36"/>
    <mergeCell ref="H2:I2"/>
    <mergeCell ref="H3:I3"/>
    <mergeCell ref="H19:I19"/>
    <mergeCell ref="H20:I20"/>
    <mergeCell ref="D3:D4"/>
    <mergeCell ref="D20:D21"/>
    <mergeCell ref="E20:G20"/>
    <mergeCell ref="J3:K3"/>
    <mergeCell ref="E2:G2"/>
    <mergeCell ref="E19:G19"/>
    <mergeCell ref="J20:K20"/>
  </mergeCells>
  <phoneticPr fontId="6" type="noConversion"/>
  <pageMargins left="0.7" right="0.7" top="0.75" bottom="0.75" header="0.3" footer="0.3"/>
  <pageSetup paperSize="9"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70"/>
  <sheetViews>
    <sheetView showGridLines="0" zoomScale="85" zoomScaleNormal="85" zoomScalePageLayoutView="85" workbookViewId="0">
      <selection activeCell="U57" sqref="U57"/>
    </sheetView>
  </sheetViews>
  <sheetFormatPr baseColWidth="10" defaultColWidth="11.42578125" defaultRowHeight="12.75" x14ac:dyDescent="0.2"/>
  <cols>
    <col min="1" max="1" width="12.42578125" style="32" customWidth="1"/>
    <col min="2" max="2" width="23" style="32" customWidth="1"/>
    <col min="3" max="7" width="11.42578125" style="32" customWidth="1"/>
    <col min="8" max="8" width="11.42578125" style="32"/>
    <col min="9" max="9" width="7" style="51" customWidth="1"/>
    <col min="10" max="10" width="10.42578125" style="51" customWidth="1"/>
    <col min="11" max="12" width="11.7109375" style="51" customWidth="1"/>
    <col min="13" max="13" width="7.42578125" style="51" customWidth="1"/>
    <col min="14" max="14" width="13.140625" style="32" customWidth="1"/>
    <col min="15" max="15" width="32.42578125" style="32" customWidth="1"/>
    <col min="16" max="16" width="11.42578125" style="32"/>
    <col min="17" max="17" width="2.85546875" style="32" customWidth="1"/>
    <col min="18" max="18" width="16.140625" style="32" customWidth="1"/>
    <col min="19" max="19" width="23.140625" style="32" customWidth="1"/>
    <col min="20" max="21" width="17" style="32" customWidth="1"/>
    <col min="22" max="22" width="15.42578125" style="32" customWidth="1"/>
    <col min="23" max="24" width="0" style="32" hidden="1" customWidth="1"/>
    <col min="25" max="25" width="24.85546875" style="32" hidden="1" customWidth="1"/>
    <col min="26" max="26" width="33.42578125" style="32" hidden="1" customWidth="1"/>
    <col min="27" max="27" width="21.42578125" style="32" hidden="1" customWidth="1"/>
    <col min="28" max="28" width="29.85546875" style="32" hidden="1" customWidth="1"/>
    <col min="29" max="29" width="31.42578125" style="32" hidden="1" customWidth="1"/>
    <col min="30" max="30" width="14.42578125" style="32" customWidth="1"/>
    <col min="31" max="31" width="15.7109375" style="32" customWidth="1"/>
    <col min="32" max="32" width="18" style="32" customWidth="1"/>
    <col min="33" max="16384" width="11.42578125" style="32"/>
  </cols>
  <sheetData>
    <row r="1" spans="1:33" x14ac:dyDescent="0.2">
      <c r="N1" s="42"/>
      <c r="O1" s="43" t="s">
        <v>87</v>
      </c>
      <c r="P1" s="44"/>
    </row>
    <row r="2" spans="1:33" x14ac:dyDescent="0.2">
      <c r="A2" s="35" t="s">
        <v>142</v>
      </c>
      <c r="J2" s="156" t="s">
        <v>147</v>
      </c>
      <c r="K2" s="156" t="s">
        <v>176</v>
      </c>
      <c r="L2" s="219" t="s">
        <v>192</v>
      </c>
      <c r="N2" s="45">
        <v>2016</v>
      </c>
      <c r="O2" s="46" t="s">
        <v>85</v>
      </c>
      <c r="P2" s="47"/>
    </row>
    <row r="3" spans="1:33" x14ac:dyDescent="0.2">
      <c r="C3" s="35">
        <v>2009</v>
      </c>
      <c r="D3" s="35">
        <v>2011</v>
      </c>
      <c r="E3" s="35">
        <v>2012</v>
      </c>
      <c r="F3" s="35">
        <v>2013</v>
      </c>
      <c r="G3" s="35">
        <v>2014</v>
      </c>
      <c r="H3" s="35">
        <v>2015</v>
      </c>
      <c r="I3" s="52">
        <v>2016</v>
      </c>
      <c r="J3" s="157">
        <v>2017</v>
      </c>
      <c r="K3" s="157">
        <v>2019</v>
      </c>
      <c r="L3" s="220">
        <v>2020</v>
      </c>
      <c r="N3" s="48"/>
      <c r="O3" s="46" t="s">
        <v>83</v>
      </c>
      <c r="P3" s="47" t="s">
        <v>82</v>
      </c>
      <c r="Y3" s="32" t="s">
        <v>47</v>
      </c>
    </row>
    <row r="4" spans="1:33" x14ac:dyDescent="0.2">
      <c r="A4" s="32" t="s">
        <v>5</v>
      </c>
      <c r="B4" s="32" t="s">
        <v>13</v>
      </c>
      <c r="K4" s="53"/>
      <c r="L4" s="221"/>
      <c r="M4" s="53"/>
      <c r="N4" s="36" t="s">
        <v>1</v>
      </c>
      <c r="O4" s="37">
        <v>550</v>
      </c>
      <c r="P4" s="38">
        <v>75.445816186556925</v>
      </c>
      <c r="Y4" s="32" t="s">
        <v>45</v>
      </c>
      <c r="Z4" s="32" t="s">
        <v>46</v>
      </c>
    </row>
    <row r="5" spans="1:33" x14ac:dyDescent="0.2">
      <c r="A5" s="32" t="s">
        <v>2</v>
      </c>
      <c r="C5" s="39">
        <v>0.74299999999999999</v>
      </c>
      <c r="D5" s="39">
        <v>0.75</v>
      </c>
      <c r="E5" s="39">
        <v>0.74</v>
      </c>
      <c r="F5" s="39">
        <v>0.66</v>
      </c>
      <c r="G5" s="32">
        <v>524</v>
      </c>
      <c r="H5" s="32">
        <v>520</v>
      </c>
      <c r="I5" s="51">
        <v>550</v>
      </c>
      <c r="J5" s="51">
        <v>545</v>
      </c>
      <c r="K5" s="51">
        <v>565</v>
      </c>
      <c r="L5" s="222">
        <v>563</v>
      </c>
      <c r="N5" s="36" t="s">
        <v>4</v>
      </c>
      <c r="O5" s="37">
        <v>179</v>
      </c>
      <c r="P5" s="38">
        <v>24.554183813443071</v>
      </c>
      <c r="Y5" s="32" t="s">
        <v>40</v>
      </c>
      <c r="Z5" s="32">
        <v>524</v>
      </c>
    </row>
    <row r="6" spans="1:33" x14ac:dyDescent="0.2">
      <c r="A6" s="32" t="s">
        <v>3</v>
      </c>
      <c r="C6" s="39">
        <v>0.24399999999999999</v>
      </c>
      <c r="D6" s="39">
        <v>0.25</v>
      </c>
      <c r="E6" s="39">
        <v>0.25</v>
      </c>
      <c r="F6" s="39">
        <v>0.34</v>
      </c>
      <c r="G6" s="32">
        <v>191</v>
      </c>
      <c r="H6" s="32">
        <v>172</v>
      </c>
      <c r="I6" s="51">
        <v>212</v>
      </c>
      <c r="J6" s="51">
        <v>217</v>
      </c>
      <c r="K6" s="51">
        <v>197</v>
      </c>
      <c r="L6" s="222">
        <v>199</v>
      </c>
      <c r="N6" s="36" t="s">
        <v>80</v>
      </c>
      <c r="O6" s="37">
        <v>0</v>
      </c>
      <c r="P6" s="38">
        <v>0</v>
      </c>
      <c r="S6" s="253" t="s">
        <v>127</v>
      </c>
      <c r="T6" s="253"/>
      <c r="U6" s="253" t="s">
        <v>116</v>
      </c>
      <c r="V6" s="253"/>
      <c r="Y6" s="32" t="s">
        <v>41</v>
      </c>
      <c r="Z6" s="32">
        <v>191</v>
      </c>
      <c r="AD6" s="253" t="s">
        <v>175</v>
      </c>
      <c r="AE6" s="253"/>
      <c r="AF6" s="254" t="s">
        <v>191</v>
      </c>
      <c r="AG6" s="254"/>
    </row>
    <row r="7" spans="1:33" x14ac:dyDescent="0.2">
      <c r="A7" s="32" t="s">
        <v>0</v>
      </c>
      <c r="C7" s="39">
        <v>1.2999999999999999E-2</v>
      </c>
      <c r="D7" s="39"/>
      <c r="E7" s="39">
        <v>0.01</v>
      </c>
      <c r="F7" s="39">
        <v>0</v>
      </c>
      <c r="G7" s="32">
        <v>10</v>
      </c>
      <c r="H7" s="32">
        <v>69</v>
      </c>
      <c r="L7" s="222"/>
      <c r="N7" s="36" t="s">
        <v>84</v>
      </c>
      <c r="O7" s="37">
        <v>729</v>
      </c>
      <c r="P7" s="38">
        <v>100</v>
      </c>
      <c r="R7" s="58"/>
      <c r="S7" s="57" t="s">
        <v>126</v>
      </c>
      <c r="T7" s="56" t="s">
        <v>3</v>
      </c>
      <c r="U7" s="56" t="s">
        <v>128</v>
      </c>
      <c r="V7" s="56" t="s">
        <v>3</v>
      </c>
      <c r="Y7" s="32" t="s">
        <v>42</v>
      </c>
      <c r="Z7" s="32">
        <v>10</v>
      </c>
      <c r="AD7" s="56" t="s">
        <v>128</v>
      </c>
      <c r="AE7" s="56" t="s">
        <v>3</v>
      </c>
      <c r="AF7" s="227" t="s">
        <v>128</v>
      </c>
      <c r="AG7" s="227" t="s">
        <v>3</v>
      </c>
    </row>
    <row r="8" spans="1:33" x14ac:dyDescent="0.2">
      <c r="A8" s="32" t="s">
        <v>6</v>
      </c>
      <c r="C8" s="39">
        <v>1</v>
      </c>
      <c r="D8" s="39">
        <v>1</v>
      </c>
      <c r="E8" s="39">
        <v>1</v>
      </c>
      <c r="F8" s="39">
        <v>1</v>
      </c>
      <c r="G8" s="32">
        <v>725</v>
      </c>
      <c r="H8" s="32">
        <v>761</v>
      </c>
      <c r="I8" s="52">
        <v>762</v>
      </c>
      <c r="J8" s="52">
        <v>762</v>
      </c>
      <c r="K8" s="51">
        <v>762</v>
      </c>
      <c r="L8" s="222">
        <v>762</v>
      </c>
      <c r="O8" s="182"/>
      <c r="P8" s="33"/>
      <c r="R8" s="54" t="s">
        <v>123</v>
      </c>
      <c r="S8" s="55">
        <v>550</v>
      </c>
      <c r="T8" s="55">
        <v>212</v>
      </c>
      <c r="U8" s="55">
        <v>545</v>
      </c>
      <c r="V8" s="55">
        <v>217</v>
      </c>
      <c r="AD8" s="55">
        <v>565</v>
      </c>
      <c r="AE8" s="55">
        <v>197</v>
      </c>
      <c r="AF8" s="228">
        <v>563</v>
      </c>
      <c r="AG8" s="228">
        <v>199</v>
      </c>
    </row>
    <row r="9" spans="1:33" x14ac:dyDescent="0.2">
      <c r="L9" s="222"/>
      <c r="O9" s="182"/>
      <c r="P9" s="33"/>
      <c r="R9" s="54" t="s">
        <v>124</v>
      </c>
      <c r="S9" s="55">
        <v>475</v>
      </c>
      <c r="T9" s="55">
        <v>287</v>
      </c>
      <c r="U9" s="55">
        <v>491</v>
      </c>
      <c r="V9" s="55">
        <v>271</v>
      </c>
      <c r="AD9" s="55">
        <v>501</v>
      </c>
      <c r="AE9" s="55">
        <v>261</v>
      </c>
      <c r="AF9" s="228">
        <v>488</v>
      </c>
      <c r="AG9" s="228">
        <v>274</v>
      </c>
    </row>
    <row r="10" spans="1:33" x14ac:dyDescent="0.2">
      <c r="L10" s="222"/>
      <c r="O10" s="33"/>
      <c r="P10" s="33"/>
      <c r="R10" s="54" t="s">
        <v>125</v>
      </c>
      <c r="S10" s="55">
        <v>409</v>
      </c>
      <c r="T10" s="55">
        <v>353</v>
      </c>
      <c r="U10" s="55">
        <v>400</v>
      </c>
      <c r="V10" s="55">
        <v>362</v>
      </c>
      <c r="AD10" s="55">
        <v>420</v>
      </c>
      <c r="AE10" s="55">
        <v>342</v>
      </c>
      <c r="AF10" s="228">
        <v>405</v>
      </c>
      <c r="AG10" s="228">
        <v>357</v>
      </c>
    </row>
    <row r="11" spans="1:33" x14ac:dyDescent="0.2">
      <c r="L11" s="222"/>
      <c r="N11" s="42"/>
      <c r="O11" s="49" t="s">
        <v>86</v>
      </c>
      <c r="P11" s="50"/>
    </row>
    <row r="12" spans="1:33" x14ac:dyDescent="0.2">
      <c r="A12" s="35" t="s">
        <v>143</v>
      </c>
      <c r="J12" s="156" t="s">
        <v>147</v>
      </c>
      <c r="K12" s="156" t="s">
        <v>177</v>
      </c>
      <c r="L12" s="219" t="s">
        <v>193</v>
      </c>
      <c r="N12" s="45">
        <v>2016</v>
      </c>
      <c r="O12" s="46" t="s">
        <v>85</v>
      </c>
      <c r="P12" s="47"/>
      <c r="R12" s="35" t="s">
        <v>129</v>
      </c>
      <c r="S12" s="35">
        <v>762</v>
      </c>
    </row>
    <row r="13" spans="1:33" x14ac:dyDescent="0.2">
      <c r="C13" s="35">
        <v>2009</v>
      </c>
      <c r="D13" s="35">
        <v>2011</v>
      </c>
      <c r="E13" s="35">
        <v>2012</v>
      </c>
      <c r="F13" s="35">
        <v>2013</v>
      </c>
      <c r="G13" s="35">
        <v>2014</v>
      </c>
      <c r="H13" s="35">
        <v>2015</v>
      </c>
      <c r="I13" s="52">
        <v>2016</v>
      </c>
      <c r="J13" s="157">
        <v>2017</v>
      </c>
      <c r="K13" s="157">
        <v>2019</v>
      </c>
      <c r="L13" s="220">
        <v>2020</v>
      </c>
      <c r="N13" s="48"/>
      <c r="O13" s="46" t="s">
        <v>83</v>
      </c>
      <c r="P13" s="47" t="s">
        <v>82</v>
      </c>
    </row>
    <row r="14" spans="1:33" x14ac:dyDescent="0.2">
      <c r="A14" s="32" t="s">
        <v>5</v>
      </c>
      <c r="B14" s="32" t="s">
        <v>13</v>
      </c>
      <c r="K14" s="53"/>
      <c r="L14" s="221"/>
      <c r="M14" s="53"/>
      <c r="N14" s="36" t="s">
        <v>1</v>
      </c>
      <c r="O14" s="37">
        <v>474</v>
      </c>
      <c r="P14" s="38">
        <v>65.02057613168725</v>
      </c>
    </row>
    <row r="15" spans="1:33" x14ac:dyDescent="0.2">
      <c r="A15" s="32" t="s">
        <v>2</v>
      </c>
      <c r="C15" s="39">
        <v>0.68700000000000006</v>
      </c>
      <c r="D15" s="39">
        <v>0.69</v>
      </c>
      <c r="E15" s="39">
        <v>0.67</v>
      </c>
      <c r="F15" s="39">
        <v>0.71</v>
      </c>
      <c r="G15" s="32">
        <v>488</v>
      </c>
      <c r="H15" s="32">
        <v>459</v>
      </c>
      <c r="I15" s="51">
        <v>475</v>
      </c>
      <c r="J15" s="51">
        <v>491</v>
      </c>
      <c r="K15" s="51">
        <v>501</v>
      </c>
      <c r="L15" s="222">
        <v>488</v>
      </c>
      <c r="N15" s="36" t="s">
        <v>4</v>
      </c>
      <c r="O15" s="37">
        <v>255</v>
      </c>
      <c r="P15" s="38">
        <v>34.979423868312757</v>
      </c>
      <c r="AA15" s="32" t="s">
        <v>43</v>
      </c>
      <c r="AB15" s="32" t="s">
        <v>44</v>
      </c>
    </row>
    <row r="16" spans="1:33" x14ac:dyDescent="0.2">
      <c r="A16" s="32" t="s">
        <v>3</v>
      </c>
      <c r="C16" s="39">
        <v>0.31</v>
      </c>
      <c r="D16" s="39">
        <v>0.31</v>
      </c>
      <c r="E16" s="39">
        <v>0.33</v>
      </c>
      <c r="F16" s="39">
        <v>0.28000000000000003</v>
      </c>
      <c r="G16" s="32">
        <v>234</v>
      </c>
      <c r="H16" s="32">
        <v>233</v>
      </c>
      <c r="I16" s="51">
        <v>287</v>
      </c>
      <c r="J16" s="51">
        <v>271</v>
      </c>
      <c r="K16" s="51">
        <v>261</v>
      </c>
      <c r="L16" s="222">
        <v>274</v>
      </c>
      <c r="N16" s="36" t="s">
        <v>80</v>
      </c>
      <c r="O16" s="37">
        <v>0</v>
      </c>
      <c r="P16" s="38">
        <v>0</v>
      </c>
      <c r="AA16" s="32" t="s">
        <v>40</v>
      </c>
      <c r="AB16" s="32">
        <v>488</v>
      </c>
    </row>
    <row r="17" spans="1:28" x14ac:dyDescent="0.2">
      <c r="A17" s="32" t="s">
        <v>0</v>
      </c>
      <c r="C17" s="39">
        <v>3.0000000000000001E-3</v>
      </c>
      <c r="D17" s="39"/>
      <c r="E17" s="39">
        <v>0</v>
      </c>
      <c r="F17" s="39">
        <v>0.01</v>
      </c>
      <c r="G17" s="32">
        <v>3</v>
      </c>
      <c r="H17" s="32">
        <v>69</v>
      </c>
      <c r="L17" s="222"/>
      <c r="N17" s="36" t="s">
        <v>84</v>
      </c>
      <c r="O17" s="37">
        <v>729</v>
      </c>
      <c r="P17" s="38">
        <v>100</v>
      </c>
      <c r="AA17" s="32" t="s">
        <v>41</v>
      </c>
      <c r="AB17" s="32">
        <v>234</v>
      </c>
    </row>
    <row r="18" spans="1:28" x14ac:dyDescent="0.2">
      <c r="A18" s="32" t="s">
        <v>6</v>
      </c>
      <c r="C18" s="39">
        <v>1</v>
      </c>
      <c r="D18" s="39">
        <v>1</v>
      </c>
      <c r="E18" s="39">
        <v>1</v>
      </c>
      <c r="F18" s="39">
        <v>1</v>
      </c>
      <c r="G18" s="32">
        <v>725</v>
      </c>
      <c r="H18" s="32">
        <v>761</v>
      </c>
      <c r="I18" s="52">
        <v>762</v>
      </c>
      <c r="J18" s="52">
        <v>762</v>
      </c>
      <c r="K18" s="51">
        <v>762</v>
      </c>
      <c r="L18" s="222">
        <v>762</v>
      </c>
      <c r="AA18" s="32" t="s">
        <v>42</v>
      </c>
      <c r="AB18" s="32">
        <v>3</v>
      </c>
    </row>
    <row r="22" spans="1:28" x14ac:dyDescent="0.2">
      <c r="A22" s="35" t="s">
        <v>144</v>
      </c>
    </row>
    <row r="23" spans="1:28" x14ac:dyDescent="0.2">
      <c r="B23" s="31" t="s">
        <v>130</v>
      </c>
      <c r="C23" s="31" t="s">
        <v>147</v>
      </c>
      <c r="D23" s="31" t="s">
        <v>177</v>
      </c>
      <c r="E23" s="223" t="s">
        <v>193</v>
      </c>
      <c r="F23" s="31"/>
    </row>
    <row r="24" spans="1:28" x14ac:dyDescent="0.2">
      <c r="B24" s="40">
        <v>2015</v>
      </c>
      <c r="C24" s="40">
        <v>2017</v>
      </c>
      <c r="D24" s="197">
        <v>2019</v>
      </c>
      <c r="E24" s="224">
        <v>2020</v>
      </c>
      <c r="F24" s="31"/>
    </row>
    <row r="25" spans="1:28" x14ac:dyDescent="0.2">
      <c r="A25" s="32" t="s">
        <v>2</v>
      </c>
      <c r="B25" s="41">
        <v>409</v>
      </c>
      <c r="C25" s="41">
        <v>400</v>
      </c>
      <c r="D25" s="183">
        <v>420</v>
      </c>
      <c r="E25" s="225">
        <v>405</v>
      </c>
      <c r="F25" s="31"/>
    </row>
    <row r="26" spans="1:28" x14ac:dyDescent="0.2">
      <c r="A26" s="32" t="s">
        <v>3</v>
      </c>
      <c r="B26" s="41">
        <v>353</v>
      </c>
      <c r="C26" s="41">
        <v>362</v>
      </c>
      <c r="D26" s="183">
        <v>342</v>
      </c>
      <c r="E26" s="225">
        <v>357</v>
      </c>
      <c r="F26" s="31"/>
    </row>
    <row r="27" spans="1:28" x14ac:dyDescent="0.2">
      <c r="A27" s="32" t="s">
        <v>6</v>
      </c>
      <c r="B27" s="40">
        <v>762</v>
      </c>
      <c r="C27" s="40">
        <v>762</v>
      </c>
      <c r="D27" s="34">
        <v>762</v>
      </c>
      <c r="E27" s="226">
        <v>762</v>
      </c>
    </row>
    <row r="70" spans="6:6" x14ac:dyDescent="0.2">
      <c r="F70" s="198"/>
    </row>
  </sheetData>
  <mergeCells count="4">
    <mergeCell ref="S6:T6"/>
    <mergeCell ref="U6:V6"/>
    <mergeCell ref="AD6:AE6"/>
    <mergeCell ref="AF6:AG6"/>
  </mergeCells>
  <phoneticPr fontId="6" type="noConversion"/>
  <pageMargins left="0.7" right="0.7" top="0.75" bottom="0.75" header="0.3" footer="0.3"/>
  <pageSetup paperSize="9" orientation="portrait"/>
  <drawing r:id="rId1"/>
  <tableParts count="2">
    <tablePart r:id="rId2"/>
    <tablePart r:id="rId3"/>
  </tableParts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0"/>
  <sheetViews>
    <sheetView showGridLines="0" topLeftCell="A58" zoomScale="80" zoomScaleNormal="80" zoomScalePageLayoutView="80" workbookViewId="0">
      <selection activeCell="H93" sqref="H93"/>
    </sheetView>
  </sheetViews>
  <sheetFormatPr baseColWidth="10" defaultColWidth="11.42578125" defaultRowHeight="12.75" x14ac:dyDescent="0.2"/>
  <cols>
    <col min="1" max="1" width="54.140625" style="32" customWidth="1"/>
    <col min="2" max="2" width="9" style="32" customWidth="1"/>
    <col min="3" max="3" width="9.85546875" style="32" customWidth="1"/>
    <col min="4" max="4" width="17" style="32" bestFit="1" customWidth="1"/>
    <col min="5" max="5" width="48.7109375" style="61" customWidth="1"/>
    <col min="6" max="6" width="13.140625" style="61" customWidth="1"/>
    <col min="7" max="7" width="17" style="61" bestFit="1" customWidth="1"/>
    <col min="8" max="8" width="22.42578125" style="61" customWidth="1"/>
    <col min="9" max="9" width="4" style="61" customWidth="1"/>
    <col min="10" max="10" width="26.85546875" style="32" customWidth="1"/>
    <col min="11" max="11" width="20.42578125" style="32" customWidth="1"/>
    <col min="12" max="12" width="22.42578125" style="32" bestFit="1" customWidth="1"/>
    <col min="13" max="13" width="14.42578125" style="32" customWidth="1"/>
    <col min="14" max="14" width="12.42578125" style="32" customWidth="1"/>
    <col min="15" max="15" width="11.42578125" style="32"/>
    <col min="16" max="16" width="12.42578125" style="32" customWidth="1"/>
    <col min="17" max="17" width="39" style="32" customWidth="1"/>
    <col min="18" max="18" width="27" style="32" customWidth="1"/>
    <col min="19" max="19" width="29" style="34" customWidth="1"/>
    <col min="20" max="20" width="29.140625" style="32" bestFit="1" customWidth="1"/>
    <col min="21" max="21" width="11.42578125" style="32" customWidth="1"/>
    <col min="22" max="16384" width="11.42578125" style="32"/>
  </cols>
  <sheetData>
    <row r="1" spans="1:18" x14ac:dyDescent="0.2">
      <c r="A1" s="35" t="s">
        <v>63</v>
      </c>
      <c r="B1" s="35"/>
      <c r="C1" s="35"/>
    </row>
    <row r="2" spans="1:18" x14ac:dyDescent="0.2">
      <c r="A2" s="35" t="s">
        <v>64</v>
      </c>
      <c r="B2" s="35"/>
      <c r="C2" s="35"/>
      <c r="J2" s="61"/>
      <c r="K2" s="61"/>
      <c r="L2" s="61"/>
      <c r="M2" s="61"/>
      <c r="N2" s="61"/>
    </row>
    <row r="3" spans="1:18" x14ac:dyDescent="0.2">
      <c r="A3" s="35"/>
      <c r="B3" s="72">
        <v>2012</v>
      </c>
      <c r="C3" s="72">
        <v>2013</v>
      </c>
      <c r="D3" s="265">
        <v>2014</v>
      </c>
      <c r="E3" s="266"/>
      <c r="G3" s="263">
        <v>2015</v>
      </c>
      <c r="H3" s="264"/>
      <c r="J3" s="267">
        <v>2015</v>
      </c>
      <c r="K3" s="268"/>
      <c r="L3" s="81"/>
      <c r="M3" s="71"/>
      <c r="N3" s="61"/>
    </row>
    <row r="4" spans="1:18" x14ac:dyDescent="0.2">
      <c r="A4" s="73" t="s">
        <v>183</v>
      </c>
      <c r="B4" s="74" t="s">
        <v>82</v>
      </c>
      <c r="C4" s="86" t="s">
        <v>82</v>
      </c>
      <c r="D4" s="87" t="s">
        <v>15</v>
      </c>
      <c r="E4" s="88" t="s">
        <v>16</v>
      </c>
      <c r="G4" s="74" t="s">
        <v>15</v>
      </c>
      <c r="H4" s="79" t="s">
        <v>16</v>
      </c>
      <c r="J4" s="84" t="s">
        <v>14</v>
      </c>
      <c r="K4" s="85" t="s">
        <v>15</v>
      </c>
      <c r="L4" s="82"/>
      <c r="M4" s="71"/>
      <c r="N4" s="61"/>
    </row>
    <row r="5" spans="1:18" x14ac:dyDescent="0.2">
      <c r="A5" s="62" t="s">
        <v>19</v>
      </c>
      <c r="B5" s="62">
        <v>31</v>
      </c>
      <c r="C5" s="62">
        <v>17</v>
      </c>
      <c r="D5" s="89">
        <v>1597</v>
      </c>
      <c r="E5" s="64">
        <f>(D5*100)/D17</f>
        <v>31.160975609756097</v>
      </c>
      <c r="F5" s="63">
        <f>D5*100/D$15</f>
        <v>17.440209675657968</v>
      </c>
      <c r="G5" s="64">
        <v>1868</v>
      </c>
      <c r="H5" s="64">
        <f>(G5*100)/G$17</f>
        <v>36.187524215420382</v>
      </c>
      <c r="I5" s="63"/>
      <c r="J5" s="62" t="s">
        <v>17</v>
      </c>
      <c r="K5" s="64">
        <v>2982</v>
      </c>
      <c r="L5" s="63"/>
      <c r="M5" s="63"/>
      <c r="N5" s="63"/>
      <c r="P5" s="65"/>
      <c r="Q5" s="59"/>
      <c r="R5" s="31"/>
    </row>
    <row r="6" spans="1:18" x14ac:dyDescent="0.2">
      <c r="A6" s="62" t="s">
        <v>24</v>
      </c>
      <c r="B6" s="62">
        <v>7</v>
      </c>
      <c r="C6" s="62">
        <v>4</v>
      </c>
      <c r="D6" s="89">
        <v>396</v>
      </c>
      <c r="E6" s="64">
        <f>(D6*100)/D17</f>
        <v>7.7268292682926827</v>
      </c>
      <c r="F6" s="63">
        <f t="shared" ref="F6:F14" si="0">D6*100/D$15</f>
        <v>4.3245604455607731</v>
      </c>
      <c r="G6" s="64">
        <v>354</v>
      </c>
      <c r="H6" s="64">
        <f t="shared" ref="H6:H14" si="1">(G6*100)/G$17</f>
        <v>6.8578070515304148</v>
      </c>
      <c r="I6" s="63"/>
      <c r="J6" s="62" t="s">
        <v>19</v>
      </c>
      <c r="K6" s="64">
        <v>1868</v>
      </c>
      <c r="L6" s="63"/>
      <c r="M6" s="63"/>
      <c r="N6" s="63"/>
      <c r="P6" s="65"/>
      <c r="Q6" s="60"/>
      <c r="R6" s="31"/>
    </row>
    <row r="7" spans="1:18" x14ac:dyDescent="0.2">
      <c r="A7" s="62" t="s">
        <v>18</v>
      </c>
      <c r="B7" s="62">
        <v>32</v>
      </c>
      <c r="C7" s="62">
        <v>15</v>
      </c>
      <c r="D7" s="89">
        <v>1261</v>
      </c>
      <c r="E7" s="64">
        <f>(D7*100)/D17</f>
        <v>24.604878048780488</v>
      </c>
      <c r="F7" s="63">
        <f t="shared" si="0"/>
        <v>13.770885661242765</v>
      </c>
      <c r="G7" s="64">
        <v>1252</v>
      </c>
      <c r="H7" s="64">
        <f t="shared" si="1"/>
        <v>24.254165052305307</v>
      </c>
      <c r="I7" s="63"/>
      <c r="J7" s="62" t="s">
        <v>18</v>
      </c>
      <c r="K7" s="64">
        <v>1252</v>
      </c>
      <c r="L7" s="63"/>
      <c r="M7" s="63"/>
      <c r="N7" s="63"/>
      <c r="P7" s="65"/>
      <c r="Q7" s="60"/>
      <c r="R7" s="31"/>
    </row>
    <row r="8" spans="1:18" x14ac:dyDescent="0.2">
      <c r="A8" s="62" t="s">
        <v>17</v>
      </c>
      <c r="B8" s="62">
        <v>51</v>
      </c>
      <c r="C8" s="62">
        <v>29</v>
      </c>
      <c r="D8" s="89">
        <v>2612</v>
      </c>
      <c r="E8" s="64">
        <f>(D8*100)/D17</f>
        <v>50.965853658536588</v>
      </c>
      <c r="F8" s="63">
        <f t="shared" si="0"/>
        <v>28.524625969203889</v>
      </c>
      <c r="G8" s="64">
        <v>2982</v>
      </c>
      <c r="H8" s="64">
        <f t="shared" si="1"/>
        <v>57.768306857807055</v>
      </c>
      <c r="I8" s="63"/>
      <c r="J8" s="62" t="s">
        <v>26</v>
      </c>
      <c r="K8" s="64">
        <v>746</v>
      </c>
      <c r="L8" s="63"/>
      <c r="M8" s="63"/>
      <c r="N8" s="63"/>
      <c r="P8" s="65"/>
      <c r="Q8" s="60"/>
      <c r="R8" s="31"/>
    </row>
    <row r="9" spans="1:18" x14ac:dyDescent="0.2">
      <c r="A9" s="62" t="s">
        <v>20</v>
      </c>
      <c r="B9" s="62">
        <v>16</v>
      </c>
      <c r="C9" s="62">
        <v>9</v>
      </c>
      <c r="D9" s="89">
        <v>804</v>
      </c>
      <c r="E9" s="64">
        <f>(D9*100)/D17</f>
        <v>15.68780487804878</v>
      </c>
      <c r="F9" s="63">
        <f t="shared" si="0"/>
        <v>8.7801681773506601</v>
      </c>
      <c r="G9" s="64"/>
      <c r="H9" s="64">
        <f t="shared" si="1"/>
        <v>0</v>
      </c>
      <c r="I9" s="63"/>
      <c r="J9" s="62" t="s">
        <v>23</v>
      </c>
      <c r="K9" s="64">
        <v>491</v>
      </c>
      <c r="L9" s="63"/>
      <c r="M9" s="63"/>
      <c r="N9" s="63"/>
      <c r="P9" s="65"/>
      <c r="Q9" s="60"/>
      <c r="R9" s="31"/>
    </row>
    <row r="10" spans="1:18" x14ac:dyDescent="0.2">
      <c r="A10" s="62" t="s">
        <v>25</v>
      </c>
      <c r="B10" s="62">
        <v>5</v>
      </c>
      <c r="C10" s="62">
        <v>3</v>
      </c>
      <c r="D10" s="89">
        <v>285</v>
      </c>
      <c r="E10" s="64">
        <f>(D10*100)/D17</f>
        <v>5.5609756097560972</v>
      </c>
      <c r="F10" s="63">
        <f t="shared" si="0"/>
        <v>3.1123730479414657</v>
      </c>
      <c r="G10" s="64">
        <v>250</v>
      </c>
      <c r="H10" s="64">
        <f t="shared" si="1"/>
        <v>4.8430840759395579</v>
      </c>
      <c r="I10" s="63"/>
      <c r="J10" s="62" t="s">
        <v>22</v>
      </c>
      <c r="K10" s="64">
        <v>468</v>
      </c>
      <c r="L10" s="63"/>
      <c r="M10" s="63"/>
      <c r="N10" s="63"/>
      <c r="P10" s="65"/>
      <c r="Q10" s="60"/>
      <c r="R10" s="31"/>
    </row>
    <row r="11" spans="1:18" x14ac:dyDescent="0.2">
      <c r="A11" s="62" t="s">
        <v>21</v>
      </c>
      <c r="B11" s="62">
        <v>15</v>
      </c>
      <c r="C11" s="62">
        <v>9</v>
      </c>
      <c r="D11" s="89">
        <v>860</v>
      </c>
      <c r="E11" s="64">
        <f>(D11*100)/D17</f>
        <v>16.780487804878049</v>
      </c>
      <c r="F11" s="63">
        <f t="shared" si="0"/>
        <v>9.3917221797531951</v>
      </c>
      <c r="G11" s="64"/>
      <c r="H11" s="64">
        <f t="shared" si="1"/>
        <v>0</v>
      </c>
      <c r="I11" s="63"/>
      <c r="J11" s="62" t="s">
        <v>24</v>
      </c>
      <c r="K11" s="64">
        <v>354</v>
      </c>
      <c r="L11" s="63"/>
      <c r="M11" s="63"/>
      <c r="N11" s="63"/>
      <c r="P11" s="65"/>
      <c r="Q11" s="60"/>
      <c r="R11" s="31"/>
    </row>
    <row r="12" spans="1:18" x14ac:dyDescent="0.2">
      <c r="A12" s="62" t="s">
        <v>23</v>
      </c>
      <c r="B12" s="62">
        <v>8</v>
      </c>
      <c r="C12" s="62">
        <v>5</v>
      </c>
      <c r="D12" s="89">
        <v>433</v>
      </c>
      <c r="E12" s="64">
        <f>(D12*100)/D17</f>
        <v>8.4487804878048784</v>
      </c>
      <c r="F12" s="63">
        <f t="shared" si="0"/>
        <v>4.7286229114338756</v>
      </c>
      <c r="G12" s="64">
        <v>491</v>
      </c>
      <c r="H12" s="64">
        <f t="shared" si="1"/>
        <v>9.5118171251452921</v>
      </c>
      <c r="I12" s="63"/>
      <c r="J12" s="62" t="s">
        <v>25</v>
      </c>
      <c r="K12" s="64">
        <v>250</v>
      </c>
      <c r="L12" s="63"/>
      <c r="M12" s="63"/>
      <c r="N12" s="63"/>
      <c r="P12" s="65"/>
      <c r="Q12" s="60"/>
      <c r="R12" s="31"/>
    </row>
    <row r="13" spans="1:18" x14ac:dyDescent="0.2">
      <c r="A13" s="62" t="s">
        <v>22</v>
      </c>
      <c r="B13" s="62">
        <v>12</v>
      </c>
      <c r="C13" s="62">
        <v>7</v>
      </c>
      <c r="D13" s="89">
        <v>647</v>
      </c>
      <c r="E13" s="64">
        <f>(D13*100)/D17</f>
        <v>12.62439024390244</v>
      </c>
      <c r="F13" s="63">
        <f t="shared" si="0"/>
        <v>7.0656328491864144</v>
      </c>
      <c r="G13" s="64">
        <v>468</v>
      </c>
      <c r="H13" s="64">
        <f t="shared" si="1"/>
        <v>9.0662533901588525</v>
      </c>
      <c r="I13" s="63"/>
      <c r="K13" s="63"/>
      <c r="L13" s="63"/>
      <c r="M13" s="63"/>
      <c r="N13" s="63"/>
      <c r="P13" s="65"/>
      <c r="Q13" s="31"/>
      <c r="R13" s="31"/>
    </row>
    <row r="14" spans="1:18" x14ac:dyDescent="0.2">
      <c r="A14" s="62" t="s">
        <v>26</v>
      </c>
      <c r="B14" s="62">
        <v>4</v>
      </c>
      <c r="C14" s="62">
        <v>3</v>
      </c>
      <c r="D14" s="89">
        <v>262</v>
      </c>
      <c r="E14" s="64">
        <f>(D14*100)/D17</f>
        <v>5.1121951219512196</v>
      </c>
      <c r="F14" s="63">
        <f t="shared" si="0"/>
        <v>2.8611990826689966</v>
      </c>
      <c r="G14" s="64">
        <v>746</v>
      </c>
      <c r="H14" s="64">
        <f t="shared" si="1"/>
        <v>14.451762882603642</v>
      </c>
      <c r="I14" s="63"/>
      <c r="K14" s="63"/>
      <c r="L14" s="63"/>
      <c r="M14" s="63"/>
      <c r="N14" s="63"/>
      <c r="P14" s="31"/>
      <c r="Q14" s="31"/>
      <c r="R14" s="31"/>
    </row>
    <row r="15" spans="1:18" x14ac:dyDescent="0.2">
      <c r="A15" s="65"/>
      <c r="B15" s="65"/>
      <c r="C15" s="80"/>
      <c r="D15" s="89">
        <f>SUM(D5:D14)</f>
        <v>9157</v>
      </c>
      <c r="E15" s="64">
        <f>SUM(E5:E14)</f>
        <v>178.67317073170733</v>
      </c>
      <c r="F15" s="63">
        <f>SUM(F5:F14)</f>
        <v>100.00000000000001</v>
      </c>
      <c r="G15" s="63"/>
      <c r="H15" s="63"/>
      <c r="I15" s="63"/>
      <c r="J15" s="65"/>
      <c r="K15" s="63"/>
      <c r="L15" s="63"/>
      <c r="M15" s="63"/>
      <c r="N15" s="63"/>
      <c r="P15" s="31"/>
      <c r="Q15" s="31"/>
      <c r="R15" s="31"/>
    </row>
    <row r="16" spans="1:18" x14ac:dyDescent="0.2">
      <c r="A16" s="65"/>
      <c r="B16" s="65"/>
      <c r="C16" s="65"/>
      <c r="D16" s="65"/>
      <c r="E16" s="63"/>
      <c r="F16" s="63"/>
      <c r="G16" s="63"/>
      <c r="H16" s="63"/>
      <c r="I16" s="63"/>
      <c r="K16" s="63"/>
      <c r="L16" s="63"/>
      <c r="M16" s="63"/>
      <c r="N16" s="63"/>
      <c r="P16" s="31"/>
      <c r="Q16" s="31"/>
      <c r="R16" s="31"/>
    </row>
    <row r="17" spans="1:18" x14ac:dyDescent="0.2">
      <c r="A17" s="90" t="s">
        <v>27</v>
      </c>
      <c r="B17" s="91"/>
      <c r="C17" s="91"/>
      <c r="D17" s="92">
        <f>+'Masas agua'!W4</f>
        <v>5125</v>
      </c>
      <c r="E17" s="44"/>
      <c r="G17" s="202">
        <v>5162</v>
      </c>
      <c r="H17" s="202"/>
      <c r="I17" s="202"/>
      <c r="J17" s="203"/>
      <c r="K17" s="202">
        <v>5162</v>
      </c>
      <c r="L17" s="202"/>
      <c r="M17" s="61"/>
      <c r="N17" s="61"/>
      <c r="P17" s="31"/>
      <c r="Q17" s="31"/>
      <c r="R17" s="31"/>
    </row>
    <row r="18" spans="1:18" x14ac:dyDescent="0.2">
      <c r="A18" s="93" t="s">
        <v>28</v>
      </c>
      <c r="B18" s="94"/>
      <c r="C18" s="94"/>
      <c r="D18" s="95">
        <v>3961</v>
      </c>
      <c r="E18" s="96">
        <f>(D18*100)/D17</f>
        <v>77.287804878048775</v>
      </c>
      <c r="G18" s="202">
        <v>4010</v>
      </c>
      <c r="H18" s="204">
        <f>(G18*100)/G17</f>
        <v>77.683068578070518</v>
      </c>
      <c r="I18" s="202"/>
      <c r="J18" s="203"/>
      <c r="K18" s="202">
        <v>4010</v>
      </c>
      <c r="L18" s="202"/>
      <c r="M18" s="61"/>
      <c r="N18" s="61"/>
      <c r="O18" s="65"/>
      <c r="P18" s="31"/>
      <c r="Q18" s="31"/>
      <c r="R18" s="31"/>
    </row>
    <row r="19" spans="1:18" x14ac:dyDescent="0.2">
      <c r="K19" s="61"/>
      <c r="L19" s="61"/>
      <c r="M19" s="61"/>
      <c r="N19" s="61"/>
      <c r="O19" s="65"/>
    </row>
    <row r="20" spans="1:18" x14ac:dyDescent="0.2">
      <c r="J20" s="61"/>
      <c r="K20" s="61"/>
      <c r="L20" s="61"/>
      <c r="M20" s="61"/>
      <c r="N20" s="61"/>
    </row>
    <row r="21" spans="1:18" x14ac:dyDescent="0.2">
      <c r="J21" s="61"/>
      <c r="K21" s="61"/>
      <c r="L21" s="61"/>
      <c r="M21" s="61"/>
      <c r="N21" s="61"/>
    </row>
    <row r="22" spans="1:18" x14ac:dyDescent="0.2">
      <c r="J22" s="61"/>
      <c r="K22" s="61"/>
      <c r="L22" s="61"/>
      <c r="M22" s="61"/>
      <c r="N22" s="61"/>
    </row>
    <row r="23" spans="1:18" x14ac:dyDescent="0.2">
      <c r="J23" s="66"/>
      <c r="K23" s="67"/>
    </row>
    <row r="24" spans="1:18" x14ac:dyDescent="0.2">
      <c r="J24" s="66"/>
      <c r="K24" s="67"/>
    </row>
    <row r="25" spans="1:18" x14ac:dyDescent="0.2">
      <c r="J25" s="66"/>
      <c r="K25" s="67"/>
    </row>
    <row r="26" spans="1:18" x14ac:dyDescent="0.2">
      <c r="J26" s="66"/>
      <c r="K26" s="67"/>
    </row>
    <row r="27" spans="1:18" x14ac:dyDescent="0.2">
      <c r="J27" s="66"/>
      <c r="K27" s="67"/>
    </row>
    <row r="28" spans="1:18" x14ac:dyDescent="0.2">
      <c r="J28" s="66"/>
      <c r="K28" s="67"/>
    </row>
    <row r="29" spans="1:18" x14ac:dyDescent="0.2">
      <c r="J29" s="68"/>
      <c r="K29" s="69"/>
    </row>
    <row r="30" spans="1:18" x14ac:dyDescent="0.2">
      <c r="J30" s="66"/>
      <c r="K30" s="67"/>
    </row>
    <row r="31" spans="1:18" x14ac:dyDescent="0.2">
      <c r="J31" s="66"/>
      <c r="K31" s="67"/>
    </row>
    <row r="32" spans="1:18" x14ac:dyDescent="0.2">
      <c r="J32" s="31"/>
      <c r="K32" s="31"/>
    </row>
    <row r="42" spans="1:20" ht="15" customHeight="1" x14ac:dyDescent="0.2">
      <c r="Q42" s="256" t="s">
        <v>131</v>
      </c>
      <c r="R42" s="257"/>
      <c r="S42" s="76" t="s">
        <v>85</v>
      </c>
      <c r="T42" s="76" t="s">
        <v>85</v>
      </c>
    </row>
    <row r="43" spans="1:20" ht="12.75" customHeight="1" x14ac:dyDescent="0.2">
      <c r="Q43" s="258"/>
      <c r="R43" s="259"/>
      <c r="S43" s="76" t="s">
        <v>83</v>
      </c>
      <c r="T43" s="76" t="s">
        <v>133</v>
      </c>
    </row>
    <row r="44" spans="1:20" x14ac:dyDescent="0.2">
      <c r="P44" s="260" t="s">
        <v>107</v>
      </c>
      <c r="Q44" s="77" t="s">
        <v>88</v>
      </c>
      <c r="R44" s="77" t="s">
        <v>89</v>
      </c>
      <c r="S44" s="78">
        <v>1256</v>
      </c>
      <c r="T44" s="78">
        <v>1256</v>
      </c>
    </row>
    <row r="45" spans="1:20" x14ac:dyDescent="0.2">
      <c r="A45" s="35" t="s">
        <v>65</v>
      </c>
      <c r="B45" s="35"/>
      <c r="C45" s="35"/>
      <c r="J45" s="35" t="s">
        <v>65</v>
      </c>
      <c r="P45" s="260"/>
      <c r="Q45" s="77"/>
      <c r="R45" s="77" t="s">
        <v>90</v>
      </c>
      <c r="S45" s="78">
        <v>7485</v>
      </c>
      <c r="T45" s="78">
        <v>7485</v>
      </c>
    </row>
    <row r="46" spans="1:20" x14ac:dyDescent="0.2">
      <c r="B46" s="97">
        <v>2012</v>
      </c>
      <c r="C46" s="97">
        <v>2013</v>
      </c>
      <c r="D46" s="253">
        <v>2014</v>
      </c>
      <c r="E46" s="253"/>
      <c r="G46" s="262">
        <v>2015</v>
      </c>
      <c r="H46" s="262"/>
      <c r="J46" s="31"/>
      <c r="K46" s="261">
        <v>2015</v>
      </c>
      <c r="L46" s="261"/>
      <c r="M46" s="261">
        <v>2016</v>
      </c>
      <c r="N46" s="261"/>
      <c r="P46" s="32" t="s">
        <v>26</v>
      </c>
      <c r="Q46" s="255" t="s">
        <v>91</v>
      </c>
      <c r="R46" s="255"/>
      <c r="S46" s="78">
        <v>949</v>
      </c>
      <c r="T46" s="78">
        <v>949</v>
      </c>
    </row>
    <row r="47" spans="1:20" x14ac:dyDescent="0.2">
      <c r="A47" s="83" t="s">
        <v>14</v>
      </c>
      <c r="B47" s="87" t="s">
        <v>69</v>
      </c>
      <c r="C47" s="87" t="s">
        <v>69</v>
      </c>
      <c r="D47" s="87" t="s">
        <v>15</v>
      </c>
      <c r="E47" s="88" t="s">
        <v>16</v>
      </c>
      <c r="G47" s="87" t="s">
        <v>15</v>
      </c>
      <c r="H47" s="88" t="s">
        <v>16</v>
      </c>
      <c r="J47" s="75" t="s">
        <v>14</v>
      </c>
      <c r="K47" s="75" t="s">
        <v>15</v>
      </c>
      <c r="L47" s="101" t="s">
        <v>16</v>
      </c>
      <c r="M47" s="75" t="s">
        <v>15</v>
      </c>
      <c r="N47" s="101" t="s">
        <v>16</v>
      </c>
      <c r="P47" s="32" t="s">
        <v>24</v>
      </c>
      <c r="Q47" s="255" t="s">
        <v>108</v>
      </c>
      <c r="R47" s="255"/>
      <c r="S47" s="78">
        <v>1841</v>
      </c>
      <c r="T47" s="78">
        <v>1841</v>
      </c>
    </row>
    <row r="48" spans="1:20" x14ac:dyDescent="0.2">
      <c r="A48" s="70" t="s">
        <v>29</v>
      </c>
      <c r="B48" s="98">
        <v>87</v>
      </c>
      <c r="C48" s="98">
        <v>37</v>
      </c>
      <c r="D48" s="98">
        <v>624</v>
      </c>
      <c r="E48" s="64">
        <f>(D48*100)/D$55</f>
        <v>33.638814016172503</v>
      </c>
      <c r="F48" s="63"/>
      <c r="G48" s="100">
        <v>637</v>
      </c>
      <c r="H48" s="64">
        <f>(G48*100)/G$57</f>
        <v>83.705650459921159</v>
      </c>
      <c r="I48" s="63"/>
      <c r="J48" s="113" t="s">
        <v>66</v>
      </c>
      <c r="K48" s="71">
        <v>637</v>
      </c>
      <c r="L48" s="63">
        <v>83.705650459921159</v>
      </c>
      <c r="M48" s="71"/>
      <c r="N48" s="63"/>
      <c r="P48" s="32" t="s">
        <v>23</v>
      </c>
      <c r="Q48" s="255" t="s">
        <v>92</v>
      </c>
      <c r="R48" s="255"/>
      <c r="S48" s="78">
        <v>123</v>
      </c>
      <c r="T48" s="78">
        <v>123</v>
      </c>
    </row>
    <row r="49" spans="1:20" x14ac:dyDescent="0.2">
      <c r="A49" s="70" t="s">
        <v>19</v>
      </c>
      <c r="B49" s="98">
        <v>25</v>
      </c>
      <c r="C49" s="98">
        <v>10</v>
      </c>
      <c r="D49" s="98">
        <v>236</v>
      </c>
      <c r="E49" s="64">
        <f t="shared" ref="E49:E54" si="2">(D49*100)/D$55</f>
        <v>12.722371967654986</v>
      </c>
      <c r="F49" s="63"/>
      <c r="G49" s="100">
        <v>325</v>
      </c>
      <c r="H49" s="64">
        <f>(G49*100)/G$57</f>
        <v>42.70696452036794</v>
      </c>
      <c r="I49" s="63"/>
      <c r="J49" s="113" t="s">
        <v>19</v>
      </c>
      <c r="K49" s="71">
        <v>325</v>
      </c>
      <c r="L49" s="63">
        <v>42.70696452036794</v>
      </c>
      <c r="M49" s="71"/>
      <c r="N49" s="63"/>
      <c r="Q49" s="255" t="s">
        <v>93</v>
      </c>
      <c r="R49" s="255"/>
      <c r="S49" s="78">
        <v>509</v>
      </c>
      <c r="T49" s="78">
        <v>509</v>
      </c>
    </row>
    <row r="50" spans="1:20" x14ac:dyDescent="0.2">
      <c r="A50" s="70" t="s">
        <v>30</v>
      </c>
      <c r="B50" s="98">
        <v>46</v>
      </c>
      <c r="C50" s="98">
        <v>19</v>
      </c>
      <c r="D50" s="98">
        <v>390</v>
      </c>
      <c r="E50" s="64">
        <f t="shared" si="2"/>
        <v>21.024258760107816</v>
      </c>
      <c r="F50" s="63"/>
      <c r="G50" s="100">
        <v>451</v>
      </c>
      <c r="H50" s="64">
        <f>(G50*100)/G$57</f>
        <v>59.264126149802891</v>
      </c>
      <c r="I50" s="63"/>
      <c r="J50" s="113" t="s">
        <v>30</v>
      </c>
      <c r="K50" s="71">
        <v>451</v>
      </c>
      <c r="L50" s="63">
        <v>59.264126149802891</v>
      </c>
      <c r="M50" s="71"/>
      <c r="N50" s="63"/>
      <c r="P50" s="260" t="s">
        <v>17</v>
      </c>
      <c r="Q50" s="255" t="s">
        <v>94</v>
      </c>
      <c r="R50" s="77" t="s">
        <v>95</v>
      </c>
      <c r="S50" s="78">
        <v>924</v>
      </c>
      <c r="T50" s="78">
        <v>924</v>
      </c>
    </row>
    <row r="51" spans="1:20" x14ac:dyDescent="0.2">
      <c r="A51" s="70" t="s">
        <v>20</v>
      </c>
      <c r="B51" s="98">
        <v>10</v>
      </c>
      <c r="C51" s="98">
        <v>4</v>
      </c>
      <c r="D51" s="98">
        <v>82</v>
      </c>
      <c r="E51" s="64">
        <f t="shared" si="2"/>
        <v>4.4204851752021561</v>
      </c>
      <c r="F51" s="63"/>
      <c r="G51" s="64"/>
      <c r="H51" s="64">
        <f t="shared" ref="H51:H54" si="3">(G51*100)/G$57</f>
        <v>0</v>
      </c>
      <c r="I51" s="63"/>
      <c r="J51" s="113" t="s">
        <v>23</v>
      </c>
      <c r="K51" s="63">
        <v>237</v>
      </c>
      <c r="L51" s="63">
        <v>31.143232588699082</v>
      </c>
      <c r="M51" s="63"/>
      <c r="N51" s="63"/>
      <c r="P51" s="260"/>
      <c r="Q51" s="255"/>
      <c r="R51" s="77" t="s">
        <v>96</v>
      </c>
      <c r="S51" s="78">
        <v>409</v>
      </c>
      <c r="T51" s="78">
        <v>409</v>
      </c>
    </row>
    <row r="52" spans="1:20" x14ac:dyDescent="0.2">
      <c r="A52" s="70" t="s">
        <v>21</v>
      </c>
      <c r="B52" s="98">
        <v>28</v>
      </c>
      <c r="C52" s="98">
        <v>14</v>
      </c>
      <c r="D52" s="98">
        <v>245</v>
      </c>
      <c r="E52" s="64">
        <f t="shared" si="2"/>
        <v>13.20754716981132</v>
      </c>
      <c r="F52" s="63"/>
      <c r="G52" s="64"/>
      <c r="H52" s="64">
        <f t="shared" si="3"/>
        <v>0</v>
      </c>
      <c r="I52" s="63"/>
      <c r="J52" s="65"/>
      <c r="K52" s="63">
        <v>1650</v>
      </c>
      <c r="L52" s="63">
        <v>216.81997371879109</v>
      </c>
      <c r="M52" s="63"/>
      <c r="N52" s="63"/>
      <c r="Q52" s="255" t="s">
        <v>109</v>
      </c>
      <c r="R52" s="255"/>
      <c r="S52" s="78">
        <v>316</v>
      </c>
      <c r="T52" s="78">
        <v>316</v>
      </c>
    </row>
    <row r="53" spans="1:20" x14ac:dyDescent="0.2">
      <c r="A53" s="70" t="s">
        <v>23</v>
      </c>
      <c r="B53" s="98">
        <v>32</v>
      </c>
      <c r="C53" s="98">
        <v>12</v>
      </c>
      <c r="D53" s="98">
        <v>239</v>
      </c>
      <c r="E53" s="64">
        <f t="shared" si="2"/>
        <v>12.884097035040432</v>
      </c>
      <c r="F53" s="63"/>
      <c r="G53" s="64">
        <v>237</v>
      </c>
      <c r="H53" s="64">
        <f>(G53*100)/G$57</f>
        <v>31.143232588699082</v>
      </c>
      <c r="I53" s="63"/>
      <c r="J53" s="65"/>
      <c r="K53" s="63"/>
      <c r="L53" s="63"/>
      <c r="M53" s="63"/>
      <c r="N53" s="63"/>
      <c r="Q53" s="255" t="s">
        <v>110</v>
      </c>
      <c r="R53" s="77"/>
      <c r="S53" s="78"/>
      <c r="T53" s="78"/>
    </row>
    <row r="54" spans="1:20" x14ac:dyDescent="0.2">
      <c r="A54" s="70" t="s">
        <v>31</v>
      </c>
      <c r="B54" s="98">
        <v>10</v>
      </c>
      <c r="C54" s="98">
        <v>4</v>
      </c>
      <c r="D54" s="98">
        <v>39</v>
      </c>
      <c r="E54" s="64">
        <f t="shared" si="2"/>
        <v>2.1024258760107815</v>
      </c>
      <c r="F54" s="63"/>
      <c r="G54" s="64"/>
      <c r="H54" s="64">
        <f t="shared" si="3"/>
        <v>0</v>
      </c>
      <c r="I54" s="63"/>
      <c r="J54" s="114" t="s">
        <v>32</v>
      </c>
      <c r="K54" s="71">
        <v>761</v>
      </c>
      <c r="L54" s="71"/>
      <c r="M54" s="71"/>
      <c r="N54" s="71"/>
      <c r="Q54" s="255"/>
      <c r="R54" s="77" t="s">
        <v>97</v>
      </c>
      <c r="S54" s="78">
        <v>136</v>
      </c>
      <c r="T54" s="78">
        <v>136</v>
      </c>
    </row>
    <row r="55" spans="1:20" x14ac:dyDescent="0.2">
      <c r="A55" s="65"/>
      <c r="B55" s="65"/>
      <c r="C55" s="99">
        <f>SUM(C48:C54)</f>
        <v>100</v>
      </c>
      <c r="D55" s="99">
        <f>SUM(D48:D54)</f>
        <v>1855</v>
      </c>
      <c r="E55" s="64">
        <f>SUM(E48:E54)</f>
        <v>100</v>
      </c>
      <c r="F55" s="63"/>
      <c r="G55" s="64">
        <f>SUM(G48:G54)</f>
        <v>1650</v>
      </c>
      <c r="H55" s="64">
        <f>SUM(H48:H54)</f>
        <v>216.81997371879109</v>
      </c>
      <c r="I55" s="63"/>
      <c r="J55" s="114" t="s">
        <v>28</v>
      </c>
      <c r="K55" s="71">
        <v>688</v>
      </c>
      <c r="L55" s="63">
        <v>90.407358738501969</v>
      </c>
      <c r="M55" s="71"/>
      <c r="N55" s="63"/>
      <c r="Q55" s="255"/>
      <c r="R55" s="77" t="s">
        <v>98</v>
      </c>
      <c r="S55" s="78">
        <v>87</v>
      </c>
      <c r="T55" s="78">
        <v>87</v>
      </c>
    </row>
    <row r="56" spans="1:20" x14ac:dyDescent="0.2">
      <c r="A56" s="65"/>
      <c r="B56" s="65"/>
      <c r="C56" s="65"/>
      <c r="D56" s="65"/>
      <c r="E56" s="63"/>
      <c r="F56" s="63"/>
      <c r="G56" s="63"/>
      <c r="H56" s="63"/>
      <c r="I56" s="63"/>
      <c r="J56" s="31"/>
      <c r="K56" s="31"/>
      <c r="L56" s="31"/>
      <c r="M56" s="31"/>
      <c r="N56" s="31"/>
      <c r="Q56" s="77" t="s">
        <v>99</v>
      </c>
      <c r="R56" s="77"/>
      <c r="S56" s="78">
        <v>1359</v>
      </c>
      <c r="T56" s="78">
        <v>1359</v>
      </c>
    </row>
    <row r="57" spans="1:20" x14ac:dyDescent="0.2">
      <c r="A57" s="102" t="s">
        <v>32</v>
      </c>
      <c r="B57" s="103"/>
      <c r="C57" s="103"/>
      <c r="D57" s="104">
        <v>725</v>
      </c>
      <c r="E57" s="105"/>
      <c r="G57" s="61">
        <v>761</v>
      </c>
      <c r="J57" s="31"/>
      <c r="K57" s="71">
        <v>761</v>
      </c>
      <c r="L57" s="71"/>
      <c r="M57" s="71"/>
      <c r="N57" s="71"/>
    </row>
    <row r="58" spans="1:20" x14ac:dyDescent="0.2">
      <c r="A58" s="106" t="s">
        <v>28</v>
      </c>
      <c r="B58" s="107"/>
      <c r="C58" s="107"/>
      <c r="D58" s="95">
        <v>689</v>
      </c>
      <c r="E58" s="96">
        <f>(D58*100)/D57</f>
        <v>95.034482758620683</v>
      </c>
      <c r="G58" s="61">
        <v>688</v>
      </c>
      <c r="H58" s="63">
        <f>(G58*100)/G57</f>
        <v>90.407358738501969</v>
      </c>
      <c r="J58" s="31"/>
      <c r="K58" s="71">
        <v>688</v>
      </c>
      <c r="L58" s="63">
        <f>(K58*100)/K57</f>
        <v>90.407358738501969</v>
      </c>
      <c r="M58" s="71"/>
      <c r="N58" s="63"/>
    </row>
    <row r="59" spans="1:20" x14ac:dyDescent="0.2">
      <c r="J59" s="115"/>
      <c r="K59" s="31"/>
      <c r="L59" s="31"/>
      <c r="M59" s="31"/>
      <c r="N59" s="31"/>
    </row>
    <row r="60" spans="1:20" x14ac:dyDescent="0.2">
      <c r="I60" s="71"/>
      <c r="J60" s="108"/>
      <c r="K60" s="108"/>
      <c r="L60" s="31"/>
      <c r="M60" s="31"/>
      <c r="N60" s="31"/>
    </row>
    <row r="61" spans="1:20" x14ac:dyDescent="0.2">
      <c r="I61" s="71"/>
      <c r="J61" s="109"/>
      <c r="K61" s="110"/>
      <c r="L61" s="31"/>
    </row>
    <row r="62" spans="1:20" x14ac:dyDescent="0.2">
      <c r="I62" s="71"/>
      <c r="J62" s="109"/>
      <c r="K62" s="110"/>
      <c r="L62" s="31"/>
    </row>
    <row r="63" spans="1:20" x14ac:dyDescent="0.2">
      <c r="I63" s="71"/>
      <c r="J63" s="109"/>
      <c r="K63" s="110"/>
      <c r="L63" s="31"/>
    </row>
    <row r="64" spans="1:20" x14ac:dyDescent="0.2">
      <c r="I64" s="71"/>
      <c r="J64" s="109"/>
      <c r="K64" s="110"/>
      <c r="L64" s="31"/>
    </row>
    <row r="65" spans="9:12" x14ac:dyDescent="0.2">
      <c r="I65" s="71"/>
      <c r="J65" s="111"/>
      <c r="K65" s="112"/>
      <c r="L65" s="31"/>
    </row>
    <row r="66" spans="9:12" x14ac:dyDescent="0.2">
      <c r="I66" s="71"/>
      <c r="J66" s="31"/>
      <c r="K66" s="31"/>
      <c r="L66" s="31"/>
    </row>
    <row r="67" spans="9:12" x14ac:dyDescent="0.2">
      <c r="I67" s="71"/>
      <c r="J67" s="31"/>
      <c r="K67" s="31"/>
      <c r="L67" s="31"/>
    </row>
    <row r="81" spans="1:7" x14ac:dyDescent="0.2">
      <c r="E81" s="199" t="s">
        <v>163</v>
      </c>
      <c r="F81" s="181" t="s">
        <v>179</v>
      </c>
      <c r="G81" s="229" t="s">
        <v>194</v>
      </c>
    </row>
    <row r="82" spans="1:7" x14ac:dyDescent="0.2">
      <c r="A82" s="256" t="s">
        <v>131</v>
      </c>
      <c r="B82" s="257"/>
      <c r="C82" s="76" t="s">
        <v>85</v>
      </c>
      <c r="D82" s="166" t="s">
        <v>85</v>
      </c>
      <c r="E82" s="36" t="s">
        <v>148</v>
      </c>
      <c r="F82" s="200">
        <v>2993</v>
      </c>
      <c r="G82" s="230">
        <v>3020</v>
      </c>
    </row>
    <row r="83" spans="1:7" x14ac:dyDescent="0.2">
      <c r="A83" s="258"/>
      <c r="B83" s="259"/>
      <c r="C83" s="76" t="s">
        <v>83</v>
      </c>
      <c r="D83" s="166" t="s">
        <v>133</v>
      </c>
      <c r="E83" s="36" t="s">
        <v>149</v>
      </c>
      <c r="F83" s="200">
        <v>18038</v>
      </c>
      <c r="G83" s="230">
        <v>18925</v>
      </c>
    </row>
    <row r="84" spans="1:7" x14ac:dyDescent="0.2">
      <c r="A84" s="158" t="s">
        <v>88</v>
      </c>
      <c r="B84" s="158" t="s">
        <v>89</v>
      </c>
      <c r="C84" s="78">
        <v>1256</v>
      </c>
      <c r="D84" s="167">
        <v>1256</v>
      </c>
      <c r="E84" s="201" t="s">
        <v>150</v>
      </c>
      <c r="F84" s="200">
        <v>466</v>
      </c>
      <c r="G84" s="230">
        <v>509</v>
      </c>
    </row>
    <row r="85" spans="1:7" ht="25.5" x14ac:dyDescent="0.2">
      <c r="A85" s="158"/>
      <c r="B85" s="158" t="s">
        <v>90</v>
      </c>
      <c r="C85" s="78">
        <v>7485</v>
      </c>
      <c r="D85" s="167">
        <v>7485</v>
      </c>
      <c r="E85" s="201" t="s">
        <v>151</v>
      </c>
      <c r="F85" s="200">
        <v>334</v>
      </c>
      <c r="G85" s="230">
        <v>326</v>
      </c>
    </row>
    <row r="86" spans="1:7" x14ac:dyDescent="0.2">
      <c r="A86" s="158" t="s">
        <v>91</v>
      </c>
      <c r="B86" s="158"/>
      <c r="C86" s="78">
        <v>949</v>
      </c>
      <c r="D86" s="167">
        <v>949</v>
      </c>
      <c r="E86" s="36" t="s">
        <v>152</v>
      </c>
      <c r="F86" s="200">
        <v>251</v>
      </c>
      <c r="G86" s="230">
        <v>264</v>
      </c>
    </row>
    <row r="87" spans="1:7" x14ac:dyDescent="0.2">
      <c r="A87" s="158" t="s">
        <v>108</v>
      </c>
      <c r="B87" s="158"/>
      <c r="C87" s="78">
        <v>1841</v>
      </c>
      <c r="D87" s="167">
        <v>1841</v>
      </c>
      <c r="E87" s="36" t="s">
        <v>153</v>
      </c>
      <c r="F87" s="200">
        <v>1902</v>
      </c>
      <c r="G87" s="230">
        <v>1810</v>
      </c>
    </row>
    <row r="88" spans="1:7" x14ac:dyDescent="0.2">
      <c r="A88" s="158" t="s">
        <v>92</v>
      </c>
      <c r="B88" s="158"/>
      <c r="C88" s="78">
        <v>123</v>
      </c>
      <c r="D88" s="167">
        <v>123</v>
      </c>
      <c r="E88" s="36" t="s">
        <v>92</v>
      </c>
      <c r="F88" s="200">
        <v>732</v>
      </c>
      <c r="G88" s="230">
        <v>804</v>
      </c>
    </row>
    <row r="89" spans="1:7" x14ac:dyDescent="0.2">
      <c r="A89" s="158" t="s">
        <v>93</v>
      </c>
      <c r="B89" s="158"/>
      <c r="C89" s="78">
        <v>509</v>
      </c>
      <c r="D89" s="167">
        <v>509</v>
      </c>
      <c r="E89" s="36" t="s">
        <v>93</v>
      </c>
      <c r="F89" s="200">
        <v>458</v>
      </c>
      <c r="G89" s="230">
        <v>451</v>
      </c>
    </row>
    <row r="90" spans="1:7" x14ac:dyDescent="0.2">
      <c r="A90" s="164" t="s">
        <v>94</v>
      </c>
      <c r="B90" s="158" t="s">
        <v>95</v>
      </c>
      <c r="C90" s="78">
        <v>924</v>
      </c>
      <c r="D90" s="167">
        <v>924</v>
      </c>
      <c r="E90" s="36" t="s">
        <v>154</v>
      </c>
      <c r="F90" s="200">
        <v>1171</v>
      </c>
      <c r="G90" s="230">
        <v>1063</v>
      </c>
    </row>
    <row r="91" spans="1:7" x14ac:dyDescent="0.2">
      <c r="A91" s="165"/>
      <c r="B91" s="158" t="s">
        <v>96</v>
      </c>
      <c r="C91" s="78">
        <v>409</v>
      </c>
      <c r="D91" s="167">
        <v>409</v>
      </c>
      <c r="E91" s="36" t="s">
        <v>155</v>
      </c>
      <c r="F91" s="200">
        <v>640</v>
      </c>
      <c r="G91" s="230">
        <v>665</v>
      </c>
    </row>
    <row r="92" spans="1:7" x14ac:dyDescent="0.2">
      <c r="A92" s="158" t="s">
        <v>109</v>
      </c>
      <c r="B92" s="158"/>
      <c r="C92" s="78">
        <v>316</v>
      </c>
      <c r="D92" s="167">
        <v>316</v>
      </c>
      <c r="E92" s="36" t="s">
        <v>156</v>
      </c>
      <c r="F92" s="200">
        <v>978</v>
      </c>
      <c r="G92" s="230">
        <v>1175</v>
      </c>
    </row>
    <row r="93" spans="1:7" x14ac:dyDescent="0.2">
      <c r="A93" s="164" t="s">
        <v>110</v>
      </c>
      <c r="B93" s="158" t="s">
        <v>97</v>
      </c>
      <c r="C93" s="78">
        <v>136</v>
      </c>
      <c r="D93" s="167">
        <v>136</v>
      </c>
      <c r="E93" s="36" t="s">
        <v>157</v>
      </c>
      <c r="F93" s="200">
        <v>370</v>
      </c>
      <c r="G93" s="230">
        <v>365</v>
      </c>
    </row>
    <row r="94" spans="1:7" x14ac:dyDescent="0.2">
      <c r="A94" s="165"/>
      <c r="B94" s="158" t="s">
        <v>98</v>
      </c>
      <c r="C94" s="78">
        <v>87</v>
      </c>
      <c r="D94" s="167">
        <v>87</v>
      </c>
      <c r="E94" s="36" t="s">
        <v>158</v>
      </c>
      <c r="F94" s="200">
        <v>222</v>
      </c>
      <c r="G94" s="230">
        <v>222</v>
      </c>
    </row>
    <row r="95" spans="1:7" x14ac:dyDescent="0.2">
      <c r="A95" s="158" t="s">
        <v>99</v>
      </c>
      <c r="B95" s="158"/>
      <c r="C95" s="78">
        <v>1359</v>
      </c>
      <c r="D95" s="167">
        <v>1359</v>
      </c>
      <c r="E95" s="36" t="s">
        <v>159</v>
      </c>
      <c r="F95" s="200">
        <v>816</v>
      </c>
      <c r="G95" s="230">
        <v>841</v>
      </c>
    </row>
    <row r="96" spans="1:7" x14ac:dyDescent="0.2">
      <c r="E96" s="36" t="s">
        <v>160</v>
      </c>
      <c r="F96" s="200">
        <v>781</v>
      </c>
      <c r="G96" s="230">
        <v>831</v>
      </c>
    </row>
    <row r="97" spans="1:7" x14ac:dyDescent="0.2">
      <c r="E97" s="36" t="s">
        <v>161</v>
      </c>
      <c r="F97" s="200">
        <v>77</v>
      </c>
      <c r="G97" s="230">
        <v>77</v>
      </c>
    </row>
    <row r="98" spans="1:7" x14ac:dyDescent="0.2">
      <c r="E98" s="36" t="s">
        <v>162</v>
      </c>
      <c r="F98" s="200">
        <v>1545</v>
      </c>
      <c r="G98" s="230">
        <v>1676</v>
      </c>
    </row>
    <row r="99" spans="1:7" x14ac:dyDescent="0.2">
      <c r="A99" s="32" t="s">
        <v>178</v>
      </c>
    </row>
    <row r="100" spans="1:7" x14ac:dyDescent="0.2">
      <c r="A100" s="32" t="s">
        <v>164</v>
      </c>
    </row>
  </sheetData>
  <sortState ref="J6:K13">
    <sortCondition descending="1" ref="K6:K13"/>
  </sortState>
  <mergeCells count="18">
    <mergeCell ref="G3:H3"/>
    <mergeCell ref="D3:E3"/>
    <mergeCell ref="K46:L46"/>
    <mergeCell ref="J3:K3"/>
    <mergeCell ref="Q42:R43"/>
    <mergeCell ref="Q46:R46"/>
    <mergeCell ref="Q47:R47"/>
    <mergeCell ref="Q48:R48"/>
    <mergeCell ref="Q49:R49"/>
    <mergeCell ref="A82:B83"/>
    <mergeCell ref="P44:P45"/>
    <mergeCell ref="P50:P51"/>
    <mergeCell ref="Q52:R52"/>
    <mergeCell ref="Q53:Q55"/>
    <mergeCell ref="Q50:Q51"/>
    <mergeCell ref="M46:N46"/>
    <mergeCell ref="D46:E46"/>
    <mergeCell ref="G46:H46"/>
  </mergeCells>
  <phoneticPr fontId="6" type="noConversion"/>
  <pageMargins left="0.7" right="0.7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3"/>
  <sheetViews>
    <sheetView showGridLines="0" zoomScale="85" zoomScaleNormal="85" zoomScalePageLayoutView="85" workbookViewId="0">
      <selection activeCell="G33" sqref="G33"/>
    </sheetView>
  </sheetViews>
  <sheetFormatPr baseColWidth="10" defaultColWidth="11.42578125" defaultRowHeight="12.75" x14ac:dyDescent="0.2"/>
  <cols>
    <col min="1" max="1" width="26.42578125" style="116" customWidth="1"/>
    <col min="2" max="2" width="11.42578125" style="116"/>
    <col min="3" max="3" width="20" style="117" customWidth="1"/>
    <col min="4" max="4" width="23.42578125" style="117" customWidth="1"/>
    <col min="5" max="5" width="19.85546875" style="116" customWidth="1"/>
    <col min="6" max="6" width="22.28515625" style="116" customWidth="1"/>
    <col min="7" max="7" width="16.42578125" style="116" customWidth="1"/>
    <col min="8" max="8" width="22.28515625" style="116" customWidth="1"/>
    <col min="9" max="16384" width="11.42578125" style="116"/>
  </cols>
  <sheetData>
    <row r="1" spans="1:13" x14ac:dyDescent="0.2">
      <c r="A1" s="125" t="s">
        <v>134</v>
      </c>
    </row>
    <row r="2" spans="1:13" x14ac:dyDescent="0.2">
      <c r="A2" s="117"/>
      <c r="C2" s="116"/>
      <c r="D2" s="116"/>
    </row>
    <row r="3" spans="1:13" x14ac:dyDescent="0.2">
      <c r="A3" s="118">
        <v>2016</v>
      </c>
      <c r="B3" s="116" t="s">
        <v>114</v>
      </c>
      <c r="C3" s="116"/>
      <c r="D3" s="116"/>
    </row>
    <row r="4" spans="1:13" x14ac:dyDescent="0.2">
      <c r="B4" s="269" t="s">
        <v>100</v>
      </c>
      <c r="C4" s="270" t="s">
        <v>101</v>
      </c>
      <c r="D4" s="270"/>
      <c r="E4" s="270"/>
      <c r="F4" s="270"/>
      <c r="G4" s="270"/>
      <c r="H4" s="270"/>
      <c r="I4" s="270" t="s">
        <v>102</v>
      </c>
      <c r="J4" s="270"/>
      <c r="K4" s="270" t="s">
        <v>103</v>
      </c>
      <c r="L4" s="270"/>
    </row>
    <row r="5" spans="1:13" x14ac:dyDescent="0.2">
      <c r="B5" s="269"/>
      <c r="C5" s="272">
        <v>2015</v>
      </c>
      <c r="D5" s="272"/>
      <c r="E5" s="272">
        <v>2021</v>
      </c>
      <c r="F5" s="272"/>
      <c r="G5" s="270" t="s">
        <v>104</v>
      </c>
      <c r="H5" s="270"/>
      <c r="I5" s="270"/>
      <c r="J5" s="270"/>
      <c r="K5" s="270"/>
      <c r="L5" s="270"/>
    </row>
    <row r="6" spans="1:13" x14ac:dyDescent="0.2">
      <c r="B6" s="269"/>
      <c r="C6" s="119" t="s">
        <v>106</v>
      </c>
      <c r="D6" s="119" t="s">
        <v>82</v>
      </c>
      <c r="E6" s="119" t="s">
        <v>106</v>
      </c>
      <c r="F6" s="119" t="s">
        <v>82</v>
      </c>
      <c r="G6" s="119" t="s">
        <v>106</v>
      </c>
      <c r="H6" s="119" t="s">
        <v>82</v>
      </c>
      <c r="I6" s="119" t="s">
        <v>106</v>
      </c>
      <c r="J6" s="119" t="s">
        <v>82</v>
      </c>
      <c r="K6" s="119" t="s">
        <v>106</v>
      </c>
      <c r="L6" s="119" t="s">
        <v>82</v>
      </c>
    </row>
    <row r="7" spans="1:13" x14ac:dyDescent="0.2">
      <c r="A7" s="119" t="s">
        <v>83</v>
      </c>
      <c r="B7" s="119">
        <v>5162</v>
      </c>
      <c r="C7" s="119">
        <v>2831</v>
      </c>
      <c r="D7" s="119">
        <v>54.8</v>
      </c>
      <c r="E7" s="119">
        <v>3709</v>
      </c>
      <c r="F7" s="119">
        <v>71.900000000000006</v>
      </c>
      <c r="G7" s="119">
        <v>4851</v>
      </c>
      <c r="H7" s="120">
        <v>94</v>
      </c>
      <c r="I7" s="119">
        <v>171</v>
      </c>
      <c r="J7" s="119">
        <v>3.3</v>
      </c>
      <c r="K7" s="119">
        <f>B7-G7-I7</f>
        <v>140</v>
      </c>
      <c r="L7" s="120">
        <f>K7*100/B7</f>
        <v>2.7121270825261528</v>
      </c>
    </row>
    <row r="8" spans="1:13" x14ac:dyDescent="0.2">
      <c r="A8" s="117"/>
      <c r="C8" s="116"/>
      <c r="D8" s="116"/>
      <c r="L8" s="121"/>
      <c r="M8" s="121"/>
    </row>
    <row r="9" spans="1:13" x14ac:dyDescent="0.2">
      <c r="A9" s="117"/>
      <c r="C9" s="116"/>
      <c r="D9" s="116"/>
    </row>
    <row r="10" spans="1:13" x14ac:dyDescent="0.2">
      <c r="B10" s="269" t="s">
        <v>111</v>
      </c>
      <c r="C10" s="270" t="s">
        <v>112</v>
      </c>
      <c r="D10" s="270"/>
      <c r="E10" s="270"/>
      <c r="F10" s="270"/>
      <c r="G10" s="270"/>
      <c r="H10" s="270"/>
      <c r="I10" s="270" t="s">
        <v>105</v>
      </c>
      <c r="J10" s="270"/>
      <c r="K10" s="270" t="s">
        <v>113</v>
      </c>
      <c r="L10" s="270"/>
    </row>
    <row r="11" spans="1:13" x14ac:dyDescent="0.2">
      <c r="B11" s="269"/>
      <c r="C11" s="272">
        <v>2015</v>
      </c>
      <c r="D11" s="272"/>
      <c r="E11" s="272">
        <v>2021</v>
      </c>
      <c r="F11" s="272"/>
      <c r="G11" s="270" t="s">
        <v>104</v>
      </c>
      <c r="H11" s="270"/>
      <c r="I11" s="273"/>
      <c r="J11" s="273"/>
      <c r="K11" s="270"/>
      <c r="L11" s="270"/>
    </row>
    <row r="12" spans="1:13" x14ac:dyDescent="0.2">
      <c r="B12" s="269"/>
      <c r="C12" s="119" t="s">
        <v>106</v>
      </c>
      <c r="D12" s="119" t="s">
        <v>82</v>
      </c>
      <c r="E12" s="119" t="s">
        <v>106</v>
      </c>
      <c r="F12" s="119" t="s">
        <v>82</v>
      </c>
      <c r="G12" s="119" t="s">
        <v>106</v>
      </c>
      <c r="H12" s="119" t="s">
        <v>82</v>
      </c>
      <c r="I12" s="119" t="s">
        <v>106</v>
      </c>
      <c r="J12" s="119" t="s">
        <v>82</v>
      </c>
      <c r="K12" s="119" t="s">
        <v>106</v>
      </c>
      <c r="L12" s="119" t="s">
        <v>82</v>
      </c>
    </row>
    <row r="13" spans="1:13" x14ac:dyDescent="0.2">
      <c r="A13" s="119" t="s">
        <v>83</v>
      </c>
      <c r="B13" s="119">
        <v>761</v>
      </c>
      <c r="C13" s="119">
        <v>423</v>
      </c>
      <c r="D13" s="119">
        <v>55.6</v>
      </c>
      <c r="E13" s="119">
        <v>515</v>
      </c>
      <c r="F13" s="119">
        <v>67.7</v>
      </c>
      <c r="G13" s="119">
        <v>713</v>
      </c>
      <c r="H13" s="119">
        <v>93.7</v>
      </c>
      <c r="I13" s="119">
        <v>40</v>
      </c>
      <c r="J13" s="119">
        <v>5.3</v>
      </c>
      <c r="K13" s="119">
        <f>B13-G13-I13</f>
        <v>8</v>
      </c>
      <c r="L13" s="120">
        <v>1</v>
      </c>
    </row>
    <row r="14" spans="1:13" x14ac:dyDescent="0.2">
      <c r="A14" s="122"/>
      <c r="C14" s="116"/>
      <c r="D14" s="116"/>
      <c r="L14" s="123"/>
    </row>
    <row r="15" spans="1:13" x14ac:dyDescent="0.2">
      <c r="A15" s="117"/>
      <c r="C15" s="116"/>
      <c r="D15" s="116"/>
    </row>
    <row r="16" spans="1:13" x14ac:dyDescent="0.2">
      <c r="A16" s="117"/>
      <c r="C16" s="116"/>
      <c r="D16" s="116"/>
    </row>
    <row r="17" spans="1:11" x14ac:dyDescent="0.2">
      <c r="A17" s="118">
        <v>2017</v>
      </c>
      <c r="C17" s="116"/>
      <c r="D17" s="116"/>
    </row>
    <row r="18" spans="1:11" x14ac:dyDescent="0.2">
      <c r="B18" s="270" t="s">
        <v>101</v>
      </c>
      <c r="C18" s="270"/>
      <c r="D18" s="270"/>
      <c r="E18" s="270"/>
      <c r="F18" s="270"/>
      <c r="G18" s="270"/>
      <c r="H18" s="271" t="s">
        <v>102</v>
      </c>
      <c r="I18" s="270"/>
      <c r="J18" s="270" t="s">
        <v>103</v>
      </c>
      <c r="K18" s="270"/>
    </row>
    <row r="19" spans="1:11" x14ac:dyDescent="0.2">
      <c r="B19" s="272">
        <v>2015</v>
      </c>
      <c r="C19" s="272"/>
      <c r="D19" s="272">
        <v>2021</v>
      </c>
      <c r="E19" s="272"/>
      <c r="F19" s="270" t="s">
        <v>104</v>
      </c>
      <c r="G19" s="270"/>
      <c r="H19" s="271"/>
      <c r="I19" s="270"/>
      <c r="J19" s="270"/>
      <c r="K19" s="270"/>
    </row>
    <row r="20" spans="1:11" x14ac:dyDescent="0.2">
      <c r="B20" s="119" t="s">
        <v>106</v>
      </c>
      <c r="C20" s="119" t="s">
        <v>82</v>
      </c>
      <c r="D20" s="119" t="s">
        <v>106</v>
      </c>
      <c r="E20" s="119" t="s">
        <v>82</v>
      </c>
      <c r="F20" s="119" t="s">
        <v>106</v>
      </c>
      <c r="G20" s="119" t="s">
        <v>82</v>
      </c>
      <c r="H20" s="124" t="s">
        <v>106</v>
      </c>
      <c r="I20" s="119" t="s">
        <v>82</v>
      </c>
      <c r="J20" s="119" t="s">
        <v>106</v>
      </c>
      <c r="K20" s="119" t="s">
        <v>82</v>
      </c>
    </row>
    <row r="21" spans="1:11" x14ac:dyDescent="0.2">
      <c r="A21" s="126" t="s">
        <v>132</v>
      </c>
      <c r="B21" s="119">
        <v>2906</v>
      </c>
      <c r="C21" s="119">
        <v>56.3</v>
      </c>
      <c r="D21" s="119">
        <v>3745</v>
      </c>
      <c r="E21" s="119">
        <v>73.5</v>
      </c>
      <c r="F21" s="119">
        <v>4884</v>
      </c>
      <c r="G21" s="120">
        <v>94.6</v>
      </c>
      <c r="H21" s="124">
        <v>180</v>
      </c>
      <c r="I21" s="119">
        <v>3.5</v>
      </c>
      <c r="J21" s="119">
        <v>98</v>
      </c>
      <c r="K21" s="120">
        <v>1.9</v>
      </c>
    </row>
    <row r="22" spans="1:11" x14ac:dyDescent="0.2">
      <c r="A22" s="117"/>
      <c r="B22" s="119"/>
      <c r="C22" s="119"/>
      <c r="D22" s="119"/>
      <c r="E22" s="119"/>
      <c r="F22" s="119"/>
      <c r="G22" s="119"/>
      <c r="K22" s="121"/>
    </row>
    <row r="23" spans="1:11" x14ac:dyDescent="0.2">
      <c r="A23" s="117"/>
      <c r="B23" s="119"/>
      <c r="C23" s="119"/>
      <c r="D23" s="119"/>
      <c r="E23" s="119"/>
      <c r="F23" s="119"/>
      <c r="G23" s="119"/>
    </row>
    <row r="24" spans="1:11" x14ac:dyDescent="0.2">
      <c r="B24" s="270" t="s">
        <v>112</v>
      </c>
      <c r="C24" s="270"/>
      <c r="D24" s="270"/>
      <c r="E24" s="270"/>
      <c r="F24" s="270"/>
      <c r="G24" s="270"/>
      <c r="H24" s="271" t="s">
        <v>105</v>
      </c>
      <c r="I24" s="270"/>
      <c r="J24" s="270" t="s">
        <v>113</v>
      </c>
      <c r="K24" s="270"/>
    </row>
    <row r="25" spans="1:11" x14ac:dyDescent="0.2">
      <c r="B25" s="272">
        <v>2015</v>
      </c>
      <c r="C25" s="272"/>
      <c r="D25" s="272">
        <v>2021</v>
      </c>
      <c r="E25" s="272"/>
      <c r="F25" s="270" t="s">
        <v>104</v>
      </c>
      <c r="G25" s="270"/>
      <c r="H25" s="274"/>
      <c r="I25" s="273"/>
      <c r="J25" s="270"/>
      <c r="K25" s="270"/>
    </row>
    <row r="26" spans="1:11" x14ac:dyDescent="0.2">
      <c r="B26" s="119" t="s">
        <v>106</v>
      </c>
      <c r="C26" s="119" t="s">
        <v>82</v>
      </c>
      <c r="D26" s="119" t="s">
        <v>106</v>
      </c>
      <c r="E26" s="119" t="s">
        <v>82</v>
      </c>
      <c r="F26" s="119" t="s">
        <v>106</v>
      </c>
      <c r="G26" s="119" t="s">
        <v>82</v>
      </c>
      <c r="H26" s="124" t="s">
        <v>106</v>
      </c>
      <c r="I26" s="119" t="s">
        <v>82</v>
      </c>
      <c r="J26" s="119" t="s">
        <v>106</v>
      </c>
      <c r="K26" s="119" t="s">
        <v>82</v>
      </c>
    </row>
    <row r="27" spans="1:11" x14ac:dyDescent="0.2">
      <c r="A27" s="126" t="s">
        <v>132</v>
      </c>
      <c r="B27" s="119">
        <v>425</v>
      </c>
      <c r="C27" s="119">
        <v>55.8</v>
      </c>
      <c r="D27" s="119">
        <v>507</v>
      </c>
      <c r="E27" s="119">
        <v>66.5</v>
      </c>
      <c r="F27" s="119">
        <v>709</v>
      </c>
      <c r="G27" s="120">
        <v>93</v>
      </c>
      <c r="H27" s="124">
        <v>45</v>
      </c>
      <c r="I27" s="119">
        <v>5.9</v>
      </c>
      <c r="J27" s="119">
        <v>8</v>
      </c>
      <c r="K27" s="120">
        <v>1</v>
      </c>
    </row>
    <row r="30" spans="1:11" x14ac:dyDescent="0.2">
      <c r="A30" s="125"/>
      <c r="B30" s="125"/>
      <c r="C30" s="118"/>
      <c r="D30" s="118"/>
      <c r="E30" s="125"/>
      <c r="F30" s="125"/>
      <c r="G30" s="125"/>
      <c r="H30" s="125"/>
      <c r="I30" s="125"/>
      <c r="J30" s="125"/>
    </row>
    <row r="31" spans="1:11" s="161" customFormat="1" ht="35.25" customHeight="1" x14ac:dyDescent="0.2">
      <c r="A31" s="192" t="s">
        <v>165</v>
      </c>
      <c r="B31" s="192"/>
      <c r="C31" s="193" t="s">
        <v>170</v>
      </c>
      <c r="D31" s="193" t="s">
        <v>169</v>
      </c>
      <c r="E31" s="193" t="s">
        <v>166</v>
      </c>
      <c r="F31" s="193" t="s">
        <v>167</v>
      </c>
      <c r="G31" s="193" t="s">
        <v>168</v>
      </c>
      <c r="I31" s="160"/>
      <c r="J31" s="162"/>
    </row>
    <row r="32" spans="1:11" ht="15" x14ac:dyDescent="0.25">
      <c r="A32" s="194" t="s">
        <v>68</v>
      </c>
      <c r="B32" s="194"/>
      <c r="C32" s="195">
        <v>5162</v>
      </c>
      <c r="D32" s="195">
        <v>2775</v>
      </c>
      <c r="E32" s="196">
        <v>3747</v>
      </c>
      <c r="F32" s="196">
        <v>4989</v>
      </c>
      <c r="G32" s="196">
        <v>173</v>
      </c>
      <c r="H32" s="159"/>
      <c r="I32" s="159"/>
    </row>
    <row r="33" spans="1:9" ht="15" x14ac:dyDescent="0.25">
      <c r="A33" s="194" t="s">
        <v>39</v>
      </c>
      <c r="B33" s="194"/>
      <c r="C33" s="195">
        <v>762</v>
      </c>
      <c r="D33" s="195">
        <v>425</v>
      </c>
      <c r="E33" s="196">
        <v>507</v>
      </c>
      <c r="F33" s="196">
        <v>722</v>
      </c>
      <c r="G33" s="196">
        <v>40</v>
      </c>
      <c r="H33" s="159"/>
      <c r="I33" s="159"/>
    </row>
  </sheetData>
  <mergeCells count="26">
    <mergeCell ref="I10:J11"/>
    <mergeCell ref="K10:L11"/>
    <mergeCell ref="B24:G24"/>
    <mergeCell ref="H24:I25"/>
    <mergeCell ref="J24:K25"/>
    <mergeCell ref="E11:F11"/>
    <mergeCell ref="G11:H11"/>
    <mergeCell ref="B25:C25"/>
    <mergeCell ref="D25:E25"/>
    <mergeCell ref="F25:G25"/>
    <mergeCell ref="B4:B6"/>
    <mergeCell ref="C4:H4"/>
    <mergeCell ref="B18:G18"/>
    <mergeCell ref="H18:I19"/>
    <mergeCell ref="J18:K19"/>
    <mergeCell ref="B19:C19"/>
    <mergeCell ref="D19:E19"/>
    <mergeCell ref="F19:G19"/>
    <mergeCell ref="I4:J5"/>
    <mergeCell ref="K4:L5"/>
    <mergeCell ref="C5:D5"/>
    <mergeCell ref="E5:F5"/>
    <mergeCell ref="G5:H5"/>
    <mergeCell ref="B10:B12"/>
    <mergeCell ref="C10:H10"/>
    <mergeCell ref="C11:D11"/>
  </mergeCells>
  <phoneticPr fontId="6" type="noConversion"/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showGridLines="0" workbookViewId="0"/>
  </sheetViews>
  <sheetFormatPr baseColWidth="10" defaultColWidth="11.42578125" defaultRowHeight="15" x14ac:dyDescent="0.25"/>
  <cols>
    <col min="1" max="1" width="18" style="6" customWidth="1"/>
    <col min="2" max="7" width="6.5703125" style="6" bestFit="1" customWidth="1"/>
    <col min="8" max="16384" width="11.42578125" style="6"/>
  </cols>
  <sheetData>
    <row r="1" spans="1:8" x14ac:dyDescent="0.25">
      <c r="A1" s="1" t="s">
        <v>187</v>
      </c>
    </row>
    <row r="2" spans="1:8" ht="15.75" x14ac:dyDescent="0.25">
      <c r="A2" s="211" t="s">
        <v>180</v>
      </c>
      <c r="B2" s="205"/>
      <c r="C2" s="205"/>
      <c r="D2" s="185"/>
      <c r="E2" s="185"/>
      <c r="F2" s="185"/>
      <c r="G2" s="186"/>
      <c r="H2" s="185"/>
    </row>
    <row r="3" spans="1:8" x14ac:dyDescent="0.25">
      <c r="A3" s="206" t="s">
        <v>70</v>
      </c>
      <c r="B3" s="206">
        <v>2015</v>
      </c>
      <c r="C3" s="207">
        <v>2016</v>
      </c>
      <c r="D3" s="207">
        <v>2017</v>
      </c>
      <c r="E3" s="207">
        <v>2018</v>
      </c>
      <c r="F3" s="302">
        <v>2019</v>
      </c>
      <c r="G3" s="303">
        <v>2020</v>
      </c>
      <c r="H3" s="185"/>
    </row>
    <row r="4" spans="1:8" x14ac:dyDescent="0.25">
      <c r="A4" s="208" t="s">
        <v>71</v>
      </c>
      <c r="B4" s="209">
        <v>12347</v>
      </c>
      <c r="C4" s="209">
        <v>14931</v>
      </c>
      <c r="D4" s="209">
        <v>14931</v>
      </c>
      <c r="E4" s="210">
        <v>14951</v>
      </c>
      <c r="F4" s="304">
        <v>14951</v>
      </c>
      <c r="G4" s="305">
        <v>14997</v>
      </c>
      <c r="H4" s="185"/>
    </row>
    <row r="5" spans="1:8" x14ac:dyDescent="0.25">
      <c r="A5" s="208" t="s">
        <v>72</v>
      </c>
      <c r="B5" s="209">
        <v>1051</v>
      </c>
      <c r="C5" s="209">
        <v>1051</v>
      </c>
      <c r="D5" s="209">
        <v>1051</v>
      </c>
      <c r="E5" s="210">
        <v>1051</v>
      </c>
      <c r="F5" s="306">
        <v>1051</v>
      </c>
      <c r="G5" s="307">
        <v>1051</v>
      </c>
      <c r="H5" s="185"/>
    </row>
    <row r="6" spans="1:8" x14ac:dyDescent="0.25">
      <c r="A6" s="184"/>
      <c r="B6"/>
      <c r="C6"/>
      <c r="D6"/>
      <c r="E6"/>
      <c r="F6"/>
      <c r="G6"/>
      <c r="H6"/>
    </row>
    <row r="7" spans="1:8" x14ac:dyDescent="0.25">
      <c r="A7" s="184"/>
      <c r="B7"/>
      <c r="C7"/>
      <c r="D7"/>
      <c r="E7"/>
      <c r="F7"/>
      <c r="G7"/>
      <c r="H7"/>
    </row>
  </sheetData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4"/>
  <sheetViews>
    <sheetView showGridLines="0" topLeftCell="AJ1" zoomScale="110" zoomScaleNormal="110" zoomScalePageLayoutView="110" workbookViewId="0">
      <selection activeCell="AI4" sqref="AI4:AI7"/>
    </sheetView>
  </sheetViews>
  <sheetFormatPr baseColWidth="10" defaultColWidth="11.42578125" defaultRowHeight="12.75" x14ac:dyDescent="0.2"/>
  <cols>
    <col min="1" max="1" width="23.42578125" style="32" customWidth="1"/>
    <col min="2" max="2" width="8.85546875" style="32" bestFit="1" customWidth="1"/>
    <col min="3" max="3" width="5.42578125" style="32" bestFit="1" customWidth="1"/>
    <col min="4" max="4" width="8.85546875" style="32" bestFit="1" customWidth="1"/>
    <col min="5" max="5" width="5.42578125" style="32" bestFit="1" customWidth="1"/>
    <col min="6" max="6" width="8.85546875" style="32" bestFit="1" customWidth="1"/>
    <col min="7" max="7" width="5.42578125" style="32" bestFit="1" customWidth="1"/>
    <col min="8" max="8" width="8.42578125" style="32" bestFit="1" customWidth="1"/>
    <col min="9" max="9" width="9.140625" style="32" bestFit="1" customWidth="1"/>
    <col min="10" max="10" width="14.42578125" style="32" bestFit="1" customWidth="1"/>
    <col min="11" max="11" width="17" style="32" bestFit="1" customWidth="1"/>
    <col min="12" max="12" width="8.85546875" style="32" bestFit="1" customWidth="1"/>
    <col min="13" max="13" width="5.42578125" style="32" bestFit="1" customWidth="1"/>
    <col min="14" max="14" width="8.42578125" style="32" bestFit="1" customWidth="1"/>
    <col min="15" max="15" width="9.140625" style="32" bestFit="1" customWidth="1"/>
    <col min="16" max="16" width="10.42578125" style="32" bestFit="1" customWidth="1"/>
    <col min="17" max="17" width="17" style="32" bestFit="1" customWidth="1"/>
    <col min="18" max="18" width="8.85546875" style="32" bestFit="1" customWidth="1"/>
    <col min="19" max="19" width="5.42578125" style="32" bestFit="1" customWidth="1"/>
    <col min="20" max="20" width="8.42578125" style="32" bestFit="1" customWidth="1"/>
    <col min="21" max="21" width="9.140625" style="32" bestFit="1" customWidth="1"/>
    <col min="22" max="22" width="10.42578125" style="32" bestFit="1" customWidth="1"/>
    <col min="23" max="23" width="17" style="32" bestFit="1" customWidth="1"/>
    <col min="24" max="24" width="8.85546875" style="32" bestFit="1" customWidth="1"/>
    <col min="25" max="25" width="5.42578125" style="32" bestFit="1" customWidth="1"/>
    <col min="26" max="26" width="8.42578125" style="32" bestFit="1" customWidth="1"/>
    <col min="27" max="27" width="9.140625" style="32" bestFit="1" customWidth="1"/>
    <col min="28" max="28" width="10.42578125" style="32" bestFit="1" customWidth="1"/>
    <col min="29" max="29" width="10.140625" style="32" customWidth="1"/>
    <col min="30" max="30" width="8.85546875" style="32" bestFit="1" customWidth="1"/>
    <col min="31" max="31" width="5.42578125" style="32" bestFit="1" customWidth="1"/>
    <col min="32" max="32" width="8.42578125" style="32" bestFit="1" customWidth="1"/>
    <col min="33" max="33" width="9.140625" style="32" bestFit="1" customWidth="1"/>
    <col min="34" max="34" width="10.42578125" style="32" bestFit="1" customWidth="1"/>
    <col min="35" max="35" width="10.7109375" style="32" customWidth="1"/>
    <col min="36" max="36" width="14" style="32" customWidth="1"/>
    <col min="37" max="37" width="5.42578125" style="32" bestFit="1" customWidth="1"/>
    <col min="38" max="38" width="8.42578125" style="32" bestFit="1" customWidth="1"/>
    <col min="39" max="39" width="9.140625" style="32" bestFit="1" customWidth="1"/>
    <col min="40" max="40" width="10.42578125" style="32" bestFit="1" customWidth="1"/>
    <col min="41" max="41" width="11.28515625" style="32" customWidth="1"/>
    <col min="42" max="16384" width="11.42578125" style="32"/>
  </cols>
  <sheetData>
    <row r="1" spans="1:41" s="34" customFormat="1" x14ac:dyDescent="0.2">
      <c r="A1" s="127"/>
      <c r="B1" s="275">
        <v>2009</v>
      </c>
      <c r="C1" s="275"/>
      <c r="D1" s="275">
        <v>2011</v>
      </c>
      <c r="E1" s="275"/>
      <c r="F1" s="275">
        <v>2012</v>
      </c>
      <c r="G1" s="275"/>
      <c r="H1" s="275"/>
      <c r="I1" s="275"/>
      <c r="J1" s="275"/>
      <c r="K1" s="275"/>
      <c r="L1" s="275">
        <v>2013</v>
      </c>
      <c r="M1" s="275"/>
      <c r="N1" s="275"/>
      <c r="O1" s="275"/>
      <c r="P1" s="275"/>
      <c r="Q1" s="128"/>
      <c r="R1" s="275">
        <v>2014</v>
      </c>
      <c r="S1" s="275"/>
      <c r="T1" s="275"/>
      <c r="U1" s="275"/>
      <c r="V1" s="275"/>
      <c r="W1" s="275"/>
      <c r="X1" s="275">
        <v>2015</v>
      </c>
      <c r="Y1" s="275"/>
      <c r="Z1" s="275"/>
      <c r="AA1" s="275"/>
      <c r="AB1" s="275"/>
      <c r="AC1" s="275"/>
      <c r="AD1" s="275">
        <v>2016</v>
      </c>
      <c r="AE1" s="275"/>
      <c r="AF1" s="275"/>
      <c r="AG1" s="275"/>
      <c r="AH1" s="275"/>
      <c r="AI1" s="275"/>
      <c r="AJ1" s="275">
        <v>2017</v>
      </c>
      <c r="AK1" s="275"/>
      <c r="AL1" s="275"/>
      <c r="AM1" s="275"/>
      <c r="AN1" s="275"/>
      <c r="AO1" s="275"/>
    </row>
    <row r="2" spans="1:41" s="34" customFormat="1" x14ac:dyDescent="0.2">
      <c r="A2" s="281"/>
      <c r="B2" s="276" t="s">
        <v>8</v>
      </c>
      <c r="C2" s="276"/>
      <c r="D2" s="276" t="s">
        <v>8</v>
      </c>
      <c r="E2" s="276"/>
      <c r="F2" s="276" t="s">
        <v>8</v>
      </c>
      <c r="G2" s="276"/>
      <c r="H2" s="276" t="s">
        <v>33</v>
      </c>
      <c r="I2" s="276"/>
      <c r="J2" s="276"/>
      <c r="K2" s="276" t="s">
        <v>34</v>
      </c>
      <c r="L2" s="276" t="s">
        <v>8</v>
      </c>
      <c r="M2" s="276"/>
      <c r="N2" s="276" t="s">
        <v>33</v>
      </c>
      <c r="O2" s="276"/>
      <c r="P2" s="276"/>
      <c r="Q2" s="276" t="s">
        <v>34</v>
      </c>
      <c r="R2" s="276" t="s">
        <v>8</v>
      </c>
      <c r="S2" s="276"/>
      <c r="T2" s="276" t="s">
        <v>33</v>
      </c>
      <c r="U2" s="276"/>
      <c r="V2" s="276"/>
      <c r="W2" s="276" t="s">
        <v>34</v>
      </c>
      <c r="X2" s="276" t="s">
        <v>8</v>
      </c>
      <c r="Y2" s="276"/>
      <c r="Z2" s="276" t="s">
        <v>33</v>
      </c>
      <c r="AA2" s="276"/>
      <c r="AB2" s="276"/>
      <c r="AC2" s="276" t="s">
        <v>34</v>
      </c>
      <c r="AD2" s="276" t="s">
        <v>8</v>
      </c>
      <c r="AE2" s="276"/>
      <c r="AF2" s="276" t="s">
        <v>33</v>
      </c>
      <c r="AG2" s="276"/>
      <c r="AH2" s="276"/>
      <c r="AI2" s="276" t="s">
        <v>34</v>
      </c>
      <c r="AJ2" s="276" t="s">
        <v>8</v>
      </c>
      <c r="AK2" s="276"/>
      <c r="AL2" s="276" t="s">
        <v>33</v>
      </c>
      <c r="AM2" s="276"/>
      <c r="AN2" s="276"/>
      <c r="AO2" s="276" t="s">
        <v>34</v>
      </c>
    </row>
    <row r="3" spans="1:41" s="34" customFormat="1" ht="25.5" x14ac:dyDescent="0.2">
      <c r="A3" s="281"/>
      <c r="B3" s="276"/>
      <c r="C3" s="276"/>
      <c r="D3" s="276"/>
      <c r="E3" s="276"/>
      <c r="F3" s="276"/>
      <c r="G3" s="276"/>
      <c r="H3" s="129" t="s">
        <v>35</v>
      </c>
      <c r="I3" s="129" t="s">
        <v>36</v>
      </c>
      <c r="J3" s="129" t="s">
        <v>37</v>
      </c>
      <c r="K3" s="276"/>
      <c r="L3" s="276"/>
      <c r="M3" s="276"/>
      <c r="N3" s="129" t="s">
        <v>35</v>
      </c>
      <c r="O3" s="129" t="s">
        <v>36</v>
      </c>
      <c r="P3" s="129" t="s">
        <v>37</v>
      </c>
      <c r="Q3" s="276"/>
      <c r="R3" s="276"/>
      <c r="S3" s="276"/>
      <c r="T3" s="129" t="s">
        <v>35</v>
      </c>
      <c r="U3" s="129" t="s">
        <v>36</v>
      </c>
      <c r="V3" s="129" t="s">
        <v>37</v>
      </c>
      <c r="W3" s="276"/>
      <c r="X3" s="276"/>
      <c r="Y3" s="276"/>
      <c r="Z3" s="129" t="s">
        <v>35</v>
      </c>
      <c r="AA3" s="129" t="s">
        <v>36</v>
      </c>
      <c r="AB3" s="129" t="s">
        <v>37</v>
      </c>
      <c r="AC3" s="276"/>
      <c r="AD3" s="276"/>
      <c r="AE3" s="276"/>
      <c r="AF3" s="129" t="s">
        <v>35</v>
      </c>
      <c r="AG3" s="129" t="s">
        <v>36</v>
      </c>
      <c r="AH3" s="129" t="s">
        <v>37</v>
      </c>
      <c r="AI3" s="276"/>
      <c r="AJ3" s="276"/>
      <c r="AK3" s="276"/>
      <c r="AL3" s="129" t="s">
        <v>35</v>
      </c>
      <c r="AM3" s="129" t="s">
        <v>36</v>
      </c>
      <c r="AN3" s="129" t="s">
        <v>37</v>
      </c>
      <c r="AO3" s="276"/>
    </row>
    <row r="4" spans="1:41" x14ac:dyDescent="0.2">
      <c r="A4" s="284" t="s">
        <v>38</v>
      </c>
      <c r="B4" s="130" t="s">
        <v>9</v>
      </c>
      <c r="C4" s="131">
        <v>4386</v>
      </c>
      <c r="D4" s="130" t="s">
        <v>9</v>
      </c>
      <c r="E4" s="131">
        <v>4388</v>
      </c>
      <c r="F4" s="130" t="s">
        <v>9</v>
      </c>
      <c r="G4" s="131">
        <v>4389</v>
      </c>
      <c r="H4" s="131">
        <v>3607</v>
      </c>
      <c r="I4" s="131">
        <v>18</v>
      </c>
      <c r="J4" s="131">
        <v>764</v>
      </c>
      <c r="K4" s="283">
        <v>5103</v>
      </c>
      <c r="L4" s="130" t="s">
        <v>9</v>
      </c>
      <c r="M4" s="132">
        <v>4389</v>
      </c>
      <c r="N4" s="132">
        <v>3607</v>
      </c>
      <c r="O4" s="132">
        <v>18</v>
      </c>
      <c r="P4" s="132">
        <v>764</v>
      </c>
      <c r="Q4" s="277">
        <v>5103</v>
      </c>
      <c r="R4" s="130" t="s">
        <v>9</v>
      </c>
      <c r="S4" s="131">
        <v>4381</v>
      </c>
      <c r="T4" s="131">
        <v>3627</v>
      </c>
      <c r="U4" s="131">
        <v>17</v>
      </c>
      <c r="V4" s="131">
        <v>737</v>
      </c>
      <c r="W4" s="277">
        <f>SUM(S4:S7)</f>
        <v>5125</v>
      </c>
      <c r="X4" s="130" t="s">
        <v>9</v>
      </c>
      <c r="Y4" s="131">
        <v>4390</v>
      </c>
      <c r="Z4" s="131">
        <v>3480</v>
      </c>
      <c r="AA4" s="131">
        <v>11</v>
      </c>
      <c r="AB4" s="131">
        <v>899</v>
      </c>
      <c r="AC4" s="277">
        <f>SUM(Y4:Y7)</f>
        <v>5162</v>
      </c>
      <c r="AD4" s="130" t="s">
        <v>9</v>
      </c>
      <c r="AE4" s="131">
        <f>SUM(AF4:AH4)</f>
        <v>4390</v>
      </c>
      <c r="AF4" s="131">
        <v>3480</v>
      </c>
      <c r="AG4" s="131">
        <v>11</v>
      </c>
      <c r="AH4" s="131">
        <v>899</v>
      </c>
      <c r="AI4" s="277">
        <v>5162</v>
      </c>
      <c r="AJ4" s="130" t="s">
        <v>9</v>
      </c>
      <c r="AK4" s="131">
        <f>SUM(AL4:AN4)</f>
        <v>4390</v>
      </c>
      <c r="AL4" s="131">
        <v>3480</v>
      </c>
      <c r="AM4" s="131">
        <v>11</v>
      </c>
      <c r="AN4" s="131">
        <v>899</v>
      </c>
      <c r="AO4" s="277">
        <v>5162</v>
      </c>
    </row>
    <row r="5" spans="1:41" x14ac:dyDescent="0.2">
      <c r="A5" s="284"/>
      <c r="B5" s="130" t="s">
        <v>10</v>
      </c>
      <c r="C5" s="133">
        <v>334</v>
      </c>
      <c r="D5" s="130" t="s">
        <v>10</v>
      </c>
      <c r="E5" s="133">
        <v>333</v>
      </c>
      <c r="F5" s="130" t="s">
        <v>10</v>
      </c>
      <c r="G5" s="133">
        <v>315</v>
      </c>
      <c r="H5" s="133">
        <v>217</v>
      </c>
      <c r="I5" s="133">
        <v>40</v>
      </c>
      <c r="J5" s="133">
        <v>58</v>
      </c>
      <c r="K5" s="283"/>
      <c r="L5" s="130" t="s">
        <v>10</v>
      </c>
      <c r="M5" s="134">
        <v>315</v>
      </c>
      <c r="N5" s="134">
        <v>217</v>
      </c>
      <c r="O5" s="134">
        <v>40</v>
      </c>
      <c r="P5" s="134">
        <v>58</v>
      </c>
      <c r="Q5" s="277"/>
      <c r="R5" s="130" t="s">
        <v>10</v>
      </c>
      <c r="S5" s="133">
        <v>329</v>
      </c>
      <c r="T5" s="133">
        <v>227</v>
      </c>
      <c r="U5" s="133">
        <v>41</v>
      </c>
      <c r="V5" s="133">
        <v>61</v>
      </c>
      <c r="W5" s="277"/>
      <c r="X5" s="130" t="s">
        <v>10</v>
      </c>
      <c r="Y5" s="133">
        <v>326</v>
      </c>
      <c r="Z5" s="133">
        <v>220</v>
      </c>
      <c r="AA5" s="133">
        <v>50</v>
      </c>
      <c r="AB5" s="133">
        <v>56</v>
      </c>
      <c r="AC5" s="277"/>
      <c r="AD5" s="130" t="s">
        <v>10</v>
      </c>
      <c r="AE5" s="131">
        <f t="shared" ref="AE5:AE6" si="0">SUM(AF5:AH5)</f>
        <v>326</v>
      </c>
      <c r="AF5" s="133">
        <v>220</v>
      </c>
      <c r="AG5" s="133">
        <v>50</v>
      </c>
      <c r="AH5" s="133">
        <v>56</v>
      </c>
      <c r="AI5" s="277"/>
      <c r="AJ5" s="130" t="s">
        <v>10</v>
      </c>
      <c r="AK5" s="131">
        <f t="shared" ref="AK5:AK6" si="1">SUM(AL5:AN5)</f>
        <v>326</v>
      </c>
      <c r="AL5" s="133">
        <v>220</v>
      </c>
      <c r="AM5" s="133">
        <v>50</v>
      </c>
      <c r="AN5" s="133">
        <v>56</v>
      </c>
      <c r="AO5" s="277"/>
    </row>
    <row r="6" spans="1:41" x14ac:dyDescent="0.2">
      <c r="A6" s="284"/>
      <c r="B6" s="130" t="s">
        <v>11</v>
      </c>
      <c r="C6" s="133">
        <v>202</v>
      </c>
      <c r="D6" s="130" t="s">
        <v>11</v>
      </c>
      <c r="E6" s="133">
        <v>202</v>
      </c>
      <c r="F6" s="130" t="s">
        <v>11</v>
      </c>
      <c r="G6" s="133">
        <v>185</v>
      </c>
      <c r="H6" s="133">
        <v>125</v>
      </c>
      <c r="I6" s="133">
        <v>0</v>
      </c>
      <c r="J6" s="133">
        <v>60</v>
      </c>
      <c r="K6" s="283"/>
      <c r="L6" s="130" t="s">
        <v>11</v>
      </c>
      <c r="M6" s="134">
        <v>185</v>
      </c>
      <c r="N6" s="134">
        <v>125</v>
      </c>
      <c r="O6" s="134">
        <v>0</v>
      </c>
      <c r="P6" s="134">
        <v>60</v>
      </c>
      <c r="Q6" s="277"/>
      <c r="R6" s="130" t="s">
        <v>11</v>
      </c>
      <c r="S6" s="133">
        <v>180</v>
      </c>
      <c r="T6" s="133">
        <v>120</v>
      </c>
      <c r="U6" s="133">
        <v>0</v>
      </c>
      <c r="V6" s="133">
        <v>60</v>
      </c>
      <c r="W6" s="277"/>
      <c r="X6" s="130" t="s">
        <v>11</v>
      </c>
      <c r="Y6" s="133">
        <v>186</v>
      </c>
      <c r="Z6" s="133">
        <v>116</v>
      </c>
      <c r="AA6" s="133"/>
      <c r="AB6" s="133">
        <v>70</v>
      </c>
      <c r="AC6" s="277"/>
      <c r="AD6" s="130" t="s">
        <v>11</v>
      </c>
      <c r="AE6" s="131">
        <f t="shared" si="0"/>
        <v>186</v>
      </c>
      <c r="AF6" s="133">
        <v>116</v>
      </c>
      <c r="AG6" s="133"/>
      <c r="AH6" s="133">
        <v>70</v>
      </c>
      <c r="AI6" s="277"/>
      <c r="AJ6" s="130" t="s">
        <v>11</v>
      </c>
      <c r="AK6" s="131">
        <f t="shared" si="1"/>
        <v>186</v>
      </c>
      <c r="AL6" s="133">
        <v>116</v>
      </c>
      <c r="AM6" s="133"/>
      <c r="AN6" s="133">
        <v>70</v>
      </c>
      <c r="AO6" s="277"/>
    </row>
    <row r="7" spans="1:41" x14ac:dyDescent="0.2">
      <c r="A7" s="284"/>
      <c r="B7" s="130" t="s">
        <v>12</v>
      </c>
      <c r="C7" s="133">
        <v>203</v>
      </c>
      <c r="D7" s="130" t="s">
        <v>12</v>
      </c>
      <c r="E7" s="133">
        <v>203</v>
      </c>
      <c r="F7" s="130" t="s">
        <v>12</v>
      </c>
      <c r="G7" s="133">
        <v>214</v>
      </c>
      <c r="H7" s="133">
        <v>173</v>
      </c>
      <c r="I7" s="133">
        <v>0</v>
      </c>
      <c r="J7" s="133">
        <v>41</v>
      </c>
      <c r="K7" s="283"/>
      <c r="L7" s="130" t="s">
        <v>12</v>
      </c>
      <c r="M7" s="134">
        <v>214</v>
      </c>
      <c r="N7" s="134">
        <v>173</v>
      </c>
      <c r="O7" s="134">
        <v>0</v>
      </c>
      <c r="P7" s="134">
        <v>41</v>
      </c>
      <c r="Q7" s="277"/>
      <c r="R7" s="130" t="s">
        <v>12</v>
      </c>
      <c r="S7" s="133">
        <v>235</v>
      </c>
      <c r="T7" s="133">
        <v>189</v>
      </c>
      <c r="U7" s="133">
        <v>0</v>
      </c>
      <c r="V7" s="133">
        <v>46</v>
      </c>
      <c r="W7" s="277"/>
      <c r="X7" s="130" t="s">
        <v>12</v>
      </c>
      <c r="Y7" s="133">
        <v>260</v>
      </c>
      <c r="Z7" s="133">
        <v>212</v>
      </c>
      <c r="AA7" s="133"/>
      <c r="AB7" s="133">
        <v>48</v>
      </c>
      <c r="AC7" s="277"/>
      <c r="AD7" s="130" t="s">
        <v>12</v>
      </c>
      <c r="AE7" s="131">
        <v>260</v>
      </c>
      <c r="AF7" s="131">
        <v>212</v>
      </c>
      <c r="AG7" s="133"/>
      <c r="AH7" s="131">
        <v>48</v>
      </c>
      <c r="AI7" s="277"/>
      <c r="AJ7" s="130" t="s">
        <v>12</v>
      </c>
      <c r="AK7" s="131">
        <f>SUM(AL7:AN7)</f>
        <v>260</v>
      </c>
      <c r="AL7" s="133">
        <v>211</v>
      </c>
      <c r="AM7" s="133"/>
      <c r="AN7" s="133">
        <v>49</v>
      </c>
      <c r="AO7" s="277"/>
    </row>
    <row r="8" spans="1:41" x14ac:dyDescent="0.2">
      <c r="A8" s="130" t="s">
        <v>39</v>
      </c>
      <c r="B8" s="135"/>
      <c r="C8" s="136">
        <v>712</v>
      </c>
      <c r="D8" s="135"/>
      <c r="E8" s="136">
        <v>712</v>
      </c>
      <c r="F8" s="282"/>
      <c r="G8" s="282"/>
      <c r="H8" s="282"/>
      <c r="I8" s="282"/>
      <c r="J8" s="282"/>
      <c r="K8" s="129">
        <v>712</v>
      </c>
      <c r="L8" s="282"/>
      <c r="M8" s="282"/>
      <c r="N8" s="282"/>
      <c r="O8" s="282"/>
      <c r="P8" s="282"/>
      <c r="Q8" s="136">
        <v>712</v>
      </c>
      <c r="R8" s="282"/>
      <c r="S8" s="282"/>
      <c r="T8" s="282"/>
      <c r="U8" s="282"/>
      <c r="V8" s="282"/>
      <c r="W8" s="136">
        <v>725</v>
      </c>
      <c r="X8" s="282"/>
      <c r="Y8" s="282"/>
      <c r="Z8" s="282"/>
      <c r="AA8" s="282"/>
      <c r="AB8" s="282"/>
      <c r="AC8" s="136">
        <v>761</v>
      </c>
      <c r="AD8" s="137"/>
      <c r="AE8" s="138"/>
      <c r="AF8" s="139"/>
      <c r="AG8" s="139"/>
      <c r="AH8" s="140"/>
      <c r="AI8" s="136">
        <v>761</v>
      </c>
      <c r="AJ8" s="42"/>
      <c r="AK8" s="138"/>
      <c r="AL8" s="139"/>
      <c r="AM8" s="139"/>
      <c r="AN8" s="140"/>
      <c r="AO8" s="136">
        <v>762</v>
      </c>
    </row>
    <row r="9" spans="1:41" x14ac:dyDescent="0.2">
      <c r="AD9" s="280"/>
      <c r="AJ9" s="141" t="s">
        <v>115</v>
      </c>
    </row>
    <row r="10" spans="1:41" s="142" customFormat="1" x14ac:dyDescent="0.2">
      <c r="AD10" s="280"/>
      <c r="AE10" s="32"/>
      <c r="AF10" s="32"/>
      <c r="AG10" s="32"/>
      <c r="AH10" s="32"/>
      <c r="AI10" s="32"/>
      <c r="AJ10" s="35" t="s">
        <v>188</v>
      </c>
      <c r="AK10" s="32"/>
      <c r="AL10" s="32"/>
    </row>
    <row r="11" spans="1:41" x14ac:dyDescent="0.2">
      <c r="AD11" s="280"/>
    </row>
    <row r="12" spans="1:41" x14ac:dyDescent="0.2">
      <c r="AD12" s="280"/>
    </row>
    <row r="13" spans="1:41" x14ac:dyDescent="0.2">
      <c r="T13" s="143"/>
      <c r="U13" s="143"/>
      <c r="V13" s="143"/>
    </row>
    <row r="19" spans="22:34" x14ac:dyDescent="0.2">
      <c r="V19" s="31"/>
      <c r="W19" s="145"/>
      <c r="X19" s="145"/>
      <c r="Y19" s="145"/>
      <c r="Z19" s="145"/>
      <c r="AA19" s="31"/>
      <c r="AB19" s="31"/>
    </row>
    <row r="20" spans="22:34" x14ac:dyDescent="0.2">
      <c r="V20" s="31"/>
      <c r="W20" s="146"/>
      <c r="X20" s="147"/>
      <c r="Y20" s="148"/>
      <c r="Z20" s="148"/>
      <c r="AA20" s="31"/>
      <c r="AB20" s="31"/>
    </row>
    <row r="21" spans="22:34" x14ac:dyDescent="0.2">
      <c r="V21" s="31"/>
      <c r="W21" s="146"/>
      <c r="X21" s="148"/>
      <c r="Y21" s="148"/>
      <c r="Z21" s="148"/>
      <c r="AA21" s="31"/>
      <c r="AB21" s="31"/>
    </row>
    <row r="22" spans="22:34" x14ac:dyDescent="0.2">
      <c r="V22" s="31"/>
      <c r="W22" s="146"/>
      <c r="X22" s="148"/>
      <c r="Y22" s="148"/>
      <c r="Z22" s="148"/>
      <c r="AA22" s="31"/>
      <c r="AB22" s="31"/>
    </row>
    <row r="23" spans="22:34" x14ac:dyDescent="0.2">
      <c r="V23" s="31"/>
      <c r="W23" s="146"/>
      <c r="X23" s="147"/>
      <c r="Y23" s="148"/>
      <c r="Z23" s="148"/>
      <c r="AA23" s="31"/>
      <c r="AB23" s="31"/>
    </row>
    <row r="24" spans="22:34" x14ac:dyDescent="0.2">
      <c r="V24" s="31"/>
      <c r="W24" s="31"/>
      <c r="X24" s="31"/>
      <c r="Y24" s="31"/>
      <c r="Z24" s="31"/>
      <c r="AA24" s="31"/>
      <c r="AB24" s="31"/>
    </row>
    <row r="25" spans="22:34" x14ac:dyDescent="0.2">
      <c r="V25" s="31"/>
      <c r="W25" s="31"/>
      <c r="X25" s="31"/>
      <c r="Y25" s="31"/>
      <c r="Z25" s="31"/>
      <c r="AA25" s="31"/>
      <c r="AB25" s="31"/>
      <c r="AD25" s="280"/>
      <c r="AE25" s="279"/>
      <c r="AF25" s="279"/>
      <c r="AG25" s="144"/>
      <c r="AH25" s="31"/>
    </row>
    <row r="26" spans="22:34" x14ac:dyDescent="0.2">
      <c r="V26" s="31"/>
      <c r="W26" s="31"/>
      <c r="X26" s="31"/>
      <c r="Y26" s="31"/>
      <c r="Z26" s="31"/>
      <c r="AA26" s="31"/>
      <c r="AB26" s="31"/>
      <c r="AD26" s="280"/>
      <c r="AE26" s="279"/>
      <c r="AF26" s="279"/>
      <c r="AG26" s="144"/>
      <c r="AH26" s="31"/>
    </row>
    <row r="27" spans="22:34" x14ac:dyDescent="0.2">
      <c r="V27" s="31"/>
      <c r="W27" s="31"/>
      <c r="X27" s="31"/>
      <c r="Y27" s="31"/>
      <c r="Z27" s="31"/>
      <c r="AA27" s="31"/>
      <c r="AB27" s="31"/>
      <c r="AD27" s="280"/>
      <c r="AE27" s="279"/>
      <c r="AF27" s="279"/>
      <c r="AG27" s="144"/>
      <c r="AH27" s="31"/>
    </row>
    <row r="28" spans="22:34" x14ac:dyDescent="0.2">
      <c r="V28" s="31"/>
      <c r="W28" s="31"/>
      <c r="X28" s="31"/>
      <c r="Y28" s="31"/>
      <c r="Z28" s="31"/>
      <c r="AA28" s="31"/>
      <c r="AB28" s="31"/>
      <c r="AD28" s="280"/>
      <c r="AE28" s="279"/>
      <c r="AF28" s="279"/>
      <c r="AG28" s="144"/>
      <c r="AH28" s="31"/>
    </row>
    <row r="29" spans="22:34" x14ac:dyDescent="0.2">
      <c r="V29" s="31"/>
      <c r="W29" s="31"/>
      <c r="X29" s="31"/>
      <c r="Y29" s="31"/>
      <c r="Z29" s="31"/>
      <c r="AA29" s="31"/>
      <c r="AB29" s="31"/>
      <c r="AD29" s="280"/>
      <c r="AE29" s="279"/>
      <c r="AF29" s="279"/>
      <c r="AG29" s="144"/>
      <c r="AH29" s="31"/>
    </row>
    <row r="30" spans="22:34" x14ac:dyDescent="0.2">
      <c r="V30" s="31"/>
      <c r="W30" s="31"/>
      <c r="X30" s="31"/>
      <c r="Y30" s="31"/>
      <c r="Z30" s="31"/>
      <c r="AA30" s="31"/>
      <c r="AB30" s="31"/>
      <c r="AD30" s="278"/>
      <c r="AE30" s="279"/>
      <c r="AF30" s="279"/>
      <c r="AG30" s="144"/>
      <c r="AH30" s="31"/>
    </row>
    <row r="31" spans="22:34" x14ac:dyDescent="0.2">
      <c r="V31" s="31"/>
      <c r="W31" s="31"/>
      <c r="X31" s="31"/>
      <c r="Y31" s="31"/>
      <c r="Z31" s="31"/>
      <c r="AA31" s="31"/>
      <c r="AB31" s="31"/>
      <c r="AD31" s="278"/>
      <c r="AE31" s="280"/>
      <c r="AF31" s="280"/>
      <c r="AG31" s="144"/>
      <c r="AH31" s="31"/>
    </row>
    <row r="32" spans="22:34" x14ac:dyDescent="0.2">
      <c r="V32" s="31"/>
      <c r="W32" s="31"/>
      <c r="X32" s="31"/>
      <c r="Y32" s="31"/>
      <c r="Z32" s="31"/>
      <c r="AA32" s="31"/>
      <c r="AB32" s="31"/>
      <c r="AD32" s="31"/>
      <c r="AE32" s="31"/>
      <c r="AF32" s="31"/>
      <c r="AG32" s="144"/>
      <c r="AH32" s="31"/>
    </row>
    <row r="33" spans="22:34" x14ac:dyDescent="0.2">
      <c r="V33" s="31"/>
      <c r="W33" s="31"/>
      <c r="X33" s="31"/>
      <c r="Y33" s="31"/>
      <c r="Z33" s="31"/>
      <c r="AA33" s="31"/>
      <c r="AB33" s="31"/>
      <c r="AD33" s="31"/>
      <c r="AE33" s="31"/>
      <c r="AF33" s="31"/>
      <c r="AG33" s="31"/>
      <c r="AH33" s="31"/>
    </row>
    <row r="34" spans="22:34" x14ac:dyDescent="0.2">
      <c r="V34" s="31"/>
      <c r="W34" s="31"/>
      <c r="X34" s="31"/>
      <c r="Y34" s="31"/>
      <c r="Z34" s="31"/>
      <c r="AA34" s="31"/>
      <c r="AB34" s="31"/>
      <c r="AD34" s="31"/>
      <c r="AE34" s="31"/>
      <c r="AF34" s="31"/>
      <c r="AG34" s="31"/>
      <c r="AH34" s="31"/>
    </row>
  </sheetData>
  <mergeCells count="51">
    <mergeCell ref="B1:C1"/>
    <mergeCell ref="B2:C3"/>
    <mergeCell ref="F2:G3"/>
    <mergeCell ref="X1:AC1"/>
    <mergeCell ref="X2:Y3"/>
    <mergeCell ref="Z2:AB2"/>
    <mergeCell ref="AC2:AC3"/>
    <mergeCell ref="H2:J2"/>
    <mergeCell ref="K2:K3"/>
    <mergeCell ref="F1:K1"/>
    <mergeCell ref="D1:E1"/>
    <mergeCell ref="D2:E3"/>
    <mergeCell ref="R1:W1"/>
    <mergeCell ref="L1:P1"/>
    <mergeCell ref="L2:M3"/>
    <mergeCell ref="N2:P2"/>
    <mergeCell ref="X8:AB8"/>
    <mergeCell ref="AC4:AC7"/>
    <mergeCell ref="A4:A7"/>
    <mergeCell ref="W4:W7"/>
    <mergeCell ref="R8:V8"/>
    <mergeCell ref="A2:A3"/>
    <mergeCell ref="R2:S3"/>
    <mergeCell ref="T2:V2"/>
    <mergeCell ref="W2:W3"/>
    <mergeCell ref="L8:P8"/>
    <mergeCell ref="F8:J8"/>
    <mergeCell ref="Q4:Q7"/>
    <mergeCell ref="K4:K7"/>
    <mergeCell ref="Q2:Q3"/>
    <mergeCell ref="AD9:AD12"/>
    <mergeCell ref="AD1:AI1"/>
    <mergeCell ref="AD2:AE3"/>
    <mergeCell ref="AF2:AH2"/>
    <mergeCell ref="AI2:AI3"/>
    <mergeCell ref="AI4:AI7"/>
    <mergeCell ref="AD30:AD31"/>
    <mergeCell ref="AE30:AF30"/>
    <mergeCell ref="AE31:AF31"/>
    <mergeCell ref="AD25:AD27"/>
    <mergeCell ref="AE25:AF25"/>
    <mergeCell ref="AE26:AF26"/>
    <mergeCell ref="AE27:AF27"/>
    <mergeCell ref="AD28:AD29"/>
    <mergeCell ref="AE28:AF28"/>
    <mergeCell ref="AE29:AF29"/>
    <mergeCell ref="AJ1:AO1"/>
    <mergeCell ref="AJ2:AK3"/>
    <mergeCell ref="AL2:AN2"/>
    <mergeCell ref="AO2:AO3"/>
    <mergeCell ref="AO4:AO7"/>
  </mergeCells>
  <phoneticPr fontId="6" type="noConversion"/>
  <pageMargins left="0.75" right="0.75" top="1" bottom="1" header="0" footer="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showGridLines="0" zoomScale="90" zoomScaleNormal="90" workbookViewId="0"/>
  </sheetViews>
  <sheetFormatPr baseColWidth="10" defaultRowHeight="12.75" x14ac:dyDescent="0.2"/>
  <cols>
    <col min="1" max="1" width="18.85546875" customWidth="1"/>
  </cols>
  <sheetData>
    <row r="1" spans="1:8" ht="15.75" x14ac:dyDescent="0.2">
      <c r="A1" s="212" t="s">
        <v>180</v>
      </c>
      <c r="B1" s="212"/>
      <c r="C1" s="212"/>
    </row>
    <row r="2" spans="1:8" ht="15.75" customHeight="1" x14ac:dyDescent="0.2">
      <c r="B2" s="309" t="s">
        <v>70</v>
      </c>
      <c r="C2" s="309"/>
      <c r="D2" s="309"/>
      <c r="E2" s="309"/>
      <c r="F2" s="309"/>
      <c r="G2" s="309"/>
      <c r="H2" s="185"/>
    </row>
    <row r="3" spans="1:8" ht="15" x14ac:dyDescent="0.2">
      <c r="A3" s="310" t="s">
        <v>70</v>
      </c>
      <c r="B3" s="310">
        <v>2015</v>
      </c>
      <c r="C3" s="311">
        <v>2016</v>
      </c>
      <c r="D3" s="311">
        <v>2017</v>
      </c>
      <c r="E3" s="312">
        <v>2018</v>
      </c>
      <c r="F3" s="313">
        <v>2019</v>
      </c>
      <c r="G3" s="314">
        <v>2020</v>
      </c>
      <c r="H3" s="185"/>
    </row>
    <row r="4" spans="1:8" ht="15" x14ac:dyDescent="0.2">
      <c r="A4" s="208" t="s">
        <v>71</v>
      </c>
      <c r="B4" s="209">
        <v>12347</v>
      </c>
      <c r="C4" s="209">
        <v>14931</v>
      </c>
      <c r="D4" s="209">
        <v>14931</v>
      </c>
      <c r="E4" s="210">
        <v>14951</v>
      </c>
      <c r="F4" s="304">
        <v>14951</v>
      </c>
      <c r="G4" s="305">
        <v>14997</v>
      </c>
      <c r="H4" s="185"/>
    </row>
    <row r="5" spans="1:8" ht="15" x14ac:dyDescent="0.2">
      <c r="A5" s="208" t="s">
        <v>72</v>
      </c>
      <c r="B5" s="209">
        <v>1051</v>
      </c>
      <c r="C5" s="209">
        <v>1051</v>
      </c>
      <c r="D5" s="209">
        <v>1051</v>
      </c>
      <c r="E5" s="210">
        <v>1051</v>
      </c>
      <c r="F5" s="306">
        <v>1051</v>
      </c>
      <c r="G5" s="307">
        <v>1051</v>
      </c>
      <c r="H5" s="185"/>
    </row>
    <row r="6" spans="1:8" ht="15" x14ac:dyDescent="0.2">
      <c r="A6" s="184"/>
      <c r="F6" s="308"/>
      <c r="G6" s="308"/>
    </row>
    <row r="7" spans="1:8" ht="15" x14ac:dyDescent="0.2">
      <c r="A7" s="184"/>
    </row>
  </sheetData>
  <mergeCells count="1">
    <mergeCell ref="B2:G2"/>
  </mergeCells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"/>
  <sheetViews>
    <sheetView showGridLines="0" zoomScale="90" zoomScaleNormal="90" workbookViewId="0">
      <selection activeCell="A4" sqref="A4:A7"/>
    </sheetView>
  </sheetViews>
  <sheetFormatPr baseColWidth="10" defaultRowHeight="12.75" x14ac:dyDescent="0.2"/>
  <cols>
    <col min="1" max="1" width="17" customWidth="1"/>
    <col min="7" max="7" width="16.7109375" customWidth="1"/>
  </cols>
  <sheetData>
    <row r="1" spans="1:7" ht="15" customHeight="1" x14ac:dyDescent="0.2">
      <c r="B1" s="285" t="s">
        <v>136</v>
      </c>
      <c r="C1" s="285"/>
      <c r="D1" s="285"/>
      <c r="E1" s="285"/>
      <c r="F1" s="285"/>
      <c r="G1" s="285"/>
    </row>
    <row r="2" spans="1:7" ht="15" x14ac:dyDescent="0.2">
      <c r="A2" s="292"/>
      <c r="B2" s="294" t="s">
        <v>8</v>
      </c>
      <c r="C2" s="286"/>
      <c r="D2" s="286" t="s">
        <v>33</v>
      </c>
      <c r="E2" s="286"/>
      <c r="F2" s="286"/>
      <c r="G2" s="286" t="s">
        <v>137</v>
      </c>
    </row>
    <row r="3" spans="1:7" ht="31.5" customHeight="1" x14ac:dyDescent="0.2">
      <c r="A3" s="293"/>
      <c r="B3" s="295"/>
      <c r="C3" s="287"/>
      <c r="D3" s="168" t="s">
        <v>35</v>
      </c>
      <c r="E3" s="168" t="s">
        <v>36</v>
      </c>
      <c r="F3" s="168" t="s">
        <v>37</v>
      </c>
      <c r="G3" s="287"/>
    </row>
    <row r="4" spans="1:7" ht="15" x14ac:dyDescent="0.2">
      <c r="A4" s="288" t="s">
        <v>38</v>
      </c>
      <c r="B4" s="150" t="s">
        <v>9</v>
      </c>
      <c r="C4" s="149">
        <v>4390</v>
      </c>
      <c r="D4" s="149">
        <v>3480</v>
      </c>
      <c r="E4" s="151">
        <v>11</v>
      </c>
      <c r="F4" s="151">
        <v>899</v>
      </c>
      <c r="G4" s="290">
        <v>5162</v>
      </c>
    </row>
    <row r="5" spans="1:7" ht="15" x14ac:dyDescent="0.2">
      <c r="A5" s="289"/>
      <c r="B5" s="150" t="s">
        <v>10</v>
      </c>
      <c r="C5" s="151">
        <v>326</v>
      </c>
      <c r="D5" s="151">
        <v>220</v>
      </c>
      <c r="E5" s="151">
        <v>50</v>
      </c>
      <c r="F5" s="151">
        <v>56</v>
      </c>
      <c r="G5" s="290"/>
    </row>
    <row r="6" spans="1:7" ht="15" x14ac:dyDescent="0.2">
      <c r="A6" s="289"/>
      <c r="B6" s="150" t="s">
        <v>11</v>
      </c>
      <c r="C6" s="151">
        <v>186</v>
      </c>
      <c r="D6" s="151">
        <v>116</v>
      </c>
      <c r="E6" s="151"/>
      <c r="F6" s="151">
        <v>70</v>
      </c>
      <c r="G6" s="290"/>
    </row>
    <row r="7" spans="1:7" ht="15" x14ac:dyDescent="0.2">
      <c r="A7" s="289"/>
      <c r="B7" s="150" t="s">
        <v>12</v>
      </c>
      <c r="C7" s="151">
        <v>260</v>
      </c>
      <c r="D7" s="151">
        <v>211</v>
      </c>
      <c r="E7" s="151"/>
      <c r="F7" s="151">
        <v>49</v>
      </c>
      <c r="G7" s="290"/>
    </row>
    <row r="8" spans="1:7" ht="15" x14ac:dyDescent="0.2">
      <c r="A8" s="289" t="s">
        <v>39</v>
      </c>
      <c r="B8" s="291"/>
      <c r="C8" s="291"/>
      <c r="D8" s="291"/>
      <c r="E8" s="291"/>
      <c r="F8" s="291"/>
      <c r="G8" s="152">
        <v>762</v>
      </c>
    </row>
  </sheetData>
  <mergeCells count="8">
    <mergeCell ref="B1:G1"/>
    <mergeCell ref="G2:G3"/>
    <mergeCell ref="A4:A7"/>
    <mergeCell ref="G4:G7"/>
    <mergeCell ref="A8:F8"/>
    <mergeCell ref="A2:A3"/>
    <mergeCell ref="B2:C3"/>
    <mergeCell ref="D2:F2"/>
  </mergeCells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Metadatos</vt:lpstr>
      <vt:lpstr>Indicador 34</vt:lpstr>
      <vt:lpstr>Indicador 35</vt:lpstr>
      <vt:lpstr>Indicador 36</vt:lpstr>
      <vt:lpstr>Indicador 37</vt:lpstr>
      <vt:lpstr>Deslindado</vt:lpstr>
      <vt:lpstr>Masas agua</vt:lpstr>
      <vt:lpstr>Tabla1</vt:lpstr>
      <vt:lpstr>Tabla2</vt:lpstr>
      <vt:lpstr>Tabla3</vt:lpstr>
      <vt:lpstr>Tabla4</vt:lpstr>
      <vt:lpstr>Tabla5</vt:lpstr>
      <vt:lpstr>Tabla 6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rsm</dc:creator>
  <cp:lastModifiedBy>Sánchez López, Maria Luisa (Tragsatec)</cp:lastModifiedBy>
  <cp:lastPrinted>2015-06-02T09:55:56Z</cp:lastPrinted>
  <dcterms:created xsi:type="dcterms:W3CDTF">2011-11-08T17:13:32Z</dcterms:created>
  <dcterms:modified xsi:type="dcterms:W3CDTF">2022-09-06T07:11:32Z</dcterms:modified>
</cp:coreProperties>
</file>