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3"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I" sheetId="7" r:id="rId7"/>
    <sheet name="Anexo II-R" sheetId="8" r:id="rId8"/>
    <sheet name="plan gestión-R" sheetId="9" r:id="rId9"/>
    <sheet name="Focos-R" sheetId="10" r:id="rId10"/>
    <sheet name="Anexo III- R" sheetId="11" r:id="rId11"/>
    <sheet name="Anexo II-R40" sheetId="12" r:id="rId12"/>
    <sheet name="plan gestión-R40" sheetId="13" r:id="rId13"/>
    <sheet name="Focos-R40" sheetId="14" r:id="rId14"/>
    <sheet name="Anexo III -R40" sheetId="15" r:id="rId15"/>
    <sheet name="Inversiones previstas" sheetId="16" r:id="rId16"/>
  </sheets>
  <definedNames>
    <definedName name="_xlnm.Print_Area" localSheetId="3">'Anexo II'!$A$1:$H$108</definedName>
    <definedName name="_xlnm.Print_Area" localSheetId="6">'Anexo III'!$A$1:$G$68</definedName>
    <definedName name="_xlnm.Print_Area" localSheetId="10">'Anexo III- R'!$A$1:$G$77</definedName>
    <definedName name="_xlnm.Print_Area" localSheetId="14">'Anexo III -R40'!$A$1:$G$72</definedName>
    <definedName name="_xlnm.Print_Area" localSheetId="7">'Anexo II-R'!$A$1:$H$47</definedName>
    <definedName name="_xlnm.Print_Area" localSheetId="11">'Anexo II-R40'!$A$1:$H$45</definedName>
    <definedName name="_xlnm.Print_Area" localSheetId="2">'Datos Administrativos'!$A$1:$G$46</definedName>
    <definedName name="_xlnm.Print_Area" localSheetId="5">'Focos'!$A$1:$I$35</definedName>
    <definedName name="_xlnm.Print_Area" localSheetId="9">'Focos-R'!$A$1:$G$36</definedName>
    <definedName name="_xlnm.Print_Area" localSheetId="13">'Focos-R40'!$A$1:$G$35</definedName>
    <definedName name="_xlnm.Print_Area" localSheetId="0">'Instrucciones'!$A$1:$G$74</definedName>
    <definedName name="_xlnm.Print_Area" localSheetId="15">'Inversiones previstas'!$A$1:$G$49</definedName>
    <definedName name="_xlnm.Print_Area" localSheetId="4">'plan gestión'!$A$1:$G$122</definedName>
    <definedName name="_xlnm.Print_Area" localSheetId="8">'plan gestión-R'!$A$1:$G$130</definedName>
    <definedName name="_xlnm.Print_Area" localSheetId="12">'plan gestión-R40'!$A$1:$G$127</definedName>
    <definedName name="_xlnm.Print_Area" localSheetId="1">'PORTADA'!$A$1:$G$67</definedName>
    <definedName name="Reutiliza">#REF!</definedName>
    <definedName name="_xlnm.Print_Titles" localSheetId="3">'Anexo II'!$1:$7</definedName>
    <definedName name="_xlnm.Print_Titles" localSheetId="6">'Anexo III'!$1:$7</definedName>
    <definedName name="_xlnm.Print_Titles" localSheetId="10">'Anexo III- R'!$1:$7</definedName>
    <definedName name="_xlnm.Print_Titles" localSheetId="14">'Anexo III -R40'!$1:$7</definedName>
    <definedName name="_xlnm.Print_Titles" localSheetId="7">'Anexo II-R'!$1:$7</definedName>
    <definedName name="_xlnm.Print_Titles" localSheetId="11">'Anexo II-R40'!$1:$7</definedName>
    <definedName name="_xlnm.Print_Titles" localSheetId="0">'Instrucciones'!$1:$7</definedName>
    <definedName name="_xlnm.Print_Titles" localSheetId="4">'plan gestión'!$1:$7</definedName>
    <definedName name="_xlnm.Print_Titles" localSheetId="8">'plan gestión-R'!$1:$7</definedName>
    <definedName name="_xlnm.Print_Titles" localSheetId="12">'plan gestión-R40'!$1:$7</definedName>
    <definedName name="_xlnm.Print_Titles" localSheetId="1">'PORTADA'!$1:$7</definedName>
  </definedNames>
  <calcPr fullCalcOnLoad="1"/>
</workbook>
</file>

<file path=xl/comments10.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1.xml><?xml version="1.0" encoding="utf-8"?>
<comments xmlns="http://schemas.openxmlformats.org/spreadsheetml/2006/main">
  <authors>
    <author>MDelHoyo</author>
  </authors>
  <commentList>
    <comment ref="B48" authorId="0">
      <text>
        <r>
          <rPr>
            <b/>
            <sz val="8"/>
            <rFont val="Tahoma"/>
            <family val="0"/>
          </rPr>
          <t>Disolvente previsto que se elimine en un posible sistema de reducción</t>
        </r>
        <r>
          <rPr>
            <sz val="8"/>
            <rFont val="Tahoma"/>
            <family val="0"/>
          </rPr>
          <t xml:space="preserve">
</t>
        </r>
      </text>
    </comment>
    <comment ref="A27" authorId="0">
      <text>
        <r>
          <rPr>
            <b/>
            <sz val="8"/>
            <rFont val="Tahoma"/>
            <family val="0"/>
          </rPr>
          <t xml:space="preserve">Marcar el número 1 o 2 de acuerdo con la tabla
</t>
        </r>
      </text>
    </comment>
    <comment ref="B22" authorId="0">
      <text>
        <r>
          <rPr>
            <b/>
            <sz val="8"/>
            <rFont val="Tahoma"/>
            <family val="0"/>
          </rPr>
          <t>Otros consumos de disolventes previstos, por ejemplo para dilución de la tinta</t>
        </r>
        <r>
          <rPr>
            <sz val="8"/>
            <rFont val="Tahoma"/>
            <family val="0"/>
          </rPr>
          <t xml:space="preserve">
</t>
        </r>
      </text>
    </comment>
  </commentList>
</comments>
</file>

<file path=xl/comments13.xml><?xml version="1.0" encoding="utf-8"?>
<comments xmlns="http://schemas.openxmlformats.org/spreadsheetml/2006/main">
  <authors>
    <author>MDelHoyo</author>
    <author>pbenguria</author>
  </authors>
  <commentList>
    <comment ref="A55"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6" authorId="0">
      <text>
        <r>
          <rPr>
            <b/>
            <sz val="8"/>
            <rFont val="Tahoma"/>
            <family val="0"/>
          </rPr>
          <t>Ejemplo: tinta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tinta gestionados</t>
        </r>
        <r>
          <rPr>
            <sz val="8"/>
            <rFont val="Tahoma"/>
            <family val="0"/>
          </rPr>
          <t xml:space="preserve">
</t>
        </r>
      </text>
    </comment>
    <comment ref="A63" authorId="0">
      <text>
        <r>
          <rPr>
            <b/>
            <sz val="8"/>
            <rFont val="Tahoma"/>
            <family val="0"/>
          </rPr>
          <t>En la actividad 3, esta corriente suele ser cero ya que el disolvente no se vende como producto comercial.
El disolvente que puede arrastrar el producto vendido (ejemplo: revista) es O3 ya que permanece como contaminación en el producto</t>
        </r>
        <r>
          <rPr>
            <sz val="8"/>
            <rFont val="Tahoma"/>
            <family val="0"/>
          </rPr>
          <t xml:space="preserve">
</t>
        </r>
      </text>
    </comment>
    <comment ref="A64" authorId="0">
      <text>
        <r>
          <rPr>
            <b/>
            <sz val="8"/>
            <rFont val="Tahoma"/>
            <family val="0"/>
          </rPr>
          <t>Ejemplo: Tinta que se reutiliza en otro año que no sea el correspondiente a este balance</t>
        </r>
        <r>
          <rPr>
            <sz val="8"/>
            <rFont val="Tahoma"/>
            <family val="0"/>
          </rPr>
          <t xml:space="preserve">
</t>
        </r>
      </text>
    </commen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4.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15.xml><?xml version="1.0" encoding="utf-8"?>
<comments xmlns="http://schemas.openxmlformats.org/spreadsheetml/2006/main">
  <authors>
    <author>MDelHoyo</author>
  </authors>
  <commentList>
    <comment ref="B47" authorId="0">
      <text>
        <r>
          <rPr>
            <b/>
            <sz val="8"/>
            <rFont val="Tahoma"/>
            <family val="0"/>
          </rPr>
          <t>Disolvente previsto que se elimine en un posible sistema de reducción</t>
        </r>
        <r>
          <rPr>
            <sz val="8"/>
            <rFont val="Tahoma"/>
            <family val="0"/>
          </rPr>
          <t xml:space="preserve">
</t>
        </r>
      </text>
    </comment>
    <comment ref="B21" authorId="0">
      <text>
        <r>
          <rPr>
            <b/>
            <sz val="8"/>
            <rFont val="Tahoma"/>
            <family val="0"/>
          </rPr>
          <t>Otros consumos de disolventes previstos, por ejemplo para dilución de la tinta</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3,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1 (utilizando equipo de reducción) a la que corresponde esta hoja excel</t>
        </r>
        <r>
          <rPr>
            <sz val="8"/>
            <rFont val="Tahoma"/>
            <family val="0"/>
          </rPr>
          <t xml:space="preserve">
 </t>
        </r>
      </text>
    </comment>
    <comment ref="C39" authorId="0">
      <text>
        <r>
          <rPr>
            <b/>
            <sz val="8"/>
            <rFont val="Tahoma"/>
            <family val="0"/>
          </rPr>
          <t>Valores límite de emisión que deben cumplir las instalaciones EXISTENTES que realicen la actividad 1 (sin utilizar equipo de reducción) a la que corresponde esta hoja excel</t>
        </r>
        <r>
          <rPr>
            <sz val="8"/>
            <rFont val="Tahoma"/>
            <family val="0"/>
          </rPr>
          <t xml:space="preserve">
</t>
        </r>
      </text>
    </comment>
    <comment ref="C73" authorId="0">
      <text>
        <r>
          <rPr>
            <b/>
            <sz val="8"/>
            <rFont val="Tahoma"/>
            <family val="0"/>
          </rPr>
          <t>Valores límite de emisión que deben cumplir las instalaciones NUEVAS que realicen la actividad 1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tinta gestionados</t>
        </r>
        <r>
          <rPr>
            <sz val="8"/>
            <rFont val="Tahoma"/>
            <family val="0"/>
          </rPr>
          <t xml:space="preserve">
</t>
        </r>
      </text>
    </comment>
    <comment ref="A52"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3" authorId="0">
      <text>
        <r>
          <rPr>
            <b/>
            <sz val="8"/>
            <rFont val="Tahoma"/>
            <family val="0"/>
          </rPr>
          <t>Ejemplo: tinta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Tinta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5" authorId="0">
      <text>
        <r>
          <rPr>
            <b/>
            <sz val="8"/>
            <rFont val="Tahoma"/>
            <family val="0"/>
          </rPr>
          <t>Cantidad de disolvente perdido en el agua</t>
        </r>
        <r>
          <rPr>
            <sz val="8"/>
            <rFont val="Tahoma"/>
            <family val="0"/>
          </rPr>
          <t xml:space="preserve">
</t>
        </r>
      </text>
    </comment>
    <comment ref="A56" authorId="0">
      <text>
        <r>
          <rPr>
            <b/>
            <sz val="8"/>
            <rFont val="Tahoma"/>
            <family val="0"/>
          </rPr>
          <t>Cantidad de disolvente que permanece como contaminación o residuo en el producto</t>
        </r>
      </text>
    </comment>
    <comment ref="A60" authorId="0">
      <text>
        <r>
          <rPr>
            <b/>
            <sz val="8"/>
            <rFont val="Tahoma"/>
            <family val="0"/>
          </rPr>
          <t>En la actividad 3, esta corriente suele ser cero ya que el disolvente no se vende como producto comercial.
El disolvente que puede arrastrar el producto vendido (ejemplo: revista) es O3 ya que permanece como contaminación en el producto</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r>
          <rPr>
            <sz val="8"/>
            <rFont val="Tahoma"/>
            <family val="0"/>
          </rPr>
          <t xml:space="preserve">
</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7.xml><?xml version="1.0" encoding="utf-8"?>
<comments xmlns="http://schemas.openxmlformats.org/spreadsheetml/2006/main">
  <authors>
    <author>MDelHoyo</author>
  </authors>
  <commentList>
    <comment ref="A24" authorId="0">
      <text>
        <r>
          <rPr>
            <b/>
            <sz val="8"/>
            <rFont val="Tahoma"/>
            <family val="0"/>
          </rPr>
          <t xml:space="preserve">Marcar el número 1 o 2 de acuerdo con la tabla
</t>
        </r>
      </text>
    </comment>
    <comment ref="B45" authorId="0">
      <text>
        <r>
          <rPr>
            <b/>
            <sz val="8"/>
            <rFont val="Tahoma"/>
            <family val="0"/>
          </rPr>
          <t>Disolvente previsto que se elimine para aquellas instalaciones que tengan sistema de depuración (incineración, adsorción…)</t>
        </r>
        <r>
          <rPr>
            <sz val="8"/>
            <rFont val="Tahoma"/>
            <family val="0"/>
          </rPr>
          <t xml:space="preserve">
</t>
        </r>
      </text>
    </comment>
    <comment ref="B43" authorId="0">
      <text>
        <r>
          <rPr>
            <b/>
            <sz val="8"/>
            <rFont val="Tahoma"/>
            <family val="0"/>
          </rPr>
          <t>Otros consumos de disolventes previstos, por ejemplo para dilución de la tinta</t>
        </r>
        <r>
          <rPr>
            <sz val="8"/>
            <rFont val="Tahoma"/>
            <family val="0"/>
          </rPr>
          <t xml:space="preserve">
</t>
        </r>
      </text>
    </comment>
    <comment ref="B19" authorId="0">
      <text>
        <r>
          <rPr>
            <b/>
            <sz val="8"/>
            <rFont val="Tahoma"/>
            <family val="0"/>
          </rPr>
          <t>Otros consumos de disolventes previstos, por ejemplo para dilución de la tinta</t>
        </r>
        <r>
          <rPr>
            <sz val="8"/>
            <rFont val="Tahoma"/>
            <family val="0"/>
          </rPr>
          <t xml:space="preserve">
</t>
        </r>
      </text>
    </comment>
  </commentList>
</comments>
</file>

<file path=xl/comments9.xml><?xml version="1.0" encoding="utf-8"?>
<comments xmlns="http://schemas.openxmlformats.org/spreadsheetml/2006/main">
  <authors>
    <author>MDelHoyo</author>
    <author>pbenguria</author>
  </authors>
  <commentList>
    <comment ref="A58"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9" authorId="0">
      <text>
        <r>
          <rPr>
            <b/>
            <sz val="8"/>
            <rFont val="Tahoma"/>
            <family val="0"/>
          </rPr>
          <t>Ejemplo: tinta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tinta gestionados</t>
        </r>
        <r>
          <rPr>
            <sz val="8"/>
            <rFont val="Tahoma"/>
            <family val="0"/>
          </rPr>
          <t xml:space="preserve">
</t>
        </r>
      </text>
    </comment>
    <comment ref="A66" authorId="0">
      <text>
        <r>
          <rPr>
            <b/>
            <sz val="8"/>
            <rFont val="Tahoma"/>
            <family val="0"/>
          </rPr>
          <t>En la actividad 3, esta corriente suele ser cero ya que el disolvente no se vende como producto comercial.
El disolvente que puede arrastrar el producto vendido (ejemplo: revista) es O3 ya que permanece como contaminación en el producto</t>
        </r>
        <r>
          <rPr>
            <sz val="8"/>
            <rFont val="Tahoma"/>
            <family val="0"/>
          </rPr>
          <t xml:space="preserve">
</t>
        </r>
      </text>
    </comment>
    <comment ref="A67" authorId="0">
      <text>
        <r>
          <rPr>
            <b/>
            <sz val="8"/>
            <rFont val="Tahoma"/>
            <family val="0"/>
          </rPr>
          <t>Ejemplo: Tinta que se reutiliza en otro año que no sea el correspondiente a este balance</t>
        </r>
        <r>
          <rPr>
            <sz val="8"/>
            <rFont val="Tahoma"/>
            <family val="0"/>
          </rPr>
          <t xml:space="preserve">
</t>
        </r>
      </text>
    </commen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sharedStrings.xml><?xml version="1.0" encoding="utf-8"?>
<sst xmlns="http://schemas.openxmlformats.org/spreadsheetml/2006/main" count="594" uniqueCount="255">
  <si>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</si>
  <si>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</si>
  <si>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</si>
  <si>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</si>
  <si>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</si>
  <si>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</si>
  <si>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</si>
  <si>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</si>
  <si>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</si>
  <si>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</si>
  <si>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</si>
  <si>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</si>
  <si>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</si>
  <si>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</si>
  <si>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</si>
  <si>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</si>
  <si>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</si>
  <si>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</si>
  <si>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</si>
  <si>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</si>
  <si>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</si>
  <si>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</si>
  <si>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</si>
  <si>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</si>
  <si>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</si>
  <si>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</si>
  <si>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</si>
  <si>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</si>
  <si>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</si>
  <si>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Emisión anual de referencia</t>
  </si>
  <si>
    <t>Emisión objetivo</t>
  </si>
  <si>
    <t xml:space="preserve">EMISIONES TOTALES </t>
  </si>
  <si>
    <t>Consumo de disolvente</t>
  </si>
  <si>
    <t>ENTRADA DE DISOLVENTES A LA INSTALACIÓN (I)</t>
  </si>
  <si>
    <t>I2 = Disolventes reutilizados</t>
  </si>
  <si>
    <t>Nº</t>
  </si>
  <si>
    <t>Actividad</t>
  </si>
  <si>
    <t>Factor</t>
  </si>
  <si>
    <t>ANEXO III. PLAN DE REDUCCIÓN</t>
  </si>
  <si>
    <t>ANEXO III. PLAN DE REDUCCIÓN DE EMISIONES</t>
  </si>
  <si>
    <t>ANEXO IV: PLAN DE GESTIÓN DE DISOLVENTES</t>
  </si>
  <si>
    <r>
      <t xml:space="preserve">Cumplimiento del Real Decreto 117/2003 para </t>
    </r>
    <r>
      <rPr>
        <b/>
        <i/>
        <sz val="12"/>
        <color indexed="62"/>
        <rFont val="Comic Sans MS"/>
        <family val="4"/>
      </rPr>
      <t>EMISIONES CONFINADAS</t>
    </r>
  </si>
  <si>
    <t>Tabla de Factores multiplicadores</t>
  </si>
  <si>
    <t>ANEXO II. VALORES LIMITE DE EMISIÓN</t>
  </si>
  <si>
    <t xml:space="preserve">Debe incluir una disminución en el contenido medio de disolventes de </t>
  </si>
  <si>
    <t>la cantidad total de pintura utilizada y/o una mayor eficacia en el uso de sólidos</t>
  </si>
  <si>
    <t>kg</t>
  </si>
  <si>
    <t>AÑO DE REFERENCIA</t>
  </si>
  <si>
    <t>E total</t>
  </si>
  <si>
    <t>OPCIÓN 1: ANEXO II: VALORES LIMITE DE EMISIÓN</t>
  </si>
  <si>
    <t>OPCIÓN 2: ANEXO III: SISTEMA DE REDUCCIÓN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</si>
  <si>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</si>
  <si>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</si>
  <si>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</si>
  <si>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</si>
  <si>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</si>
  <si>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</si>
  <si>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</si>
  <si>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</si>
  <si>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</si>
  <si>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 xml:space="preserve">Con independencia de que se establezca un plan de reducción, se deben cumplir </t>
  </si>
  <si>
    <t>INSTRUCCIONES</t>
  </si>
  <si>
    <t>OPCIÓN II: ANEXO III: SISTEMA DE REDUCCIÓN</t>
  </si>
  <si>
    <t>los valores de emisión para compuestos de frases R40</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</si>
  <si>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</si>
  <si>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</si>
  <si>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</si>
  <si>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</si>
  <si>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acceder a ellas se deberá "pinchar" en la opción elegida desde </t>
  </si>
  <si>
    <t xml:space="preserve">    la página "PORTADA"</t>
  </si>
  <si>
    <t xml:space="preserve">    para calcular las emisiones confinadas y difusas de la instalación, </t>
  </si>
  <si>
    <t xml:space="preserve">EL REPRESENTANTE LEGAL DE LA EMPRESA SE HACE RESPONSABLE DE </t>
  </si>
  <si>
    <t>El Representante Legal:</t>
  </si>
  <si>
    <t xml:space="preserve">Masa actual total de solidos </t>
  </si>
  <si>
    <t>SITUACIÓN ACTUAL</t>
  </si>
  <si>
    <t>SITUACIÓN FUTURA (CON SISTEMA DE REDUCCIÓN)</t>
  </si>
  <si>
    <t>Masa prevista de sólidos</t>
  </si>
  <si>
    <t xml:space="preserve">Consumo de disolvente previsto </t>
  </si>
  <si>
    <t>O5</t>
  </si>
  <si>
    <t>Emisión real de disolvente-</t>
  </si>
  <si>
    <t xml:space="preserve">  ANEXO III. PLAN DE REDUCCIÓN DE EMISIONES</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</si>
  <si>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</si>
  <si>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</si>
  <si>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</si>
  <si>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</si>
  <si>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</si>
  <si>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</si>
  <si>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</si>
  <si>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</si>
  <si>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</si>
  <si>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3º Para cada tipo de sustancias, existen dos opciones de cumplimiento </t>
  </si>
  <si>
    <t xml:space="preserve">    del Real Decreto 117/2003.</t>
  </si>
  <si>
    <t xml:space="preserve">4º Si se elige la opción 1, se debe rellenar primero el plan de gestión de </t>
  </si>
  <si>
    <t xml:space="preserve">    disolventes.   Para ello habrá que rellenar UNICAMENTE las </t>
  </si>
  <si>
    <t xml:space="preserve">5º Una vez rellenado el plan de gestión de disolventes, el cual nos sirve </t>
  </si>
  <si>
    <t xml:space="preserve">    volvemos a la hoja "PORTADA" y pinchamos en Opción 1. Esto nos </t>
  </si>
  <si>
    <t xml:space="preserve">    sirve para saber si cumplimos o no con los valores limite de emisión</t>
  </si>
  <si>
    <t xml:space="preserve">6º Si por el contrario elegimos la opción de cumplimiento 2,directamente  </t>
  </si>
  <si>
    <t xml:space="preserve">    pinchamos en la Opción 2 en la hoja "PORTADA" y rellenamos </t>
  </si>
  <si>
    <t xml:space="preserve">    amarillo. Una vez rellenados los datos nos saldrá un mensaje en </t>
  </si>
  <si>
    <t xml:space="preserve">    pantalla que nos diga si el plan de reducción planteado es válido o no.</t>
  </si>
  <si>
    <t xml:space="preserve">    Opción 1: Anexo II. Valores límite de emisión</t>
  </si>
  <si>
    <t xml:space="preserve">    Opción 2: Anexo III. Sistema de reducción</t>
  </si>
  <si>
    <t xml:space="preserve">Este plan de gestión se emplea cuando en una instalación se utilizan </t>
  </si>
  <si>
    <t>sustancias que tengan las siguientes frases de riesgo:</t>
  </si>
  <si>
    <t xml:space="preserve">7º Existen comentarios adicionales sobre algunas casillas, que se </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</si>
  <si>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</si>
  <si>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</si>
  <si>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</si>
  <si>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</si>
  <si>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</si>
  <si>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</si>
  <si>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</si>
  <si>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</si>
  <si>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</si>
  <si>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</si>
  <si>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</si>
  <si>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</si>
  <si>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</si>
  <si>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</si>
  <si>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</si>
  <si>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</si>
  <si>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</si>
  <si>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</si>
  <si>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</si>
  <si>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</si>
  <si>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</si>
  <si>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</si>
  <si>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</si>
  <si>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</si>
  <si>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</si>
  <si>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</si>
  <si>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</si>
  <si>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</si>
  <si>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</si>
  <si>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</si>
  <si>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</si>
  <si>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</si>
  <si>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</si>
  <si>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</si>
  <si>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</si>
  <si>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</si>
  <si>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 xml:space="preserve">PLAZOS DE CUMPLIMIENTO </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</si>
  <si>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</si>
  <si>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</si>
  <si>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</si>
  <si>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</si>
  <si>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</si>
  <si>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</si>
  <si>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</si>
  <si>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</si>
  <si>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</si>
  <si>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</si>
  <si>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</si>
  <si>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</si>
  <si>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</si>
  <si>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</si>
  <si>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</si>
  <si>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</si>
  <si>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</si>
  <si>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</si>
  <si>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</si>
  <si>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</si>
  <si>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</si>
  <si>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</si>
  <si>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</si>
  <si>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</si>
  <si>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</si>
  <si>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</si>
  <si>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</si>
  <si>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</si>
  <si>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</si>
  <si>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</si>
  <si>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</si>
  <si>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</si>
  <si>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</si>
  <si>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t>los valores límite de emisión para compuestos de frases R45, R46, R49, R60 o R61</t>
  </si>
  <si>
    <r>
      <t xml:space="preserve">CUMPLIMIENTO DEL REAL DECRETO 117/2003 PARA </t>
    </r>
    <r>
      <rPr>
        <b/>
        <i/>
        <sz val="12"/>
        <color indexed="62"/>
        <rFont val="Comic Sans MS"/>
        <family val="4"/>
      </rPr>
      <t>EMISIONES TOTALES</t>
    </r>
  </si>
  <si>
    <t xml:space="preserve">    que estén sombreadas en amarillo. Desde el plan de gestión de </t>
  </si>
  <si>
    <t xml:space="preserve">    disolventes se puede acceder a la hoja "FOCOS" donde se deberán </t>
  </si>
  <si>
    <t xml:space="preserve">    rellenar los datos correspondientes a las medidas realizadas en los </t>
  </si>
  <si>
    <t xml:space="preserve">    focos de emisión, chimeneas…que corresponden a datos de caudal</t>
  </si>
  <si>
    <t xml:space="preserve">    concentraciones medidas de compuestos orgánicos volátiles, etc…</t>
  </si>
  <si>
    <t xml:space="preserve">    En la hoja "FOCOS" se dan instrucciones  de cómo rellenarla.</t>
  </si>
  <si>
    <t xml:space="preserve">    Tras rellenar la hoja "FOCOS" continuamos cumplimentando el plan de </t>
  </si>
  <si>
    <t xml:space="preserve">    gestión con las demás corrientes (O5, O6…)</t>
  </si>
  <si>
    <t>Opción 1</t>
  </si>
  <si>
    <t>Opción 2</t>
  </si>
  <si>
    <t xml:space="preserve">    UNICAMENTE las casillas que estén sombreadas en</t>
  </si>
  <si>
    <t>Seleccionar el Foco, el Tipo de Instalación y a continuación pulsar Aceptar</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</si>
  <si>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</si>
  <si>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</si>
  <si>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</si>
  <si>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</si>
  <si>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 xml:space="preserve">ACTIVIDAD </t>
  </si>
  <si>
    <t xml:space="preserve">   "Otras unidades de rotograbado, flexografía, impresión </t>
  </si>
  <si>
    <t xml:space="preserve">    serigráfica rotativa, laminado o barnizado, impresión </t>
  </si>
  <si>
    <t xml:space="preserve">    serigráfica rotativa sobre textil o en cartón/cartulina"</t>
  </si>
  <si>
    <t>Consumo actual de tinta</t>
  </si>
  <si>
    <t>% de solidos actual en la tinta</t>
  </si>
  <si>
    <t>Rotograbado, flexografía, laminación y barnizado</t>
  </si>
  <si>
    <t>como parte de una actividad de impresión</t>
  </si>
  <si>
    <t>Impresión serigráfica rotativa</t>
  </si>
  <si>
    <t>Consumo de tinta previsto</t>
  </si>
  <si>
    <t>% de sólidos en la tinta</t>
  </si>
  <si>
    <t>AÑO DEL BALANCE</t>
  </si>
  <si>
    <t xml:space="preserve"> Instalaciones que utilizan sustancias o preparados que contienen </t>
  </si>
  <si>
    <t xml:space="preserve"> Compuestos Orgánicos Volátiles Halogenados de frase R40, cuando </t>
  </si>
  <si>
    <t xml:space="preserve"> cuando el caudal másico de la suma de los compuestos sea mayor </t>
  </si>
  <si>
    <t xml:space="preserve"> o igual a 100 g/h</t>
  </si>
  <si>
    <t xml:space="preserve">sustancias que tengan contenido en compuestos orgánicos volátiles </t>
  </si>
  <si>
    <t>halogenados que tengan asignada la frase de riesgo:</t>
  </si>
  <si>
    <t>la cantidad total de tinta utilizada y/o una mayor eficacia en el uso de sólidos</t>
  </si>
  <si>
    <t>DATOS ADMINISTRATIVOS</t>
  </si>
  <si>
    <t>RELLENAR LAS CASILLAS AMARILLAS</t>
  </si>
  <si>
    <t>NOMBRE DE LA EMPRESA:</t>
  </si>
  <si>
    <t>DIRECCIÓN</t>
  </si>
  <si>
    <t>C.I.F.</t>
  </si>
  <si>
    <t>PERSONA DE CONTACTO:</t>
  </si>
  <si>
    <t>TELÉFONO:</t>
  </si>
  <si>
    <t>FAX:</t>
  </si>
  <si>
    <t>EMAIL:</t>
  </si>
  <si>
    <t>AÑO  ACTUAL</t>
  </si>
  <si>
    <t>TIPO DE INSTALACIÓN (EXISTENTE O NUEVA)</t>
  </si>
  <si>
    <t>OPCIÓN DE CUMPLIMIENTO (ANEXO II o ANEXO III)</t>
  </si>
  <si>
    <t>Otros consumos de disolventes previstos</t>
  </si>
  <si>
    <t>Total de disolvente previsto</t>
  </si>
  <si>
    <t>Consumo actual de otros disolventes</t>
  </si>
  <si>
    <t>Consumo total de disolventes</t>
  </si>
  <si>
    <t xml:space="preserve">    de la instalación y con la opción de cumplimiento elegida  por la empresa)</t>
  </si>
  <si>
    <t xml:space="preserve">    que se marcan en el Anexo II del Decreto de COV.</t>
  </si>
  <si>
    <t xml:space="preserve">            principales (modelo, fabricante, eficacia de reducción de COV...)</t>
  </si>
  <si>
    <t xml:space="preserve">         - Registro de emisiones en continuo (en su caso) </t>
  </si>
  <si>
    <t>REAL DECRETO COV  117/2003</t>
  </si>
  <si>
    <t xml:space="preserve">    OPCIONES DE CUMPLIMIENTO DEL DECRETO COV </t>
  </si>
  <si>
    <t>Real Decreto 117/2003 de COV</t>
  </si>
  <si>
    <t>Nº ACTIVIDADES AFECTADAS POR EL DECRETO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</si>
  <si>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</si>
  <si>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</si>
  <si>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</si>
  <si>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</si>
  <si>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</si>
  <si>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</si>
  <si>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</si>
  <si>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En la hoja "inversiones previstas" se pueden describir, con meros efectos </t>
  </si>
  <si>
    <t xml:space="preserve">9º Este archivo se podrá cumplimentar (de acuerdo con las características  </t>
  </si>
  <si>
    <t xml:space="preserve">10º Junto al archivo cumplimentado se deberán enviar los siguientes </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</si>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</sst>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5">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u val="single"/>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b/>
      <u val="single"/>
      <sz val="10"/>
      <color indexed="62"/>
      <name val="Comic Sans MS"/>
      <family val="4"/>
    </font>
    <font>
      <b/>
      <sz val="10"/>
      <color indexed="19"/>
      <name val="Comic Sans MS"/>
      <family val="4"/>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65">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10" fillId="7" borderId="2" xfId="0" applyFont="1" applyFill="1" applyBorder="1" applyAlignment="1">
      <alignment horizontal="center"/>
    </xf>
    <xf numFmtId="0" fontId="10" fillId="7" borderId="3" xfId="0" applyFont="1" applyFill="1" applyBorder="1" applyAlignment="1">
      <alignment/>
    </xf>
    <xf numFmtId="0" fontId="0" fillId="7" borderId="3" xfId="0" applyFill="1" applyBorder="1" applyAlignment="1">
      <alignment/>
    </xf>
    <xf numFmtId="0" fontId="10" fillId="7" borderId="4" xfId="0" applyFont="1" applyFill="1" applyBorder="1" applyAlignment="1">
      <alignment horizontal="center"/>
    </xf>
    <xf numFmtId="0" fontId="10" fillId="8" borderId="0" xfId="0" applyFont="1" applyFill="1" applyAlignment="1">
      <alignment/>
    </xf>
    <xf numFmtId="0" fontId="0" fillId="3" borderId="6" xfId="0" applyFill="1" applyBorder="1" applyAlignment="1">
      <alignment/>
    </xf>
    <xf numFmtId="0" fontId="13" fillId="0" borderId="0" xfId="0" applyFont="1" applyAlignment="1">
      <alignment/>
    </xf>
    <xf numFmtId="0" fontId="14" fillId="0" borderId="0" xfId="0" applyFont="1" applyAlignment="1">
      <alignment/>
    </xf>
    <xf numFmtId="0" fontId="13"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13"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16" fillId="9" borderId="5" xfId="0" applyFont="1" applyFill="1" applyBorder="1" applyAlignment="1">
      <alignment/>
    </xf>
    <xf numFmtId="0" fontId="17" fillId="9" borderId="6" xfId="0" applyFont="1" applyFill="1" applyBorder="1" applyAlignment="1">
      <alignment/>
    </xf>
    <xf numFmtId="0" fontId="17" fillId="9" borderId="7" xfId="0" applyFont="1" applyFill="1" applyBorder="1" applyAlignment="1">
      <alignment/>
    </xf>
    <xf numFmtId="0" fontId="18" fillId="9" borderId="8" xfId="0" applyFont="1" applyFill="1" applyBorder="1" applyAlignment="1">
      <alignment/>
    </xf>
    <xf numFmtId="0" fontId="19" fillId="9" borderId="0" xfId="0" applyFont="1" applyFill="1" applyBorder="1" applyAlignment="1">
      <alignment/>
    </xf>
    <xf numFmtId="0" fontId="19" fillId="9" borderId="9" xfId="0" applyFont="1" applyFill="1" applyBorder="1" applyAlignment="1">
      <alignment/>
    </xf>
    <xf numFmtId="0" fontId="20" fillId="0" borderId="0" xfId="16" applyFont="1" applyAlignment="1">
      <alignment/>
    </xf>
    <xf numFmtId="0" fontId="13" fillId="3" borderId="0" xfId="0" applyFont="1" applyFill="1" applyAlignment="1">
      <alignment/>
    </xf>
    <xf numFmtId="0" fontId="13" fillId="8" borderId="0" xfId="0" applyFont="1" applyFill="1" applyAlignment="1">
      <alignment/>
    </xf>
    <xf numFmtId="0" fontId="23" fillId="0" borderId="0" xfId="0" applyFont="1" applyAlignment="1">
      <alignment/>
    </xf>
    <xf numFmtId="0" fontId="24" fillId="0" borderId="0" xfId="0" applyFont="1" applyAlignment="1">
      <alignment/>
    </xf>
    <xf numFmtId="0" fontId="24" fillId="10" borderId="5" xfId="0" applyFont="1" applyFill="1" applyBorder="1" applyAlignment="1">
      <alignment/>
    </xf>
    <xf numFmtId="0" fontId="0" fillId="10" borderId="6" xfId="0" applyFill="1" applyBorder="1" applyAlignment="1">
      <alignment/>
    </xf>
    <xf numFmtId="0" fontId="0" fillId="10" borderId="7" xfId="0" applyFill="1" applyBorder="1" applyAlignment="1">
      <alignment/>
    </xf>
    <xf numFmtId="0" fontId="24" fillId="10" borderId="10" xfId="0" applyFont="1" applyFill="1" applyBorder="1" applyAlignment="1">
      <alignment/>
    </xf>
    <xf numFmtId="0" fontId="0" fillId="10" borderId="1" xfId="0" applyFill="1" applyBorder="1" applyAlignment="1">
      <alignment/>
    </xf>
    <xf numFmtId="0" fontId="0" fillId="10" borderId="11" xfId="0" applyFill="1" applyBorder="1" applyAlignment="1">
      <alignment/>
    </xf>
    <xf numFmtId="14" fontId="0" fillId="0" borderId="0" xfId="0" applyNumberFormat="1" applyAlignment="1">
      <alignment/>
    </xf>
    <xf numFmtId="14" fontId="10" fillId="0" borderId="0" xfId="0" applyNumberFormat="1" applyFont="1" applyAlignment="1">
      <alignment/>
    </xf>
    <xf numFmtId="0" fontId="7" fillId="0" borderId="5" xfId="0" applyFont="1" applyBorder="1" applyAlignment="1">
      <alignment/>
    </xf>
    <xf numFmtId="14" fontId="10" fillId="0" borderId="8" xfId="0" applyNumberFormat="1" applyFont="1" applyBorder="1" applyAlignment="1">
      <alignment/>
    </xf>
    <xf numFmtId="169" fontId="0" fillId="0" borderId="0" xfId="19" applyBorder="1" applyAlignment="1">
      <alignment/>
    </xf>
    <xf numFmtId="14" fontId="10" fillId="0" borderId="10" xfId="0" applyNumberFormat="1" applyFont="1" applyBorder="1" applyAlignment="1">
      <alignment/>
    </xf>
    <xf numFmtId="169" fontId="0" fillId="0" borderId="1" xfId="19" applyBorder="1" applyAlignment="1">
      <alignment/>
    </xf>
    <xf numFmtId="169" fontId="10" fillId="0" borderId="0" xfId="19" applyFont="1" applyBorder="1" applyAlignment="1">
      <alignment horizontal="right"/>
    </xf>
    <xf numFmtId="0" fontId="9" fillId="0" borderId="6" xfId="0" applyFont="1" applyBorder="1" applyAlignment="1">
      <alignment horizontal="center"/>
    </xf>
    <xf numFmtId="169" fontId="10" fillId="0" borderId="1" xfId="19" applyFont="1" applyBorder="1" applyAlignment="1">
      <alignment horizontal="right"/>
    </xf>
    <xf numFmtId="0" fontId="27" fillId="0" borderId="0" xfId="0" applyFont="1" applyAlignment="1">
      <alignment horizontal="center"/>
    </xf>
    <xf numFmtId="0" fontId="27"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7" fillId="0" borderId="8" xfId="0" applyFont="1" applyBorder="1" applyAlignment="1">
      <alignment/>
    </xf>
    <xf numFmtId="0" fontId="21" fillId="0" borderId="10" xfId="16" applyFont="1" applyBorder="1" applyAlignment="1">
      <alignment/>
    </xf>
    <xf numFmtId="0" fontId="26" fillId="8" borderId="0" xfId="0" applyFont="1" applyFill="1" applyAlignment="1">
      <alignment/>
    </xf>
    <xf numFmtId="0" fontId="0" fillId="8" borderId="0" xfId="0" applyFill="1" applyAlignment="1">
      <alignment/>
    </xf>
    <xf numFmtId="0" fontId="28" fillId="0" borderId="0" xfId="0" applyFont="1" applyBorder="1" applyAlignment="1">
      <alignment/>
    </xf>
    <xf numFmtId="0" fontId="29" fillId="0" borderId="8" xfId="0" applyFont="1" applyBorder="1" applyAlignment="1">
      <alignment/>
    </xf>
    <xf numFmtId="0" fontId="14"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4"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31"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8" fillId="8" borderId="0" xfId="0" applyFont="1" applyFill="1" applyAlignment="1">
      <alignment/>
    </xf>
    <xf numFmtId="0" fontId="28" fillId="0" borderId="0" xfId="0" applyFont="1" applyAlignment="1">
      <alignment/>
    </xf>
    <xf numFmtId="0" fontId="28"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8" fillId="7" borderId="8" xfId="0" applyFont="1" applyFill="1" applyBorder="1" applyAlignment="1">
      <alignment/>
    </xf>
    <xf numFmtId="0" fontId="28" fillId="7" borderId="10" xfId="0" applyFont="1" applyFill="1" applyBorder="1" applyAlignment="1">
      <alignment/>
    </xf>
    <xf numFmtId="0" fontId="28" fillId="7" borderId="0" xfId="0" applyFont="1" applyFill="1" applyAlignment="1">
      <alignment/>
    </xf>
    <xf numFmtId="0" fontId="28"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32" fillId="0" borderId="0" xfId="0" applyFont="1" applyAlignment="1">
      <alignment/>
    </xf>
    <xf numFmtId="169" fontId="0" fillId="0" borderId="0" xfId="19" applyAlignment="1">
      <alignment/>
    </xf>
    <xf numFmtId="169" fontId="0" fillId="0" borderId="0" xfId="19" applyAlignment="1">
      <alignment/>
    </xf>
    <xf numFmtId="0" fontId="33" fillId="0" borderId="0" xfId="16" applyFont="1" applyBorder="1" applyAlignment="1">
      <alignment/>
    </xf>
    <xf numFmtId="169" fontId="0" fillId="0" borderId="0" xfId="19" applyBorder="1" applyAlignment="1">
      <alignment/>
    </xf>
    <xf numFmtId="169" fontId="0" fillId="0" borderId="1" xfId="19" applyBorder="1" applyAlignment="1">
      <alignment/>
    </xf>
    <xf numFmtId="0" fontId="34" fillId="0" borderId="0" xfId="16" applyFont="1" applyBorder="1" applyAlignment="1">
      <alignment/>
    </xf>
    <xf numFmtId="0" fontId="9" fillId="10" borderId="8" xfId="0" applyFont="1" applyFill="1" applyBorder="1" applyAlignment="1">
      <alignment/>
    </xf>
    <xf numFmtId="0" fontId="35" fillId="10" borderId="0" xfId="0" applyFont="1" applyFill="1" applyBorder="1" applyAlignment="1">
      <alignment/>
    </xf>
    <xf numFmtId="0" fontId="35" fillId="10" borderId="9" xfId="0" applyFont="1" applyFill="1" applyBorder="1" applyAlignment="1">
      <alignment/>
    </xf>
    <xf numFmtId="0" fontId="9" fillId="10" borderId="10" xfId="0" applyFont="1" applyFill="1" applyBorder="1" applyAlignment="1">
      <alignment/>
    </xf>
    <xf numFmtId="0" fontId="35" fillId="10" borderId="1" xfId="0" applyFont="1" applyFill="1" applyBorder="1" applyAlignment="1">
      <alignment/>
    </xf>
    <xf numFmtId="0" fontId="35" fillId="10" borderId="11" xfId="0" applyFont="1" applyFill="1" applyBorder="1" applyAlignment="1">
      <alignment/>
    </xf>
    <xf numFmtId="0" fontId="21" fillId="0" borderId="0" xfId="16" applyFont="1" applyBorder="1" applyAlignment="1">
      <alignment/>
    </xf>
    <xf numFmtId="0" fontId="0" fillId="7" borderId="0" xfId="0" applyFont="1" applyFill="1" applyBorder="1" applyAlignment="1">
      <alignment/>
    </xf>
    <xf numFmtId="0" fontId="14" fillId="7" borderId="8" xfId="0" applyFont="1" applyFill="1" applyBorder="1" applyAlignment="1">
      <alignment/>
    </xf>
    <xf numFmtId="0" fontId="0" fillId="7" borderId="9" xfId="0" applyFont="1" applyFill="1" applyBorder="1" applyAlignment="1">
      <alignment/>
    </xf>
    <xf numFmtId="0" fontId="21" fillId="0" borderId="8" xfId="16" applyFont="1" applyBorder="1" applyAlignment="1">
      <alignment/>
    </xf>
    <xf numFmtId="0" fontId="33" fillId="0" borderId="1" xfId="16" applyFont="1" applyBorder="1" applyAlignment="1">
      <alignment/>
    </xf>
    <xf numFmtId="0" fontId="13" fillId="11" borderId="0" xfId="0" applyFont="1" applyFill="1" applyAlignment="1">
      <alignment/>
    </xf>
    <xf numFmtId="0" fontId="0" fillId="11" borderId="0" xfId="0" applyFill="1" applyAlignment="1">
      <alignment/>
    </xf>
    <xf numFmtId="0" fontId="12" fillId="0" borderId="0" xfId="0" applyFont="1" applyAlignment="1">
      <alignment/>
    </xf>
    <xf numFmtId="0" fontId="7" fillId="0" borderId="0" xfId="0" applyFont="1" applyAlignment="1">
      <alignment horizontal="right"/>
    </xf>
    <xf numFmtId="0" fontId="36" fillId="0" borderId="5" xfId="0" applyFont="1" applyBorder="1" applyAlignment="1">
      <alignment/>
    </xf>
    <xf numFmtId="0" fontId="36" fillId="0" borderId="6" xfId="0" applyFont="1" applyBorder="1" applyAlignment="1">
      <alignment/>
    </xf>
    <xf numFmtId="0" fontId="36" fillId="0" borderId="7" xfId="0" applyFont="1" applyBorder="1" applyAlignment="1">
      <alignment/>
    </xf>
    <xf numFmtId="0" fontId="36" fillId="0" borderId="8" xfId="0" applyFont="1" applyBorder="1" applyAlignment="1">
      <alignment/>
    </xf>
    <xf numFmtId="0" fontId="36" fillId="0" borderId="0" xfId="0" applyFont="1" applyBorder="1" applyAlignment="1">
      <alignment/>
    </xf>
    <xf numFmtId="0" fontId="36" fillId="0" borderId="9" xfId="0" applyFont="1" applyBorder="1" applyAlignment="1">
      <alignment/>
    </xf>
    <xf numFmtId="0" fontId="11" fillId="0" borderId="0" xfId="0" applyFont="1" applyAlignment="1">
      <alignment/>
    </xf>
    <xf numFmtId="0" fontId="35" fillId="0" borderId="0" xfId="0" applyFont="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8" borderId="3" xfId="0" applyFill="1" applyBorder="1" applyAlignment="1">
      <alignment/>
    </xf>
    <xf numFmtId="0" fontId="0" fillId="8" borderId="4" xfId="0" applyFill="1" applyBorder="1" applyAlignment="1">
      <alignment/>
    </xf>
    <xf numFmtId="0" fontId="10" fillId="8" borderId="2" xfId="0" applyFont="1" applyFill="1" applyBorder="1" applyAlignment="1">
      <alignment horizontal="left"/>
    </xf>
    <xf numFmtId="0" fontId="12" fillId="0" borderId="5" xfId="0" applyFont="1" applyBorder="1" applyAlignment="1">
      <alignment/>
    </xf>
    <xf numFmtId="0" fontId="12" fillId="0" borderId="8" xfId="0" applyFont="1" applyBorder="1" applyAlignment="1">
      <alignment/>
    </xf>
    <xf numFmtId="0" fontId="12" fillId="0" borderId="0" xfId="0" applyFont="1" applyBorder="1" applyAlignment="1">
      <alignment/>
    </xf>
    <xf numFmtId="0" fontId="12" fillId="0" borderId="10" xfId="0" applyFont="1" applyBorder="1" applyAlignment="1">
      <alignment/>
    </xf>
    <xf numFmtId="0" fontId="28"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31"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3" fillId="3" borderId="6" xfId="16" applyFont="1" applyFill="1" applyBorder="1" applyAlignment="1">
      <alignment/>
    </xf>
    <xf numFmtId="0" fontId="13"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3" fillId="3" borderId="0" xfId="16" applyFont="1" applyFill="1" applyBorder="1" applyAlignment="1">
      <alignment/>
    </xf>
    <xf numFmtId="0" fontId="0" fillId="3" borderId="0" xfId="0" applyFill="1" applyAlignment="1">
      <alignment/>
    </xf>
    <xf numFmtId="0" fontId="39"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31" fillId="0" borderId="8" xfId="16" applyFont="1" applyBorder="1" applyAlignment="1">
      <alignment/>
    </xf>
    <xf numFmtId="0" fontId="12"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0" fillId="0" borderId="2" xfId="0" applyFont="1" applyBorder="1" applyAlignment="1">
      <alignment vertical="center"/>
    </xf>
    <xf numFmtId="0" fontId="40" fillId="0" borderId="4" xfId="0" applyFont="1" applyBorder="1" applyAlignment="1">
      <alignment vertical="center"/>
    </xf>
    <xf numFmtId="0" fontId="41"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5" fillId="0" borderId="0" xfId="0" applyFont="1" applyFill="1" applyBorder="1" applyAlignment="1">
      <alignment/>
    </xf>
    <xf numFmtId="188" fontId="0" fillId="0" borderId="0" xfId="0" applyNumberFormat="1" applyFill="1" applyBorder="1" applyAlignment="1">
      <alignment horizontal="center"/>
    </xf>
    <xf numFmtId="0" fontId="12" fillId="6" borderId="30"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42"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42"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28" fillId="8" borderId="2" xfId="0" applyFont="1" applyFill="1" applyBorder="1" applyAlignment="1">
      <alignment/>
    </xf>
    <xf numFmtId="0" fontId="28" fillId="7" borderId="0" xfId="0" applyFont="1" applyFill="1" applyBorder="1" applyAlignment="1">
      <alignment/>
    </xf>
    <xf numFmtId="188" fontId="0" fillId="0" borderId="27" xfId="0" applyNumberFormat="1" applyBorder="1" applyAlignment="1">
      <alignment/>
    </xf>
    <xf numFmtId="0" fontId="43" fillId="0" borderId="0" xfId="0" applyFont="1" applyAlignment="1">
      <alignment/>
    </xf>
    <xf numFmtId="0" fontId="44" fillId="0" borderId="0" xfId="0" applyFont="1" applyAlignment="1">
      <alignment/>
    </xf>
    <xf numFmtId="0" fontId="16" fillId="9" borderId="6" xfId="0" applyFont="1" applyFill="1" applyBorder="1" applyAlignment="1">
      <alignment horizontal="left"/>
    </xf>
    <xf numFmtId="0" fontId="16" fillId="9" borderId="6" xfId="0" applyFont="1" applyFill="1" applyBorder="1" applyAlignment="1">
      <alignment horizontal="right"/>
    </xf>
    <xf numFmtId="0" fontId="0" fillId="7" borderId="5" xfId="0" applyFill="1" applyBorder="1" applyAlignment="1">
      <alignment horizontal="center"/>
    </xf>
    <xf numFmtId="0" fontId="0" fillId="2" borderId="8" xfId="0" applyFill="1" applyBorder="1" applyAlignment="1">
      <alignment/>
    </xf>
    <xf numFmtId="191" fontId="0" fillId="0" borderId="0" xfId="15" applyFont="1" applyAlignment="1">
      <alignment/>
    </xf>
    <xf numFmtId="0" fontId="0" fillId="0" borderId="27" xfId="0" applyBorder="1" applyAlignment="1">
      <alignment/>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6.emf" /><Relationship Id="rId3" Type="http://schemas.openxmlformats.org/officeDocument/2006/relationships/image" Target="../media/image23.png" /><Relationship Id="rId4" Type="http://schemas.openxmlformats.org/officeDocument/2006/relationships/image" Target="../media/image52.png" /><Relationship Id="rId5" Type="http://schemas.openxmlformats.org/officeDocument/2006/relationships/image" Target="../media/image5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40.emf" /><Relationship Id="rId5" Type="http://schemas.openxmlformats.org/officeDocument/2006/relationships/image" Target="../media/image31.emf" /><Relationship Id="rId6" Type="http://schemas.openxmlformats.org/officeDocument/2006/relationships/image" Target="../media/image48.emf" /><Relationship Id="rId7" Type="http://schemas.openxmlformats.org/officeDocument/2006/relationships/image" Target="../media/image45.emf" /><Relationship Id="rId8" Type="http://schemas.openxmlformats.org/officeDocument/2006/relationships/image" Target="../media/image46.emf" /><Relationship Id="rId9" Type="http://schemas.openxmlformats.org/officeDocument/2006/relationships/image" Target="../media/image44.emf" /><Relationship Id="rId10" Type="http://schemas.openxmlformats.org/officeDocument/2006/relationships/image" Target="../media/image2.emf" /><Relationship Id="rId11" Type="http://schemas.openxmlformats.org/officeDocument/2006/relationships/image" Target="../media/image42.emf" /><Relationship Id="rId12" Type="http://schemas.openxmlformats.org/officeDocument/2006/relationships/image" Target="../media/image28.emf" /><Relationship Id="rId13" Type="http://schemas.openxmlformats.org/officeDocument/2006/relationships/image" Target="../media/image6.emf" /><Relationship Id="rId14" Type="http://schemas.openxmlformats.org/officeDocument/2006/relationships/image" Target="../media/image21.jpeg" /><Relationship Id="rId15" Type="http://schemas.openxmlformats.org/officeDocument/2006/relationships/image" Target="../media/image5.jpeg" /><Relationship Id="rId16" Type="http://schemas.openxmlformats.org/officeDocument/2006/relationships/image" Target="../media/image38.jpeg" /><Relationship Id="rId17" Type="http://schemas.openxmlformats.org/officeDocument/2006/relationships/image" Target="../media/image39.jpeg" /><Relationship Id="rId18" Type="http://schemas.openxmlformats.org/officeDocument/2006/relationships/image" Target="../media/image36.jpeg" /><Relationship Id="rId19" Type="http://schemas.openxmlformats.org/officeDocument/2006/relationships/image" Target="../media/image23.png" /><Relationship Id="rId20" Type="http://schemas.openxmlformats.org/officeDocument/2006/relationships/image" Target="../media/image52.png" /><Relationship Id="rId21" Type="http://schemas.openxmlformats.org/officeDocument/2006/relationships/image" Target="../media/image5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7.emf" /><Relationship Id="rId3" Type="http://schemas.openxmlformats.org/officeDocument/2006/relationships/image" Target="../media/image23.png" /><Relationship Id="rId4" Type="http://schemas.openxmlformats.org/officeDocument/2006/relationships/image" Target="../media/image52.png" /><Relationship Id="rId5" Type="http://schemas.openxmlformats.org/officeDocument/2006/relationships/image" Target="../media/image5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54.jpeg" /><Relationship Id="rId3" Type="http://schemas.openxmlformats.org/officeDocument/2006/relationships/image" Target="../media/image23.png" /><Relationship Id="rId4" Type="http://schemas.openxmlformats.org/officeDocument/2006/relationships/image" Target="../media/image52.png" /><Relationship Id="rId5"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17.emf" /><Relationship Id="rId5" Type="http://schemas.openxmlformats.org/officeDocument/2006/relationships/image" Target="../media/image34.emf" /><Relationship Id="rId6" Type="http://schemas.openxmlformats.org/officeDocument/2006/relationships/image" Target="../media/image26.emf" /><Relationship Id="rId7" Type="http://schemas.openxmlformats.org/officeDocument/2006/relationships/image" Target="../media/image18.emf" /><Relationship Id="rId8" Type="http://schemas.openxmlformats.org/officeDocument/2006/relationships/image" Target="../media/image27.emf" /><Relationship Id="rId9" Type="http://schemas.openxmlformats.org/officeDocument/2006/relationships/image" Target="../media/image30.emf" /><Relationship Id="rId10" Type="http://schemas.openxmlformats.org/officeDocument/2006/relationships/image" Target="../media/image9.emf" /><Relationship Id="rId11" Type="http://schemas.openxmlformats.org/officeDocument/2006/relationships/image" Target="../media/image22.emf" /><Relationship Id="rId12" Type="http://schemas.openxmlformats.org/officeDocument/2006/relationships/image" Target="../media/image43.emf" /><Relationship Id="rId13" Type="http://schemas.openxmlformats.org/officeDocument/2006/relationships/image" Target="../media/image50.emf" /><Relationship Id="rId14" Type="http://schemas.openxmlformats.org/officeDocument/2006/relationships/image" Target="../media/image21.jpeg" /><Relationship Id="rId15" Type="http://schemas.openxmlformats.org/officeDocument/2006/relationships/image" Target="../media/image5.jpeg" /><Relationship Id="rId16" Type="http://schemas.openxmlformats.org/officeDocument/2006/relationships/image" Target="../media/image38.jpeg" /><Relationship Id="rId17" Type="http://schemas.openxmlformats.org/officeDocument/2006/relationships/image" Target="../media/image39.jpeg" /><Relationship Id="rId18" Type="http://schemas.openxmlformats.org/officeDocument/2006/relationships/image" Target="../media/image36.jpeg" /><Relationship Id="rId19" Type="http://schemas.openxmlformats.org/officeDocument/2006/relationships/image" Target="../media/image23.png" /><Relationship Id="rId20" Type="http://schemas.openxmlformats.org/officeDocument/2006/relationships/image" Target="../media/image52.png" /><Relationship Id="rId21" Type="http://schemas.openxmlformats.org/officeDocument/2006/relationships/image" Target="../media/image5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0.emf" /><Relationship Id="rId3" Type="http://schemas.openxmlformats.org/officeDocument/2006/relationships/image" Target="../media/image41.emf" /><Relationship Id="rId4" Type="http://schemas.openxmlformats.org/officeDocument/2006/relationships/image" Target="../media/image12.emf" /><Relationship Id="rId5" Type="http://schemas.openxmlformats.org/officeDocument/2006/relationships/image" Target="../media/image37.emf" /><Relationship Id="rId6" Type="http://schemas.openxmlformats.org/officeDocument/2006/relationships/image" Target="../media/image23.png" /><Relationship Id="rId7" Type="http://schemas.openxmlformats.org/officeDocument/2006/relationships/image" Target="../media/image52.png" /><Relationship Id="rId8" Type="http://schemas.openxmlformats.org/officeDocument/2006/relationships/image" Target="../media/image5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52.png" /><Relationship Id="rId3" Type="http://schemas.openxmlformats.org/officeDocument/2006/relationships/image" Target="../media/image5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3.jpeg" /><Relationship Id="rId4" Type="http://schemas.openxmlformats.org/officeDocument/2006/relationships/image" Target="../media/image24.emf" /><Relationship Id="rId5" Type="http://schemas.openxmlformats.org/officeDocument/2006/relationships/image" Target="../media/image51.emf" /><Relationship Id="rId6" Type="http://schemas.openxmlformats.org/officeDocument/2006/relationships/image" Target="../media/image32.emf" /><Relationship Id="rId7" Type="http://schemas.openxmlformats.org/officeDocument/2006/relationships/image" Target="../media/image8.emf" /><Relationship Id="rId8" Type="http://schemas.openxmlformats.org/officeDocument/2006/relationships/image" Target="../media/image19.emf" /><Relationship Id="rId9" Type="http://schemas.openxmlformats.org/officeDocument/2006/relationships/image" Target="../media/image1.emf" /><Relationship Id="rId10" Type="http://schemas.openxmlformats.org/officeDocument/2006/relationships/image" Target="../media/image35.emf" /><Relationship Id="rId11" Type="http://schemas.openxmlformats.org/officeDocument/2006/relationships/image" Target="../media/image11.emf" /><Relationship Id="rId12" Type="http://schemas.openxmlformats.org/officeDocument/2006/relationships/image" Target="../media/image49.emf" /><Relationship Id="rId13" Type="http://schemas.openxmlformats.org/officeDocument/2006/relationships/image" Target="../media/image47.emf" /><Relationship Id="rId14" Type="http://schemas.openxmlformats.org/officeDocument/2006/relationships/image" Target="../media/image21.jpeg" /><Relationship Id="rId15" Type="http://schemas.openxmlformats.org/officeDocument/2006/relationships/image" Target="../media/image5.jpeg" /><Relationship Id="rId16" Type="http://schemas.openxmlformats.org/officeDocument/2006/relationships/image" Target="../media/image38.jpeg" /><Relationship Id="rId17" Type="http://schemas.openxmlformats.org/officeDocument/2006/relationships/image" Target="../media/image39.jpeg" /><Relationship Id="rId18" Type="http://schemas.openxmlformats.org/officeDocument/2006/relationships/image" Target="../media/image36.jpeg" /><Relationship Id="rId19" Type="http://schemas.openxmlformats.org/officeDocument/2006/relationships/image" Target="../media/image23.png" /><Relationship Id="rId20" Type="http://schemas.openxmlformats.org/officeDocument/2006/relationships/image" Target="../media/image52.png" /><Relationship Id="rId21" Type="http://schemas.openxmlformats.org/officeDocument/2006/relationships/image" Target="../media/image5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4"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28575</xdr:colOff>
      <xdr:row>0</xdr:row>
      <xdr:rowOff>38100</xdr:rowOff>
    </xdr:from>
    <xdr:to>
      <xdr:col>6</xdr:col>
      <xdr:colOff>952500</xdr:colOff>
      <xdr:row>2</xdr:row>
      <xdr:rowOff>190500</xdr:rowOff>
    </xdr:to>
    <xdr:pic>
      <xdr:nvPicPr>
        <xdr:cNvPr id="5" name="Picture 12"/>
        <xdr:cNvPicPr preferRelativeResize="1">
          <a:picLocks noChangeAspect="1"/>
        </xdr:cNvPicPr>
      </xdr:nvPicPr>
      <xdr:blipFill>
        <a:blip r:embed="rId2"/>
        <a:stretch>
          <a:fillRect/>
        </a:stretch>
      </xdr:blipFill>
      <xdr:spPr>
        <a:xfrm>
          <a:off x="6086475" y="38100"/>
          <a:ext cx="923925" cy="533400"/>
        </a:xfrm>
        <a:prstGeom prst="rect">
          <a:avLst/>
        </a:prstGeom>
        <a:noFill/>
        <a:ln w="9525" cmpd="sng">
          <a:noFill/>
        </a:ln>
      </xdr:spPr>
    </xdr:pic>
    <xdr:clientData/>
  </xdr:twoCellAnchor>
  <xdr:twoCellAnchor>
    <xdr:from>
      <xdr:col>5</xdr:col>
      <xdr:colOff>114300</xdr:colOff>
      <xdr:row>0</xdr:row>
      <xdr:rowOff>47625</xdr:rowOff>
    </xdr:from>
    <xdr:to>
      <xdr:col>5</xdr:col>
      <xdr:colOff>942975</xdr:colOff>
      <xdr:row>2</xdr:row>
      <xdr:rowOff>200025</xdr:rowOff>
    </xdr:to>
    <xdr:pic>
      <xdr:nvPicPr>
        <xdr:cNvPr id="6"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62550"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47625</xdr:colOff>
      <xdr:row>0</xdr:row>
      <xdr:rowOff>38100</xdr:rowOff>
    </xdr:from>
    <xdr:to>
      <xdr:col>1</xdr:col>
      <xdr:colOff>285750</xdr:colOff>
      <xdr:row>2</xdr:row>
      <xdr:rowOff>38100</xdr:rowOff>
    </xdr:to>
    <xdr:pic>
      <xdr:nvPicPr>
        <xdr:cNvPr id="4" name="Picture 63"/>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657225</xdr:colOff>
      <xdr:row>0</xdr:row>
      <xdr:rowOff>9525</xdr:rowOff>
    </xdr:from>
    <xdr:to>
      <xdr:col>6</xdr:col>
      <xdr:colOff>866775</xdr:colOff>
      <xdr:row>2</xdr:row>
      <xdr:rowOff>161925</xdr:rowOff>
    </xdr:to>
    <xdr:pic>
      <xdr:nvPicPr>
        <xdr:cNvPr id="5" name="Picture 64"/>
        <xdr:cNvPicPr preferRelativeResize="1">
          <a:picLocks noChangeAspect="1"/>
        </xdr:cNvPicPr>
      </xdr:nvPicPr>
      <xdr:blipFill>
        <a:blip r:embed="rId4"/>
        <a:stretch>
          <a:fillRect/>
        </a:stretch>
      </xdr:blipFill>
      <xdr:spPr>
        <a:xfrm>
          <a:off x="5076825" y="9525"/>
          <a:ext cx="923925" cy="533400"/>
        </a:xfrm>
        <a:prstGeom prst="rect">
          <a:avLst/>
        </a:prstGeom>
        <a:noFill/>
        <a:ln w="9525" cmpd="sng">
          <a:noFill/>
        </a:ln>
      </xdr:spPr>
    </xdr:pic>
    <xdr:clientData/>
  </xdr:twoCellAnchor>
  <xdr:twoCellAnchor>
    <xdr:from>
      <xdr:col>4</xdr:col>
      <xdr:colOff>647700</xdr:colOff>
      <xdr:row>0</xdr:row>
      <xdr:rowOff>28575</xdr:rowOff>
    </xdr:from>
    <xdr:to>
      <xdr:col>5</xdr:col>
      <xdr:colOff>561975</xdr:colOff>
      <xdr:row>2</xdr:row>
      <xdr:rowOff>180975</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52900" y="28575"/>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5722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171450</xdr:colOff>
      <xdr:row>0</xdr:row>
      <xdr:rowOff>38100</xdr:rowOff>
    </xdr:from>
    <xdr:to>
      <xdr:col>6</xdr:col>
      <xdr:colOff>1095375</xdr:colOff>
      <xdr:row>2</xdr:row>
      <xdr:rowOff>190500</xdr:rowOff>
    </xdr:to>
    <xdr:pic>
      <xdr:nvPicPr>
        <xdr:cNvPr id="3" name="Picture 12"/>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5</xdr:col>
      <xdr:colOff>85725</xdr:colOff>
      <xdr:row>0</xdr:row>
      <xdr:rowOff>47625</xdr:rowOff>
    </xdr:from>
    <xdr:to>
      <xdr:col>6</xdr:col>
      <xdr:colOff>76200</xdr:colOff>
      <xdr:row>2</xdr:row>
      <xdr:rowOff>200025</xdr:rowOff>
    </xdr:to>
    <xdr:pic>
      <xdr:nvPicPr>
        <xdr:cNvPr id="4"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790575</xdr:colOff>
      <xdr:row>0</xdr:row>
      <xdr:rowOff>38100</xdr:rowOff>
    </xdr:from>
    <xdr:to>
      <xdr:col>7</xdr:col>
      <xdr:colOff>876300</xdr:colOff>
      <xdr:row>2</xdr:row>
      <xdr:rowOff>190500</xdr:rowOff>
    </xdr:to>
    <xdr:pic>
      <xdr:nvPicPr>
        <xdr:cNvPr id="3" name="Picture 7"/>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5</xdr:col>
      <xdr:colOff>581025</xdr:colOff>
      <xdr:row>0</xdr:row>
      <xdr:rowOff>47625</xdr:rowOff>
    </xdr:from>
    <xdr:to>
      <xdr:col>6</xdr:col>
      <xdr:colOff>695325</xdr:colOff>
      <xdr:row>2</xdr:row>
      <xdr:rowOff>200025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47625</xdr:rowOff>
    </xdr:from>
    <xdr:to>
      <xdr:col>3</xdr:col>
      <xdr:colOff>95250</xdr:colOff>
      <xdr:row>29</xdr:row>
      <xdr:rowOff>9525</xdr:rowOff>
    </xdr:to>
    <xdr:sp>
      <xdr:nvSpPr>
        <xdr:cNvPr id="6" name="Line 19"/>
        <xdr:cNvSpPr>
          <a:spLocks/>
        </xdr:cNvSpPr>
      </xdr:nvSpPr>
      <xdr:spPr>
        <a:xfrm flipH="1" flipV="1">
          <a:off x="2676525" y="4371975"/>
          <a:ext cx="314325" cy="15049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914400</xdr:colOff>
      <xdr:row>23</xdr:row>
      <xdr:rowOff>57150</xdr:rowOff>
    </xdr:from>
    <xdr:to>
      <xdr:col>5</xdr:col>
      <xdr:colOff>152400</xdr:colOff>
      <xdr:row>29</xdr:row>
      <xdr:rowOff>0</xdr:rowOff>
    </xdr:to>
    <xdr:sp>
      <xdr:nvSpPr>
        <xdr:cNvPr id="8" name="Line 21"/>
        <xdr:cNvSpPr>
          <a:spLocks/>
        </xdr:cNvSpPr>
      </xdr:nvSpPr>
      <xdr:spPr>
        <a:xfrm flipV="1">
          <a:off x="3810000" y="4762500"/>
          <a:ext cx="1123950" cy="11049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95250</xdr:colOff>
      <xdr:row>31</xdr:row>
      <xdr:rowOff>133350</xdr:rowOff>
    </xdr:to>
    <xdr:sp>
      <xdr:nvSpPr>
        <xdr:cNvPr id="9" name="Line 22"/>
        <xdr:cNvSpPr>
          <a:spLocks/>
        </xdr:cNvSpPr>
      </xdr:nvSpPr>
      <xdr:spPr>
        <a:xfrm>
          <a:off x="4305300" y="6372225"/>
          <a:ext cx="5715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35</xdr:row>
      <xdr:rowOff>47625</xdr:rowOff>
    </xdr:from>
    <xdr:to>
      <xdr:col>2</xdr:col>
      <xdr:colOff>971550</xdr:colOff>
      <xdr:row>41</xdr:row>
      <xdr:rowOff>47625</xdr:rowOff>
    </xdr:to>
    <xdr:sp>
      <xdr:nvSpPr>
        <xdr:cNvPr id="11" name="Line 24"/>
        <xdr:cNvSpPr>
          <a:spLocks/>
        </xdr:cNvSpPr>
      </xdr:nvSpPr>
      <xdr:spPr>
        <a:xfrm flipH="1">
          <a:off x="2095500" y="7058025"/>
          <a:ext cx="7620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542925</xdr:colOff>
      <xdr:row>35</xdr:row>
      <xdr:rowOff>76200</xdr:rowOff>
    </xdr:from>
    <xdr:to>
      <xdr:col>4</xdr:col>
      <xdr:colOff>295275</xdr:colOff>
      <xdr:row>40</xdr:row>
      <xdr:rowOff>152400</xdr:rowOff>
    </xdr:to>
    <xdr:sp>
      <xdr:nvSpPr>
        <xdr:cNvPr id="12" name="Line 25"/>
        <xdr:cNvSpPr>
          <a:spLocks/>
        </xdr:cNvSpPr>
      </xdr:nvSpPr>
      <xdr:spPr>
        <a:xfrm>
          <a:off x="3438525" y="7086600"/>
          <a:ext cx="69532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5</xdr:col>
      <xdr:colOff>76200</xdr:colOff>
      <xdr:row>33</xdr:row>
      <xdr:rowOff>123825</xdr:rowOff>
    </xdr:to>
    <xdr:sp>
      <xdr:nvSpPr>
        <xdr:cNvPr id="13" name="Line 26"/>
        <xdr:cNvSpPr>
          <a:spLocks/>
        </xdr:cNvSpPr>
      </xdr:nvSpPr>
      <xdr:spPr>
        <a:xfrm>
          <a:off x="4305300" y="6753225"/>
          <a:ext cx="5524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114300</xdr:rowOff>
    </xdr:from>
    <xdr:to>
      <xdr:col>5</xdr:col>
      <xdr:colOff>57150</xdr:colOff>
      <xdr:row>38</xdr:row>
      <xdr:rowOff>123825</xdr:rowOff>
    </xdr:to>
    <xdr:sp>
      <xdr:nvSpPr>
        <xdr:cNvPr id="14" name="Line 27"/>
        <xdr:cNvSpPr>
          <a:spLocks/>
        </xdr:cNvSpPr>
      </xdr:nvSpPr>
      <xdr:spPr>
        <a:xfrm>
          <a:off x="4838700" y="674370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5</xdr:col>
      <xdr:colOff>57150</xdr:colOff>
      <xdr:row>38</xdr:row>
      <xdr:rowOff>123825</xdr:rowOff>
    </xdr:to>
    <xdr:sp>
      <xdr:nvSpPr>
        <xdr:cNvPr id="15" name="Line 28"/>
        <xdr:cNvSpPr>
          <a:spLocks/>
        </xdr:cNvSpPr>
      </xdr:nvSpPr>
      <xdr:spPr>
        <a:xfrm flipH="1">
          <a:off x="3924300" y="770572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38</xdr:row>
      <xdr:rowOff>0</xdr:rowOff>
    </xdr:from>
    <xdr:to>
      <xdr:col>5</xdr:col>
      <xdr:colOff>609600</xdr:colOff>
      <xdr:row>38</xdr:row>
      <xdr:rowOff>9525</xdr:rowOff>
    </xdr:to>
    <xdr:sp>
      <xdr:nvSpPr>
        <xdr:cNvPr id="20" name="Line 33"/>
        <xdr:cNvSpPr>
          <a:spLocks/>
        </xdr:cNvSpPr>
      </xdr:nvSpPr>
      <xdr:spPr>
        <a:xfrm>
          <a:off x="4838700" y="7581900"/>
          <a:ext cx="5524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21</xdr:row>
      <xdr:rowOff>47625</xdr:rowOff>
    </xdr:from>
    <xdr:to>
      <xdr:col>3</xdr:col>
      <xdr:colOff>704850</xdr:colOff>
      <xdr:row>22</xdr:row>
      <xdr:rowOff>180975</xdr:rowOff>
    </xdr:to>
    <xdr:pic>
      <xdr:nvPicPr>
        <xdr:cNvPr id="21" name="CommandButton10"/>
        <xdr:cNvPicPr preferRelativeResize="1">
          <a:picLocks noChangeAspect="1"/>
        </xdr:cNvPicPr>
      </xdr:nvPicPr>
      <xdr:blipFill>
        <a:blip r:embed="rId4"/>
        <a:stretch>
          <a:fillRect/>
        </a:stretch>
      </xdr:blipFill>
      <xdr:spPr>
        <a:xfrm>
          <a:off x="3038475" y="4371975"/>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790575</xdr:colOff>
      <xdr:row>33</xdr:row>
      <xdr:rowOff>161925</xdr:rowOff>
    </xdr:from>
    <xdr:to>
      <xdr:col>6</xdr:col>
      <xdr:colOff>571500</xdr:colOff>
      <xdr:row>35</xdr:row>
      <xdr:rowOff>104775</xdr:rowOff>
    </xdr:to>
    <xdr:pic>
      <xdr:nvPicPr>
        <xdr:cNvPr id="23" name="CommandButton1"/>
        <xdr:cNvPicPr preferRelativeResize="1">
          <a:picLocks noChangeAspect="1"/>
        </xdr:cNvPicPr>
      </xdr:nvPicPr>
      <xdr:blipFill>
        <a:blip r:embed="rId6"/>
        <a:stretch>
          <a:fillRect/>
        </a:stretch>
      </xdr:blipFill>
      <xdr:spPr>
        <a:xfrm>
          <a:off x="5572125" y="6791325"/>
          <a:ext cx="723900" cy="323850"/>
        </a:xfrm>
        <a:prstGeom prst="rect">
          <a:avLst/>
        </a:prstGeom>
        <a:noFill/>
        <a:ln w="9525" cmpd="sng">
          <a:noFill/>
        </a:ln>
      </xdr:spPr>
    </xdr:pic>
    <xdr:clientData/>
  </xdr:twoCellAnchor>
  <xdr:twoCellAnchor editAs="oneCell">
    <xdr:from>
      <xdr:col>5</xdr:col>
      <xdr:colOff>581025</xdr:colOff>
      <xdr:row>37</xdr:row>
      <xdr:rowOff>85725</xdr:rowOff>
    </xdr:from>
    <xdr:to>
      <xdr:col>6</xdr:col>
      <xdr:colOff>523875</xdr:colOff>
      <xdr:row>39</xdr:row>
      <xdr:rowOff>0</xdr:rowOff>
    </xdr:to>
    <xdr:pic>
      <xdr:nvPicPr>
        <xdr:cNvPr id="24" name="CommandButton5"/>
        <xdr:cNvPicPr preferRelativeResize="1">
          <a:picLocks noChangeAspect="1"/>
        </xdr:cNvPicPr>
      </xdr:nvPicPr>
      <xdr:blipFill>
        <a:blip r:embed="rId7"/>
        <a:stretch>
          <a:fillRect/>
        </a:stretch>
      </xdr:blipFill>
      <xdr:spPr>
        <a:xfrm>
          <a:off x="5362575" y="7477125"/>
          <a:ext cx="885825" cy="295275"/>
        </a:xfrm>
        <a:prstGeom prst="rect">
          <a:avLst/>
        </a:prstGeom>
        <a:noFill/>
        <a:ln w="9525" cmpd="sng">
          <a:noFill/>
        </a:ln>
      </xdr:spPr>
    </xdr:pic>
    <xdr:clientData/>
  </xdr:twoCellAnchor>
  <xdr:twoCellAnchor editAs="oneCell">
    <xdr:from>
      <xdr:col>5</xdr:col>
      <xdr:colOff>438150</xdr:colOff>
      <xdr:row>44</xdr:row>
      <xdr:rowOff>133350</xdr:rowOff>
    </xdr:from>
    <xdr:to>
      <xdr:col>6</xdr:col>
      <xdr:colOff>228600</xdr:colOff>
      <xdr:row>46</xdr:row>
      <xdr:rowOff>76200</xdr:rowOff>
    </xdr:to>
    <xdr:pic>
      <xdr:nvPicPr>
        <xdr:cNvPr id="25" name="CommandButton2"/>
        <xdr:cNvPicPr preferRelativeResize="1">
          <a:picLocks noChangeAspect="1"/>
        </xdr:cNvPicPr>
      </xdr:nvPicPr>
      <xdr:blipFill>
        <a:blip r:embed="rId8"/>
        <a:stretch>
          <a:fillRect/>
        </a:stretch>
      </xdr:blipFill>
      <xdr:spPr>
        <a:xfrm>
          <a:off x="5219700" y="8858250"/>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723900</xdr:colOff>
      <xdr:row>33</xdr:row>
      <xdr:rowOff>161925</xdr:rowOff>
    </xdr:from>
    <xdr:to>
      <xdr:col>1</xdr:col>
      <xdr:colOff>666750</xdr:colOff>
      <xdr:row>35</xdr:row>
      <xdr:rowOff>104775</xdr:rowOff>
    </xdr:to>
    <xdr:pic>
      <xdr:nvPicPr>
        <xdr:cNvPr id="28" name="CommandButton4"/>
        <xdr:cNvPicPr preferRelativeResize="1">
          <a:picLocks noChangeAspect="1"/>
        </xdr:cNvPicPr>
      </xdr:nvPicPr>
      <xdr:blipFill>
        <a:blip r:embed="rId11"/>
        <a:stretch>
          <a:fillRect/>
        </a:stretch>
      </xdr:blipFill>
      <xdr:spPr>
        <a:xfrm>
          <a:off x="723900" y="6791325"/>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809625</xdr:colOff>
      <xdr:row>27</xdr:row>
      <xdr:rowOff>123825</xdr:rowOff>
    </xdr:from>
    <xdr:to>
      <xdr:col>6</xdr:col>
      <xdr:colOff>590550</xdr:colOff>
      <xdr:row>29</xdr:row>
      <xdr:rowOff>66675</xdr:rowOff>
    </xdr:to>
    <xdr:pic>
      <xdr:nvPicPr>
        <xdr:cNvPr id="30" name="CommandButton9"/>
        <xdr:cNvPicPr preferRelativeResize="1">
          <a:picLocks noChangeAspect="1"/>
        </xdr:cNvPicPr>
      </xdr:nvPicPr>
      <xdr:blipFill>
        <a:blip r:embed="rId13"/>
        <a:stretch>
          <a:fillRect/>
        </a:stretch>
      </xdr:blipFill>
      <xdr:spPr>
        <a:xfrm>
          <a:off x="5591175" y="5610225"/>
          <a:ext cx="723900" cy="323850"/>
        </a:xfrm>
        <a:prstGeom prst="rect">
          <a:avLst/>
        </a:prstGeom>
        <a:noFill/>
        <a:ln w="9525" cmpd="sng">
          <a:noFill/>
        </a:ln>
      </xdr:spPr>
    </xdr:pic>
    <xdr:clientData/>
  </xdr:twoCellAnchor>
  <xdr:twoCellAnchor editAs="oneCell">
    <xdr:from>
      <xdr:col>2</xdr:col>
      <xdr:colOff>342900</xdr:colOff>
      <xdr:row>28</xdr:row>
      <xdr:rowOff>180975</xdr:rowOff>
    </xdr:from>
    <xdr:to>
      <xdr:col>4</xdr:col>
      <xdr:colOff>504825</xdr:colOff>
      <xdr:row>35</xdr:row>
      <xdr:rowOff>66675</xdr:rowOff>
    </xdr:to>
    <xdr:pic>
      <xdr:nvPicPr>
        <xdr:cNvPr id="31" name="Picture 57"/>
        <xdr:cNvPicPr preferRelativeResize="1">
          <a:picLocks noChangeAspect="1"/>
        </xdr:cNvPicPr>
      </xdr:nvPicPr>
      <xdr:blipFill>
        <a:blip r:embed="rId14"/>
        <a:stretch>
          <a:fillRect/>
        </a:stretch>
      </xdr:blipFill>
      <xdr:spPr>
        <a:xfrm>
          <a:off x="2228850" y="5857875"/>
          <a:ext cx="2114550" cy="1219200"/>
        </a:xfrm>
        <a:prstGeom prst="rect">
          <a:avLst/>
        </a:prstGeom>
        <a:noFill/>
        <a:ln w="9525" cmpd="sng">
          <a:noFill/>
        </a:ln>
      </xdr:spPr>
    </xdr:pic>
    <xdr:clientData/>
  </xdr:twoCellAnchor>
  <xdr:twoCellAnchor editAs="oneCell">
    <xdr:from>
      <xdr:col>5</xdr:col>
      <xdr:colOff>114300</xdr:colOff>
      <xdr:row>29</xdr:row>
      <xdr:rowOff>47625</xdr:rowOff>
    </xdr:from>
    <xdr:to>
      <xdr:col>6</xdr:col>
      <xdr:colOff>609600</xdr:colOff>
      <xdr:row>33</xdr:row>
      <xdr:rowOff>180975</xdr:rowOff>
    </xdr:to>
    <xdr:pic>
      <xdr:nvPicPr>
        <xdr:cNvPr id="32" name="Picture 70"/>
        <xdr:cNvPicPr preferRelativeResize="1">
          <a:picLocks noChangeAspect="1"/>
        </xdr:cNvPicPr>
      </xdr:nvPicPr>
      <xdr:blipFill>
        <a:blip r:embed="rId15"/>
        <a:stretch>
          <a:fillRect/>
        </a:stretch>
      </xdr:blipFill>
      <xdr:spPr>
        <a:xfrm>
          <a:off x="4895850" y="5915025"/>
          <a:ext cx="1438275" cy="895350"/>
        </a:xfrm>
        <a:prstGeom prst="rect">
          <a:avLst/>
        </a:prstGeom>
        <a:noFill/>
        <a:ln w="9525" cmpd="sng">
          <a:noFill/>
        </a:ln>
      </xdr:spPr>
    </xdr:pic>
    <xdr:clientData/>
  </xdr:twoCellAnchor>
  <xdr:twoCellAnchor editAs="oneCell">
    <xdr:from>
      <xdr:col>4</xdr:col>
      <xdr:colOff>314325</xdr:colOff>
      <xdr:row>40</xdr:row>
      <xdr:rowOff>76200</xdr:rowOff>
    </xdr:from>
    <xdr:to>
      <xdr:col>5</xdr:col>
      <xdr:colOff>438150</xdr:colOff>
      <xdr:row>46</xdr:row>
      <xdr:rowOff>66675</xdr:rowOff>
    </xdr:to>
    <xdr:pic>
      <xdr:nvPicPr>
        <xdr:cNvPr id="33" name="Picture 72"/>
        <xdr:cNvPicPr preferRelativeResize="1">
          <a:picLocks noChangeAspect="1"/>
        </xdr:cNvPicPr>
      </xdr:nvPicPr>
      <xdr:blipFill>
        <a:blip r:embed="rId16"/>
        <a:stretch>
          <a:fillRect/>
        </a:stretch>
      </xdr:blipFill>
      <xdr:spPr>
        <a:xfrm>
          <a:off x="4152900" y="8039100"/>
          <a:ext cx="1066800" cy="1133475"/>
        </a:xfrm>
        <a:prstGeom prst="rect">
          <a:avLst/>
        </a:prstGeom>
        <a:noFill/>
        <a:ln w="9525" cmpd="sng">
          <a:noFill/>
        </a:ln>
      </xdr:spPr>
    </xdr:pic>
    <xdr:clientData/>
  </xdr:twoCellAnchor>
  <xdr:twoCellAnchor editAs="oneCell">
    <xdr:from>
      <xdr:col>2</xdr:col>
      <xdr:colOff>523875</xdr:colOff>
      <xdr:row>15</xdr:row>
      <xdr:rowOff>28575</xdr:rowOff>
    </xdr:from>
    <xdr:to>
      <xdr:col>3</xdr:col>
      <xdr:colOff>742950</xdr:colOff>
      <xdr:row>21</xdr:row>
      <xdr:rowOff>76200</xdr:rowOff>
    </xdr:to>
    <xdr:pic>
      <xdr:nvPicPr>
        <xdr:cNvPr id="34" name="Picture 73"/>
        <xdr:cNvPicPr preferRelativeResize="1">
          <a:picLocks noChangeAspect="1"/>
        </xdr:cNvPicPr>
      </xdr:nvPicPr>
      <xdr:blipFill>
        <a:blip r:embed="rId17"/>
        <a:stretch>
          <a:fillRect/>
        </a:stretch>
      </xdr:blipFill>
      <xdr:spPr>
        <a:xfrm>
          <a:off x="2409825" y="3209925"/>
          <a:ext cx="1228725" cy="1190625"/>
        </a:xfrm>
        <a:prstGeom prst="rect">
          <a:avLst/>
        </a:prstGeom>
        <a:noFill/>
        <a:ln w="9525" cmpd="sng">
          <a:noFill/>
        </a:ln>
      </xdr:spPr>
    </xdr:pic>
    <xdr:clientData/>
  </xdr:twoCellAnchor>
  <xdr:twoCellAnchor editAs="oneCell">
    <xdr:from>
      <xdr:col>0</xdr:col>
      <xdr:colOff>276225</xdr:colOff>
      <xdr:row>29</xdr:row>
      <xdr:rowOff>104775</xdr:rowOff>
    </xdr:from>
    <xdr:to>
      <xdr:col>1</xdr:col>
      <xdr:colOff>695325</xdr:colOff>
      <xdr:row>33</xdr:row>
      <xdr:rowOff>180975</xdr:rowOff>
    </xdr:to>
    <xdr:pic>
      <xdr:nvPicPr>
        <xdr:cNvPr id="35" name="Picture 74"/>
        <xdr:cNvPicPr preferRelativeResize="1">
          <a:picLocks noChangeAspect="1"/>
        </xdr:cNvPicPr>
      </xdr:nvPicPr>
      <xdr:blipFill>
        <a:blip r:embed="rId18"/>
        <a:stretch>
          <a:fillRect/>
        </a:stretch>
      </xdr:blipFill>
      <xdr:spPr>
        <a:xfrm>
          <a:off x="276225" y="5972175"/>
          <a:ext cx="1362075" cy="83820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78"/>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914400</xdr:colOff>
      <xdr:row>0</xdr:row>
      <xdr:rowOff>38100</xdr:rowOff>
    </xdr:from>
    <xdr:to>
      <xdr:col>6</xdr:col>
      <xdr:colOff>895350</xdr:colOff>
      <xdr:row>2</xdr:row>
      <xdr:rowOff>190500</xdr:rowOff>
    </xdr:to>
    <xdr:pic>
      <xdr:nvPicPr>
        <xdr:cNvPr id="37" name="Picture 79"/>
        <xdr:cNvPicPr preferRelativeResize="1">
          <a:picLocks noChangeAspect="1"/>
        </xdr:cNvPicPr>
      </xdr:nvPicPr>
      <xdr:blipFill>
        <a:blip r:embed="rId20"/>
        <a:stretch>
          <a:fillRect/>
        </a:stretch>
      </xdr:blipFill>
      <xdr:spPr>
        <a:xfrm>
          <a:off x="5695950" y="38100"/>
          <a:ext cx="923925" cy="533400"/>
        </a:xfrm>
        <a:prstGeom prst="rect">
          <a:avLst/>
        </a:prstGeom>
        <a:noFill/>
        <a:ln w="9525" cmpd="sng">
          <a:noFill/>
        </a:ln>
      </xdr:spPr>
    </xdr:pic>
    <xdr:clientData/>
  </xdr:twoCellAnchor>
  <xdr:twoCellAnchor>
    <xdr:from>
      <xdr:col>5</xdr:col>
      <xdr:colOff>0</xdr:colOff>
      <xdr:row>0</xdr:row>
      <xdr:rowOff>47625</xdr:rowOff>
    </xdr:from>
    <xdr:to>
      <xdr:col>5</xdr:col>
      <xdr:colOff>828675</xdr:colOff>
      <xdr:row>2</xdr:row>
      <xdr:rowOff>200025</xdr:rowOff>
    </xdr:to>
    <xdr:pic>
      <xdr:nvPicPr>
        <xdr:cNvPr id="38" name="Picture 80"/>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47625"/>
          <a:ext cx="82867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47625</xdr:colOff>
      <xdr:row>0</xdr:row>
      <xdr:rowOff>38100</xdr:rowOff>
    </xdr:from>
    <xdr:to>
      <xdr:col>1</xdr:col>
      <xdr:colOff>314325</xdr:colOff>
      <xdr:row>2</xdr:row>
      <xdr:rowOff>38100</xdr:rowOff>
    </xdr:to>
    <xdr:pic>
      <xdr:nvPicPr>
        <xdr:cNvPr id="4" name="Picture 34"/>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752475</xdr:colOff>
      <xdr:row>0</xdr:row>
      <xdr:rowOff>28575</xdr:rowOff>
    </xdr:from>
    <xdr:to>
      <xdr:col>6</xdr:col>
      <xdr:colOff>895350</xdr:colOff>
      <xdr:row>2</xdr:row>
      <xdr:rowOff>180975</xdr:rowOff>
    </xdr:to>
    <xdr:pic>
      <xdr:nvPicPr>
        <xdr:cNvPr id="5" name="Picture 35"/>
        <xdr:cNvPicPr preferRelativeResize="1">
          <a:picLocks noChangeAspect="1"/>
        </xdr:cNvPicPr>
      </xdr:nvPicPr>
      <xdr:blipFill>
        <a:blip r:embed="rId4"/>
        <a:stretch>
          <a:fillRect/>
        </a:stretch>
      </xdr:blipFill>
      <xdr:spPr>
        <a:xfrm>
          <a:off x="5095875" y="28575"/>
          <a:ext cx="923925" cy="533400"/>
        </a:xfrm>
        <a:prstGeom prst="rect">
          <a:avLst/>
        </a:prstGeom>
        <a:noFill/>
        <a:ln w="9525" cmpd="sng">
          <a:noFill/>
        </a:ln>
      </xdr:spPr>
    </xdr:pic>
    <xdr:clientData/>
  </xdr:twoCellAnchor>
  <xdr:twoCellAnchor>
    <xdr:from>
      <xdr:col>4</xdr:col>
      <xdr:colOff>752475</xdr:colOff>
      <xdr:row>0</xdr:row>
      <xdr:rowOff>38100</xdr:rowOff>
    </xdr:from>
    <xdr:to>
      <xdr:col>5</xdr:col>
      <xdr:colOff>666750</xdr:colOff>
      <xdr:row>2</xdr:row>
      <xdr:rowOff>190500</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81475" y="38100"/>
          <a:ext cx="82867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219075</xdr:colOff>
      <xdr:row>0</xdr:row>
      <xdr:rowOff>28575</xdr:rowOff>
    </xdr:from>
    <xdr:to>
      <xdr:col>6</xdr:col>
      <xdr:colOff>1143000</xdr:colOff>
      <xdr:row>2</xdr:row>
      <xdr:rowOff>180975</xdr:rowOff>
    </xdr:to>
    <xdr:pic>
      <xdr:nvPicPr>
        <xdr:cNvPr id="3" name="Picture 11"/>
        <xdr:cNvPicPr preferRelativeResize="1">
          <a:picLocks noChangeAspect="1"/>
        </xdr:cNvPicPr>
      </xdr:nvPicPr>
      <xdr:blipFill>
        <a:blip r:embed="rId2"/>
        <a:stretch>
          <a:fillRect/>
        </a:stretch>
      </xdr:blipFill>
      <xdr:spPr>
        <a:xfrm>
          <a:off x="6315075" y="28575"/>
          <a:ext cx="923925" cy="533400"/>
        </a:xfrm>
        <a:prstGeom prst="rect">
          <a:avLst/>
        </a:prstGeom>
        <a:noFill/>
        <a:ln w="9525" cmpd="sng">
          <a:noFill/>
        </a:ln>
      </xdr:spPr>
    </xdr:pic>
    <xdr:clientData/>
  </xdr:twoCellAnchor>
  <xdr:twoCellAnchor>
    <xdr:from>
      <xdr:col>5</xdr:col>
      <xdr:colOff>142875</xdr:colOff>
      <xdr:row>0</xdr:row>
      <xdr:rowOff>38100</xdr:rowOff>
    </xdr:from>
    <xdr:to>
      <xdr:col>6</xdr:col>
      <xdr:colOff>133350</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400675" y="38100"/>
          <a:ext cx="8286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333375</xdr:colOff>
      <xdr:row>13</xdr:row>
      <xdr:rowOff>142875</xdr:rowOff>
    </xdr:from>
    <xdr:to>
      <xdr:col>5</xdr:col>
      <xdr:colOff>285750</xdr:colOff>
      <xdr:row>20</xdr:row>
      <xdr:rowOff>104775</xdr:rowOff>
    </xdr:to>
    <xdr:pic>
      <xdr:nvPicPr>
        <xdr:cNvPr id="2" name="Picture 14"/>
        <xdr:cNvPicPr preferRelativeResize="1">
          <a:picLocks noChangeAspect="1"/>
        </xdr:cNvPicPr>
      </xdr:nvPicPr>
      <xdr:blipFill>
        <a:blip r:embed="rId1"/>
        <a:stretch>
          <a:fillRect/>
        </a:stretch>
      </xdr:blipFill>
      <xdr:spPr>
        <a:xfrm>
          <a:off x="2095500" y="3162300"/>
          <a:ext cx="2724150" cy="1695450"/>
        </a:xfrm>
        <a:prstGeom prst="rect">
          <a:avLst/>
        </a:prstGeom>
        <a:noFill/>
        <a:ln w="9525" cmpd="sng">
          <a:noFill/>
        </a:ln>
      </xdr:spPr>
    </xdr:pic>
    <xdr:clientData/>
  </xdr:twoCellAnchor>
  <xdr:twoCellAnchor>
    <xdr:from>
      <xdr:col>5</xdr:col>
      <xdr:colOff>28575</xdr:colOff>
      <xdr:row>39</xdr:row>
      <xdr:rowOff>0</xdr:rowOff>
    </xdr:from>
    <xdr:to>
      <xdr:col>6</xdr:col>
      <xdr:colOff>733425</xdr:colOff>
      <xdr:row>42</xdr:row>
      <xdr:rowOff>19050</xdr:rowOff>
    </xdr:to>
    <xdr:pic>
      <xdr:nvPicPr>
        <xdr:cNvPr id="3" name="Picture 22"/>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23"/>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228600</xdr:colOff>
      <xdr:row>0</xdr:row>
      <xdr:rowOff>9525</xdr:rowOff>
    </xdr:from>
    <xdr:to>
      <xdr:col>6</xdr:col>
      <xdr:colOff>1152525</xdr:colOff>
      <xdr:row>2</xdr:row>
      <xdr:rowOff>161925</xdr:rowOff>
    </xdr:to>
    <xdr:pic>
      <xdr:nvPicPr>
        <xdr:cNvPr id="5" name="Picture 24"/>
        <xdr:cNvPicPr preferRelativeResize="1">
          <a:picLocks noChangeAspect="1"/>
        </xdr:cNvPicPr>
      </xdr:nvPicPr>
      <xdr:blipFill>
        <a:blip r:embed="rId4"/>
        <a:stretch>
          <a:fillRect/>
        </a:stretch>
      </xdr:blipFill>
      <xdr:spPr>
        <a:xfrm>
          <a:off x="5600700" y="9525"/>
          <a:ext cx="923925" cy="533400"/>
        </a:xfrm>
        <a:prstGeom prst="rect">
          <a:avLst/>
        </a:prstGeom>
        <a:noFill/>
        <a:ln w="9525" cmpd="sng">
          <a:noFill/>
        </a:ln>
      </xdr:spPr>
    </xdr:pic>
    <xdr:clientData/>
  </xdr:twoCellAnchor>
  <xdr:twoCellAnchor>
    <xdr:from>
      <xdr:col>5</xdr:col>
      <xdr:colOff>142875</xdr:colOff>
      <xdr:row>0</xdr:row>
      <xdr:rowOff>28575</xdr:rowOff>
    </xdr:from>
    <xdr:to>
      <xdr:col>6</xdr:col>
      <xdr:colOff>133350</xdr:colOff>
      <xdr:row>2</xdr:row>
      <xdr:rowOff>180975</xdr:rowOff>
    </xdr:to>
    <xdr:pic>
      <xdr:nvPicPr>
        <xdr:cNvPr id="6" name="Picture 2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76775" y="2857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723900</xdr:colOff>
      <xdr:row>0</xdr:row>
      <xdr:rowOff>28575</xdr:rowOff>
    </xdr:from>
    <xdr:to>
      <xdr:col>6</xdr:col>
      <xdr:colOff>809625</xdr:colOff>
      <xdr:row>2</xdr:row>
      <xdr:rowOff>180975</xdr:rowOff>
    </xdr:to>
    <xdr:pic>
      <xdr:nvPicPr>
        <xdr:cNvPr id="3" name="Picture 11"/>
        <xdr:cNvPicPr preferRelativeResize="1">
          <a:picLocks noChangeAspect="1"/>
        </xdr:cNvPicPr>
      </xdr:nvPicPr>
      <xdr:blipFill>
        <a:blip r:embed="rId2"/>
        <a:stretch>
          <a:fillRect/>
        </a:stretch>
      </xdr:blipFill>
      <xdr:spPr>
        <a:xfrm>
          <a:off x="4914900" y="28575"/>
          <a:ext cx="923925" cy="533400"/>
        </a:xfrm>
        <a:prstGeom prst="rect">
          <a:avLst/>
        </a:prstGeom>
        <a:noFill/>
        <a:ln w="9525" cmpd="sng">
          <a:noFill/>
        </a:ln>
      </xdr:spPr>
    </xdr:pic>
    <xdr:clientData/>
  </xdr:twoCellAnchor>
  <xdr:twoCellAnchor>
    <xdr:from>
      <xdr:col>4</xdr:col>
      <xdr:colOff>638175</xdr:colOff>
      <xdr:row>0</xdr:row>
      <xdr:rowOff>38100</xdr:rowOff>
    </xdr:from>
    <xdr:to>
      <xdr:col>5</xdr:col>
      <xdr:colOff>628650</xdr:colOff>
      <xdr:row>2</xdr:row>
      <xdr:rowOff>190500</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38100"/>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3"/>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7</xdr:col>
      <xdr:colOff>257175</xdr:colOff>
      <xdr:row>0</xdr:row>
      <xdr:rowOff>47625</xdr:rowOff>
    </xdr:from>
    <xdr:to>
      <xdr:col>7</xdr:col>
      <xdr:colOff>1181100</xdr:colOff>
      <xdr:row>2</xdr:row>
      <xdr:rowOff>200025</xdr:rowOff>
    </xdr:to>
    <xdr:pic>
      <xdr:nvPicPr>
        <xdr:cNvPr id="3" name="Picture 14"/>
        <xdr:cNvPicPr preferRelativeResize="1">
          <a:picLocks noChangeAspect="1"/>
        </xdr:cNvPicPr>
      </xdr:nvPicPr>
      <xdr:blipFill>
        <a:blip r:embed="rId2"/>
        <a:stretch>
          <a:fillRect/>
        </a:stretch>
      </xdr:blipFill>
      <xdr:spPr>
        <a:xfrm>
          <a:off x="7115175" y="47625"/>
          <a:ext cx="923925" cy="533400"/>
        </a:xfrm>
        <a:prstGeom prst="rect">
          <a:avLst/>
        </a:prstGeom>
        <a:noFill/>
        <a:ln w="9525" cmpd="sng">
          <a:noFill/>
        </a:ln>
      </xdr:spPr>
    </xdr:pic>
    <xdr:clientData/>
  </xdr:twoCellAnchor>
  <xdr:twoCellAnchor>
    <xdr:from>
      <xdr:col>6</xdr:col>
      <xdr:colOff>419100</xdr:colOff>
      <xdr:row>0</xdr:row>
      <xdr:rowOff>66675</xdr:rowOff>
    </xdr:from>
    <xdr:to>
      <xdr:col>7</xdr:col>
      <xdr:colOff>161925</xdr:colOff>
      <xdr:row>3</xdr:row>
      <xdr:rowOff>0</xdr:rowOff>
    </xdr:to>
    <xdr:pic>
      <xdr:nvPicPr>
        <xdr:cNvPr id="4" name="Picture 1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191250" y="6667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762000</xdr:colOff>
      <xdr:row>39</xdr:row>
      <xdr:rowOff>171450</xdr:rowOff>
    </xdr:to>
    <xdr:pic>
      <xdr:nvPicPr>
        <xdr:cNvPr id="3" name="Picture 42"/>
        <xdr:cNvPicPr preferRelativeResize="1">
          <a:picLocks noChangeAspect="1"/>
        </xdr:cNvPicPr>
      </xdr:nvPicPr>
      <xdr:blipFill>
        <a:blip r:embed="rId1"/>
        <a:stretch>
          <a:fillRect/>
        </a:stretch>
      </xdr:blipFill>
      <xdr:spPr>
        <a:xfrm>
          <a:off x="1438275" y="6953250"/>
          <a:ext cx="1209675"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114300</xdr:colOff>
      <xdr:row>23</xdr:row>
      <xdr:rowOff>47625</xdr:rowOff>
    </xdr:to>
    <xdr:sp>
      <xdr:nvSpPr>
        <xdr:cNvPr id="6" name="Line 52"/>
        <xdr:cNvSpPr>
          <a:spLocks/>
        </xdr:cNvSpPr>
      </xdr:nvSpPr>
      <xdr:spPr>
        <a:xfrm flipH="1" flipV="1">
          <a:off x="2676525" y="3171825"/>
          <a:ext cx="333375" cy="13144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133350</xdr:colOff>
      <xdr:row>18</xdr:row>
      <xdr:rowOff>57150</xdr:rowOff>
    </xdr:from>
    <xdr:to>
      <xdr:col>5</xdr:col>
      <xdr:colOff>152400</xdr:colOff>
      <xdr:row>23</xdr:row>
      <xdr:rowOff>28575</xdr:rowOff>
    </xdr:to>
    <xdr:sp>
      <xdr:nvSpPr>
        <xdr:cNvPr id="8" name="Line 54"/>
        <xdr:cNvSpPr>
          <a:spLocks/>
        </xdr:cNvSpPr>
      </xdr:nvSpPr>
      <xdr:spPr>
        <a:xfrm flipV="1">
          <a:off x="3971925" y="3524250"/>
          <a:ext cx="962025" cy="9429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57150</xdr:colOff>
      <xdr:row>26</xdr:row>
      <xdr:rowOff>133350</xdr:rowOff>
    </xdr:to>
    <xdr:sp>
      <xdr:nvSpPr>
        <xdr:cNvPr id="9" name="Line 55"/>
        <xdr:cNvSpPr>
          <a:spLocks/>
        </xdr:cNvSpPr>
      </xdr:nvSpPr>
      <xdr:spPr>
        <a:xfrm>
          <a:off x="4305300" y="5133975"/>
          <a:ext cx="5334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29</xdr:row>
      <xdr:rowOff>114300</xdr:rowOff>
    </xdr:from>
    <xdr:to>
      <xdr:col>2</xdr:col>
      <xdr:colOff>895350</xdr:colOff>
      <xdr:row>36</xdr:row>
      <xdr:rowOff>47625</xdr:rowOff>
    </xdr:to>
    <xdr:sp>
      <xdr:nvSpPr>
        <xdr:cNvPr id="11" name="Line 57"/>
        <xdr:cNvSpPr>
          <a:spLocks/>
        </xdr:cNvSpPr>
      </xdr:nvSpPr>
      <xdr:spPr>
        <a:xfrm flipH="1">
          <a:off x="2095500" y="5695950"/>
          <a:ext cx="685800" cy="12668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666750</xdr:colOff>
      <xdr:row>29</xdr:row>
      <xdr:rowOff>76200</xdr:rowOff>
    </xdr:from>
    <xdr:to>
      <xdr:col>4</xdr:col>
      <xdr:colOff>295275</xdr:colOff>
      <xdr:row>35</xdr:row>
      <xdr:rowOff>152400</xdr:rowOff>
    </xdr:to>
    <xdr:sp>
      <xdr:nvSpPr>
        <xdr:cNvPr id="12" name="Line 58"/>
        <xdr:cNvSpPr>
          <a:spLocks/>
        </xdr:cNvSpPr>
      </xdr:nvSpPr>
      <xdr:spPr>
        <a:xfrm>
          <a:off x="3562350" y="5657850"/>
          <a:ext cx="571500" cy="12192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4</xdr:col>
      <xdr:colOff>847725</xdr:colOff>
      <xdr:row>28</xdr:row>
      <xdr:rowOff>133350</xdr:rowOff>
    </xdr:to>
    <xdr:sp>
      <xdr:nvSpPr>
        <xdr:cNvPr id="13" name="Line 59"/>
        <xdr:cNvSpPr>
          <a:spLocks/>
        </xdr:cNvSpPr>
      </xdr:nvSpPr>
      <xdr:spPr>
        <a:xfrm>
          <a:off x="4305300" y="5514975"/>
          <a:ext cx="38100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847725</xdr:colOff>
      <xdr:row>28</xdr:row>
      <xdr:rowOff>114300</xdr:rowOff>
    </xdr:from>
    <xdr:to>
      <xdr:col>4</xdr:col>
      <xdr:colOff>847725</xdr:colOff>
      <xdr:row>33</xdr:row>
      <xdr:rowOff>123825</xdr:rowOff>
    </xdr:to>
    <xdr:sp>
      <xdr:nvSpPr>
        <xdr:cNvPr id="14" name="Line 60"/>
        <xdr:cNvSpPr>
          <a:spLocks/>
        </xdr:cNvSpPr>
      </xdr:nvSpPr>
      <xdr:spPr>
        <a:xfrm>
          <a:off x="46863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247650</xdr:colOff>
      <xdr:row>33</xdr:row>
      <xdr:rowOff>123825</xdr:rowOff>
    </xdr:from>
    <xdr:to>
      <xdr:col>4</xdr:col>
      <xdr:colOff>847725</xdr:colOff>
      <xdr:row>33</xdr:row>
      <xdr:rowOff>133350</xdr:rowOff>
    </xdr:to>
    <xdr:sp>
      <xdr:nvSpPr>
        <xdr:cNvPr id="15" name="Line 62"/>
        <xdr:cNvSpPr>
          <a:spLocks/>
        </xdr:cNvSpPr>
      </xdr:nvSpPr>
      <xdr:spPr>
        <a:xfrm flipH="1">
          <a:off x="4086225" y="6467475"/>
          <a:ext cx="6000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781050</xdr:colOff>
      <xdr:row>33</xdr:row>
      <xdr:rowOff>133350</xdr:rowOff>
    </xdr:to>
    <xdr:sp>
      <xdr:nvSpPr>
        <xdr:cNvPr id="16" name="Line 63"/>
        <xdr:cNvSpPr>
          <a:spLocks/>
        </xdr:cNvSpPr>
      </xdr:nvSpPr>
      <xdr:spPr>
        <a:xfrm flipH="1">
          <a:off x="2562225" y="6477000"/>
          <a:ext cx="11144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819150</xdr:colOff>
      <xdr:row>33</xdr:row>
      <xdr:rowOff>0</xdr:rowOff>
    </xdr:from>
    <xdr:to>
      <xdr:col>5</xdr:col>
      <xdr:colOff>438150</xdr:colOff>
      <xdr:row>33</xdr:row>
      <xdr:rowOff>0</xdr:rowOff>
    </xdr:to>
    <xdr:sp>
      <xdr:nvSpPr>
        <xdr:cNvPr id="20" name="Line 67"/>
        <xdr:cNvSpPr>
          <a:spLocks/>
        </xdr:cNvSpPr>
      </xdr:nvSpPr>
      <xdr:spPr>
        <a:xfrm>
          <a:off x="4657725" y="6343650"/>
          <a:ext cx="56197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152400</xdr:colOff>
      <xdr:row>16</xdr:row>
      <xdr:rowOff>85725</xdr:rowOff>
    </xdr:from>
    <xdr:to>
      <xdr:col>3</xdr:col>
      <xdr:colOff>752475</xdr:colOff>
      <xdr:row>18</xdr:row>
      <xdr:rowOff>28575</xdr:rowOff>
    </xdr:to>
    <xdr:pic>
      <xdr:nvPicPr>
        <xdr:cNvPr id="21" name="CommandButton1"/>
        <xdr:cNvPicPr preferRelativeResize="1">
          <a:picLocks noChangeAspect="1"/>
        </xdr:cNvPicPr>
      </xdr:nvPicPr>
      <xdr:blipFill>
        <a:blip r:embed="rId4"/>
        <a:stretch>
          <a:fillRect/>
        </a:stretch>
      </xdr:blipFill>
      <xdr:spPr>
        <a:xfrm>
          <a:off x="3048000" y="3171825"/>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733425</xdr:colOff>
      <xdr:row>28</xdr:row>
      <xdr:rowOff>19050</xdr:rowOff>
    </xdr:from>
    <xdr:to>
      <xdr:col>1</xdr:col>
      <xdr:colOff>723900</xdr:colOff>
      <xdr:row>29</xdr:row>
      <xdr:rowOff>152400</xdr:rowOff>
    </xdr:to>
    <xdr:pic>
      <xdr:nvPicPr>
        <xdr:cNvPr id="24" name="CommandButton5"/>
        <xdr:cNvPicPr preferRelativeResize="1">
          <a:picLocks noChangeAspect="1"/>
        </xdr:cNvPicPr>
      </xdr:nvPicPr>
      <xdr:blipFill>
        <a:blip r:embed="rId7"/>
        <a:stretch>
          <a:fillRect/>
        </a:stretch>
      </xdr:blipFill>
      <xdr:spPr>
        <a:xfrm>
          <a:off x="733425" y="5410200"/>
          <a:ext cx="933450" cy="323850"/>
        </a:xfrm>
        <a:prstGeom prst="rect">
          <a:avLst/>
        </a:prstGeom>
        <a:noFill/>
        <a:ln w="9525" cmpd="sng">
          <a:noFill/>
        </a:ln>
      </xdr:spPr>
    </xdr:pic>
    <xdr:clientData/>
  </xdr:twoCellAnchor>
  <xdr:twoCellAnchor editAs="oneCell">
    <xdr:from>
      <xdr:col>5</xdr:col>
      <xdr:colOff>876300</xdr:colOff>
      <xdr:row>28</xdr:row>
      <xdr:rowOff>161925</xdr:rowOff>
    </xdr:from>
    <xdr:to>
      <xdr:col>6</xdr:col>
      <xdr:colOff>600075</xdr:colOff>
      <xdr:row>30</xdr:row>
      <xdr:rowOff>104775</xdr:rowOff>
    </xdr:to>
    <xdr:pic>
      <xdr:nvPicPr>
        <xdr:cNvPr id="25" name="CommandButton2"/>
        <xdr:cNvPicPr preferRelativeResize="1">
          <a:picLocks noChangeAspect="1"/>
        </xdr:cNvPicPr>
      </xdr:nvPicPr>
      <xdr:blipFill>
        <a:blip r:embed="rId8"/>
        <a:stretch>
          <a:fillRect/>
        </a:stretch>
      </xdr:blipFill>
      <xdr:spPr>
        <a:xfrm>
          <a:off x="5657850" y="5553075"/>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428625</xdr:colOff>
      <xdr:row>32</xdr:row>
      <xdr:rowOff>66675</xdr:rowOff>
    </xdr:from>
    <xdr:to>
      <xdr:col>6</xdr:col>
      <xdr:colOff>381000</xdr:colOff>
      <xdr:row>34</xdr:row>
      <xdr:rowOff>9525</xdr:rowOff>
    </xdr:to>
    <xdr:pic>
      <xdr:nvPicPr>
        <xdr:cNvPr id="27" name="CommandButton9"/>
        <xdr:cNvPicPr preferRelativeResize="1">
          <a:picLocks noChangeAspect="1"/>
        </xdr:cNvPicPr>
      </xdr:nvPicPr>
      <xdr:blipFill>
        <a:blip r:embed="rId10"/>
        <a:stretch>
          <a:fillRect/>
        </a:stretch>
      </xdr:blipFill>
      <xdr:spPr>
        <a:xfrm>
          <a:off x="5210175" y="6219825"/>
          <a:ext cx="895350" cy="323850"/>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85725</xdr:colOff>
      <xdr:row>39</xdr:row>
      <xdr:rowOff>114300</xdr:rowOff>
    </xdr:from>
    <xdr:to>
      <xdr:col>5</xdr:col>
      <xdr:colOff>838200</xdr:colOff>
      <xdr:row>41</xdr:row>
      <xdr:rowOff>57150</xdr:rowOff>
    </xdr:to>
    <xdr:pic>
      <xdr:nvPicPr>
        <xdr:cNvPr id="29" name="CommandButton3"/>
        <xdr:cNvPicPr preferRelativeResize="1">
          <a:picLocks noChangeAspect="1"/>
        </xdr:cNvPicPr>
      </xdr:nvPicPr>
      <xdr:blipFill>
        <a:blip r:embed="rId12"/>
        <a:stretch>
          <a:fillRect/>
        </a:stretch>
      </xdr:blipFill>
      <xdr:spPr>
        <a:xfrm>
          <a:off x="4867275" y="7600950"/>
          <a:ext cx="752475" cy="323850"/>
        </a:xfrm>
        <a:prstGeom prst="rect">
          <a:avLst/>
        </a:prstGeom>
        <a:noFill/>
        <a:ln w="9525" cmpd="sng">
          <a:noFill/>
        </a:ln>
      </xdr:spPr>
    </xdr:pic>
    <xdr:clientData/>
  </xdr:twoCellAnchor>
  <xdr:twoCellAnchor editAs="oneCell">
    <xdr:from>
      <xdr:col>5</xdr:col>
      <xdr:colOff>885825</xdr:colOff>
      <xdr:row>22</xdr:row>
      <xdr:rowOff>95250</xdr:rowOff>
    </xdr:from>
    <xdr:to>
      <xdr:col>6</xdr:col>
      <xdr:colOff>609600</xdr:colOff>
      <xdr:row>24</xdr:row>
      <xdr:rowOff>38100</xdr:rowOff>
    </xdr:to>
    <xdr:pic>
      <xdr:nvPicPr>
        <xdr:cNvPr id="30" name="CommandButton10"/>
        <xdr:cNvPicPr preferRelativeResize="1">
          <a:picLocks noChangeAspect="1"/>
        </xdr:cNvPicPr>
      </xdr:nvPicPr>
      <xdr:blipFill>
        <a:blip r:embed="rId13"/>
        <a:stretch>
          <a:fillRect/>
        </a:stretch>
      </xdr:blipFill>
      <xdr:spPr>
        <a:xfrm>
          <a:off x="5667375" y="4343400"/>
          <a:ext cx="666750" cy="323850"/>
        </a:xfrm>
        <a:prstGeom prst="rect">
          <a:avLst/>
        </a:prstGeom>
        <a:noFill/>
        <a:ln w="9525" cmpd="sng">
          <a:noFill/>
        </a:ln>
      </xdr:spPr>
    </xdr:pic>
    <xdr:clientData/>
  </xdr:twoCellAnchor>
  <xdr:twoCellAnchor editAs="oneCell">
    <xdr:from>
      <xdr:col>2</xdr:col>
      <xdr:colOff>333375</xdr:colOff>
      <xdr:row>23</xdr:row>
      <xdr:rowOff>19050</xdr:rowOff>
    </xdr:from>
    <xdr:to>
      <xdr:col>4</xdr:col>
      <xdr:colOff>495300</xdr:colOff>
      <xdr:row>29</xdr:row>
      <xdr:rowOff>104775</xdr:rowOff>
    </xdr:to>
    <xdr:pic>
      <xdr:nvPicPr>
        <xdr:cNvPr id="31" name="Picture 120"/>
        <xdr:cNvPicPr preferRelativeResize="1">
          <a:picLocks noChangeAspect="1"/>
        </xdr:cNvPicPr>
      </xdr:nvPicPr>
      <xdr:blipFill>
        <a:blip r:embed="rId14"/>
        <a:stretch>
          <a:fillRect/>
        </a:stretch>
      </xdr:blipFill>
      <xdr:spPr>
        <a:xfrm>
          <a:off x="2219325" y="4457700"/>
          <a:ext cx="2114550" cy="1228725"/>
        </a:xfrm>
        <a:prstGeom prst="rect">
          <a:avLst/>
        </a:prstGeom>
        <a:noFill/>
        <a:ln w="9525" cmpd="sng">
          <a:noFill/>
        </a:ln>
      </xdr:spPr>
    </xdr:pic>
    <xdr:clientData/>
  </xdr:twoCellAnchor>
  <xdr:twoCellAnchor editAs="oneCell">
    <xdr:from>
      <xdr:col>5</xdr:col>
      <xdr:colOff>66675</xdr:colOff>
      <xdr:row>24</xdr:row>
      <xdr:rowOff>0</xdr:rowOff>
    </xdr:from>
    <xdr:to>
      <xdr:col>6</xdr:col>
      <xdr:colOff>619125</xdr:colOff>
      <xdr:row>28</xdr:row>
      <xdr:rowOff>171450</xdr:rowOff>
    </xdr:to>
    <xdr:pic>
      <xdr:nvPicPr>
        <xdr:cNvPr id="32" name="Picture 125"/>
        <xdr:cNvPicPr preferRelativeResize="1">
          <a:picLocks noChangeAspect="1"/>
        </xdr:cNvPicPr>
      </xdr:nvPicPr>
      <xdr:blipFill>
        <a:blip r:embed="rId15"/>
        <a:stretch>
          <a:fillRect/>
        </a:stretch>
      </xdr:blipFill>
      <xdr:spPr>
        <a:xfrm>
          <a:off x="4848225" y="4629150"/>
          <a:ext cx="1495425" cy="933450"/>
        </a:xfrm>
        <a:prstGeom prst="rect">
          <a:avLst/>
        </a:prstGeom>
        <a:noFill/>
        <a:ln w="9525" cmpd="sng">
          <a:noFill/>
        </a:ln>
      </xdr:spPr>
    </xdr:pic>
    <xdr:clientData/>
  </xdr:twoCellAnchor>
  <xdr:twoCellAnchor editAs="oneCell">
    <xdr:from>
      <xdr:col>4</xdr:col>
      <xdr:colOff>95250</xdr:colOff>
      <xdr:row>35</xdr:row>
      <xdr:rowOff>171450</xdr:rowOff>
    </xdr:from>
    <xdr:to>
      <xdr:col>5</xdr:col>
      <xdr:colOff>95250</xdr:colOff>
      <xdr:row>41</xdr:row>
      <xdr:rowOff>28575</xdr:rowOff>
    </xdr:to>
    <xdr:pic>
      <xdr:nvPicPr>
        <xdr:cNvPr id="33" name="Picture 127"/>
        <xdr:cNvPicPr preferRelativeResize="1">
          <a:picLocks noChangeAspect="1"/>
        </xdr:cNvPicPr>
      </xdr:nvPicPr>
      <xdr:blipFill>
        <a:blip r:embed="rId16"/>
        <a:stretch>
          <a:fillRect/>
        </a:stretch>
      </xdr:blipFill>
      <xdr:spPr>
        <a:xfrm>
          <a:off x="3933825" y="6896100"/>
          <a:ext cx="942975" cy="1000125"/>
        </a:xfrm>
        <a:prstGeom prst="rect">
          <a:avLst/>
        </a:prstGeom>
        <a:noFill/>
        <a:ln w="9525" cmpd="sng">
          <a:noFill/>
        </a:ln>
      </xdr:spPr>
    </xdr:pic>
    <xdr:clientData/>
  </xdr:twoCellAnchor>
  <xdr:twoCellAnchor editAs="oneCell">
    <xdr:from>
      <xdr:col>2</xdr:col>
      <xdr:colOff>581025</xdr:colOff>
      <xdr:row>10</xdr:row>
      <xdr:rowOff>47625</xdr:rowOff>
    </xdr:from>
    <xdr:to>
      <xdr:col>3</xdr:col>
      <xdr:colOff>800100</xdr:colOff>
      <xdr:row>16</xdr:row>
      <xdr:rowOff>95250</xdr:rowOff>
    </xdr:to>
    <xdr:pic>
      <xdr:nvPicPr>
        <xdr:cNvPr id="34" name="Picture 129"/>
        <xdr:cNvPicPr preferRelativeResize="1">
          <a:picLocks noChangeAspect="1"/>
        </xdr:cNvPicPr>
      </xdr:nvPicPr>
      <xdr:blipFill>
        <a:blip r:embed="rId17"/>
        <a:stretch>
          <a:fillRect/>
        </a:stretch>
      </xdr:blipFill>
      <xdr:spPr>
        <a:xfrm>
          <a:off x="2466975" y="1990725"/>
          <a:ext cx="1228725" cy="1190625"/>
        </a:xfrm>
        <a:prstGeom prst="rect">
          <a:avLst/>
        </a:prstGeom>
        <a:noFill/>
        <a:ln w="9525" cmpd="sng">
          <a:noFill/>
        </a:ln>
      </xdr:spPr>
    </xdr:pic>
    <xdr:clientData/>
  </xdr:twoCellAnchor>
  <xdr:twoCellAnchor editAs="oneCell">
    <xdr:from>
      <xdr:col>0</xdr:col>
      <xdr:colOff>323850</xdr:colOff>
      <xdr:row>23</xdr:row>
      <xdr:rowOff>161925</xdr:rowOff>
    </xdr:from>
    <xdr:to>
      <xdr:col>1</xdr:col>
      <xdr:colOff>733425</xdr:colOff>
      <xdr:row>28</xdr:row>
      <xdr:rowOff>28575</xdr:rowOff>
    </xdr:to>
    <xdr:pic>
      <xdr:nvPicPr>
        <xdr:cNvPr id="35" name="Picture 130"/>
        <xdr:cNvPicPr preferRelativeResize="1">
          <a:picLocks noChangeAspect="1"/>
        </xdr:cNvPicPr>
      </xdr:nvPicPr>
      <xdr:blipFill>
        <a:blip r:embed="rId18"/>
        <a:stretch>
          <a:fillRect/>
        </a:stretch>
      </xdr:blipFill>
      <xdr:spPr>
        <a:xfrm>
          <a:off x="323850" y="4600575"/>
          <a:ext cx="1352550" cy="81915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134"/>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876300</xdr:colOff>
      <xdr:row>0</xdr:row>
      <xdr:rowOff>0</xdr:rowOff>
    </xdr:from>
    <xdr:to>
      <xdr:col>6</xdr:col>
      <xdr:colOff>857250</xdr:colOff>
      <xdr:row>2</xdr:row>
      <xdr:rowOff>152400</xdr:rowOff>
    </xdr:to>
    <xdr:pic>
      <xdr:nvPicPr>
        <xdr:cNvPr id="37" name="Picture 135"/>
        <xdr:cNvPicPr preferRelativeResize="1">
          <a:picLocks noChangeAspect="1"/>
        </xdr:cNvPicPr>
      </xdr:nvPicPr>
      <xdr:blipFill>
        <a:blip r:embed="rId20"/>
        <a:stretch>
          <a:fillRect/>
        </a:stretch>
      </xdr:blipFill>
      <xdr:spPr>
        <a:xfrm>
          <a:off x="5657850" y="0"/>
          <a:ext cx="923925" cy="533400"/>
        </a:xfrm>
        <a:prstGeom prst="rect">
          <a:avLst/>
        </a:prstGeom>
        <a:noFill/>
        <a:ln w="9525" cmpd="sng">
          <a:noFill/>
        </a:ln>
      </xdr:spPr>
    </xdr:pic>
    <xdr:clientData/>
  </xdr:twoCellAnchor>
  <xdr:twoCellAnchor>
    <xdr:from>
      <xdr:col>4</xdr:col>
      <xdr:colOff>904875</xdr:colOff>
      <xdr:row>0</xdr:row>
      <xdr:rowOff>9525</xdr:rowOff>
    </xdr:from>
    <xdr:to>
      <xdr:col>5</xdr:col>
      <xdr:colOff>790575</xdr:colOff>
      <xdr:row>2</xdr:row>
      <xdr:rowOff>161925</xdr:rowOff>
    </xdr:to>
    <xdr:pic>
      <xdr:nvPicPr>
        <xdr:cNvPr id="38" name="Picture 136"/>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43450" y="9525"/>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57150</xdr:colOff>
      <xdr:row>10</xdr:row>
      <xdr:rowOff>0</xdr:rowOff>
    </xdr:from>
    <xdr:to>
      <xdr:col>6</xdr:col>
      <xdr:colOff>762000</xdr:colOff>
      <xdr:row>12</xdr:row>
      <xdr:rowOff>38100</xdr:rowOff>
    </xdr:to>
    <xdr:pic>
      <xdr:nvPicPr>
        <xdr:cNvPr id="2" name="CommandButton1"/>
        <xdr:cNvPicPr preferRelativeResize="1">
          <a:picLocks noChangeAspect="1"/>
        </xdr:cNvPicPr>
      </xdr:nvPicPr>
      <xdr:blipFill>
        <a:blip r:embed="rId1"/>
        <a:stretch>
          <a:fillRect/>
        </a:stretch>
      </xdr:blipFill>
      <xdr:spPr>
        <a:xfrm>
          <a:off x="4067175"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514350</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62525" cy="152400"/>
        </a:xfrm>
        <a:prstGeom prst="rect">
          <a:avLst/>
        </a:prstGeom>
        <a:noFill/>
        <a:ln w="9525" cmpd="sng">
          <a:noFill/>
        </a:ln>
      </xdr:spPr>
    </xdr:pic>
    <xdr:clientData/>
  </xdr:twoCellAnchor>
  <xdr:twoCellAnchor editAs="oneCell">
    <xdr:from>
      <xdr:col>0</xdr:col>
      <xdr:colOff>180975</xdr:colOff>
      <xdr:row>16</xdr:row>
      <xdr:rowOff>28575</xdr:rowOff>
    </xdr:from>
    <xdr:to>
      <xdr:col>1</xdr:col>
      <xdr:colOff>180975</xdr:colOff>
      <xdr:row>26</xdr:row>
      <xdr:rowOff>142875</xdr:rowOff>
    </xdr:to>
    <xdr:pic>
      <xdr:nvPicPr>
        <xdr:cNvPr id="4" name="ListBox2"/>
        <xdr:cNvPicPr preferRelativeResize="1">
          <a:picLocks noChangeAspect="1"/>
        </xdr:cNvPicPr>
      </xdr:nvPicPr>
      <xdr:blipFill>
        <a:blip r:embed="rId3"/>
        <a:stretch>
          <a:fillRect/>
        </a:stretch>
      </xdr:blipFill>
      <xdr:spPr>
        <a:xfrm>
          <a:off x="180975" y="3324225"/>
          <a:ext cx="819150" cy="23336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47625</xdr:colOff>
      <xdr:row>0</xdr:row>
      <xdr:rowOff>38100</xdr:rowOff>
    </xdr:from>
    <xdr:to>
      <xdr:col>1</xdr:col>
      <xdr:colOff>361950</xdr:colOff>
      <xdr:row>2</xdr:row>
      <xdr:rowOff>38100</xdr:rowOff>
    </xdr:to>
    <xdr:pic>
      <xdr:nvPicPr>
        <xdr:cNvPr id="7" name="Picture 622"/>
        <xdr:cNvPicPr preferRelativeResize="1">
          <a:picLocks noChangeAspect="1"/>
        </xdr:cNvPicPr>
      </xdr:nvPicPr>
      <xdr:blipFill>
        <a:blip r:embed="rId6"/>
        <a:stretch>
          <a:fillRect/>
        </a:stretch>
      </xdr:blipFill>
      <xdr:spPr>
        <a:xfrm>
          <a:off x="47625" y="38100"/>
          <a:ext cx="1133475" cy="381000"/>
        </a:xfrm>
        <a:prstGeom prst="rect">
          <a:avLst/>
        </a:prstGeom>
        <a:noFill/>
        <a:ln w="9525" cmpd="sng">
          <a:noFill/>
        </a:ln>
      </xdr:spPr>
    </xdr:pic>
    <xdr:clientData/>
  </xdr:twoCellAnchor>
  <xdr:twoCellAnchor>
    <xdr:from>
      <xdr:col>7</xdr:col>
      <xdr:colOff>523875</xdr:colOff>
      <xdr:row>0</xdr:row>
      <xdr:rowOff>28575</xdr:rowOff>
    </xdr:from>
    <xdr:to>
      <xdr:col>8</xdr:col>
      <xdr:colOff>695325</xdr:colOff>
      <xdr:row>2</xdr:row>
      <xdr:rowOff>180975</xdr:rowOff>
    </xdr:to>
    <xdr:pic>
      <xdr:nvPicPr>
        <xdr:cNvPr id="8" name="Picture 623"/>
        <xdr:cNvPicPr preferRelativeResize="1">
          <a:picLocks noChangeAspect="1"/>
        </xdr:cNvPicPr>
      </xdr:nvPicPr>
      <xdr:blipFill>
        <a:blip r:embed="rId7"/>
        <a:stretch>
          <a:fillRect/>
        </a:stretch>
      </xdr:blipFill>
      <xdr:spPr>
        <a:xfrm>
          <a:off x="6029325" y="28575"/>
          <a:ext cx="923925" cy="533400"/>
        </a:xfrm>
        <a:prstGeom prst="rect">
          <a:avLst/>
        </a:prstGeom>
        <a:noFill/>
        <a:ln w="9525" cmpd="sng">
          <a:noFill/>
        </a:ln>
      </xdr:spPr>
    </xdr:pic>
    <xdr:clientData/>
  </xdr:twoCellAnchor>
  <xdr:twoCellAnchor>
    <xdr:from>
      <xdr:col>6</xdr:col>
      <xdr:colOff>381000</xdr:colOff>
      <xdr:row>0</xdr:row>
      <xdr:rowOff>38100</xdr:rowOff>
    </xdr:from>
    <xdr:to>
      <xdr:col>7</xdr:col>
      <xdr:colOff>428625</xdr:colOff>
      <xdr:row>2</xdr:row>
      <xdr:rowOff>190500</xdr:rowOff>
    </xdr:to>
    <xdr:pic>
      <xdr:nvPicPr>
        <xdr:cNvPr id="9" name="Picture 624"/>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5105400" y="38100"/>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8675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4"/>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219075</xdr:colOff>
      <xdr:row>0</xdr:row>
      <xdr:rowOff>38100</xdr:rowOff>
    </xdr:from>
    <xdr:to>
      <xdr:col>6</xdr:col>
      <xdr:colOff>1143000</xdr:colOff>
      <xdr:row>2</xdr:row>
      <xdr:rowOff>190500</xdr:rowOff>
    </xdr:to>
    <xdr:pic>
      <xdr:nvPicPr>
        <xdr:cNvPr id="3" name="Picture 15"/>
        <xdr:cNvPicPr preferRelativeResize="1">
          <a:picLocks noChangeAspect="1"/>
        </xdr:cNvPicPr>
      </xdr:nvPicPr>
      <xdr:blipFill>
        <a:blip r:embed="rId2"/>
        <a:stretch>
          <a:fillRect/>
        </a:stretch>
      </xdr:blipFill>
      <xdr:spPr>
        <a:xfrm>
          <a:off x="6210300" y="38100"/>
          <a:ext cx="923925" cy="533400"/>
        </a:xfrm>
        <a:prstGeom prst="rect">
          <a:avLst/>
        </a:prstGeom>
        <a:noFill/>
        <a:ln w="9525" cmpd="sng">
          <a:noFill/>
        </a:ln>
      </xdr:spPr>
    </xdr:pic>
    <xdr:clientData/>
  </xdr:twoCellAnchor>
  <xdr:twoCellAnchor>
    <xdr:from>
      <xdr:col>5</xdr:col>
      <xdr:colOff>142875</xdr:colOff>
      <xdr:row>0</xdr:row>
      <xdr:rowOff>47625</xdr:rowOff>
    </xdr:from>
    <xdr:to>
      <xdr:col>6</xdr:col>
      <xdr:colOff>133350</xdr:colOff>
      <xdr:row>2</xdr:row>
      <xdr:rowOff>200025</xdr:rowOff>
    </xdr:to>
    <xdr:pic>
      <xdr:nvPicPr>
        <xdr:cNvPr id="4" name="Picture 16"/>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295900" y="47625"/>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790575</xdr:colOff>
      <xdr:row>0</xdr:row>
      <xdr:rowOff>38100</xdr:rowOff>
    </xdr:from>
    <xdr:to>
      <xdr:col>7</xdr:col>
      <xdr:colOff>876300</xdr:colOff>
      <xdr:row>2</xdr:row>
      <xdr:rowOff>190500</xdr:rowOff>
    </xdr:to>
    <xdr:pic>
      <xdr:nvPicPr>
        <xdr:cNvPr id="3" name="Picture 7"/>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5</xdr:col>
      <xdr:colOff>581025</xdr:colOff>
      <xdr:row>0</xdr:row>
      <xdr:rowOff>47625</xdr:rowOff>
    </xdr:from>
    <xdr:to>
      <xdr:col>6</xdr:col>
      <xdr:colOff>695325</xdr:colOff>
      <xdr:row>2</xdr:row>
      <xdr:rowOff>200025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85725</xdr:rowOff>
    </xdr:from>
    <xdr:to>
      <xdr:col>3</xdr:col>
      <xdr:colOff>152400</xdr:colOff>
      <xdr:row>31</xdr:row>
      <xdr:rowOff>104775</xdr:rowOff>
    </xdr:to>
    <xdr:sp>
      <xdr:nvSpPr>
        <xdr:cNvPr id="6" name="Line 19"/>
        <xdr:cNvSpPr>
          <a:spLocks/>
        </xdr:cNvSpPr>
      </xdr:nvSpPr>
      <xdr:spPr>
        <a:xfrm flipH="1" flipV="1">
          <a:off x="2676525" y="5153025"/>
          <a:ext cx="371475" cy="13716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xdr:colOff>
      <xdr:row>26</xdr:row>
      <xdr:rowOff>57150</xdr:rowOff>
    </xdr:from>
    <xdr:to>
      <xdr:col>5</xdr:col>
      <xdr:colOff>152400</xdr:colOff>
      <xdr:row>31</xdr:row>
      <xdr:rowOff>95250</xdr:rowOff>
    </xdr:to>
    <xdr:sp>
      <xdr:nvSpPr>
        <xdr:cNvPr id="8" name="Line 21"/>
        <xdr:cNvSpPr>
          <a:spLocks/>
        </xdr:cNvSpPr>
      </xdr:nvSpPr>
      <xdr:spPr>
        <a:xfrm flipV="1">
          <a:off x="3867150" y="5505450"/>
          <a:ext cx="1066800" cy="10096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152400</xdr:colOff>
      <xdr:row>34</xdr:row>
      <xdr:rowOff>133350</xdr:rowOff>
    </xdr:to>
    <xdr:sp>
      <xdr:nvSpPr>
        <xdr:cNvPr id="9" name="Line 22"/>
        <xdr:cNvSpPr>
          <a:spLocks/>
        </xdr:cNvSpPr>
      </xdr:nvSpPr>
      <xdr:spPr>
        <a:xfrm>
          <a:off x="4305300" y="7115175"/>
          <a:ext cx="62865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0"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38</xdr:row>
      <xdr:rowOff>47625</xdr:rowOff>
    </xdr:from>
    <xdr:to>
      <xdr:col>2</xdr:col>
      <xdr:colOff>990600</xdr:colOff>
      <xdr:row>44</xdr:row>
      <xdr:rowOff>47625</xdr:rowOff>
    </xdr:to>
    <xdr:sp>
      <xdr:nvSpPr>
        <xdr:cNvPr id="11" name="Line 24"/>
        <xdr:cNvSpPr>
          <a:spLocks/>
        </xdr:cNvSpPr>
      </xdr:nvSpPr>
      <xdr:spPr>
        <a:xfrm flipH="1">
          <a:off x="2095500" y="7800975"/>
          <a:ext cx="78105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647700</xdr:colOff>
      <xdr:row>38</xdr:row>
      <xdr:rowOff>9525</xdr:rowOff>
    </xdr:from>
    <xdr:to>
      <xdr:col>4</xdr:col>
      <xdr:colOff>295275</xdr:colOff>
      <xdr:row>43</xdr:row>
      <xdr:rowOff>123825</xdr:rowOff>
    </xdr:to>
    <xdr:sp>
      <xdr:nvSpPr>
        <xdr:cNvPr id="12" name="Line 25"/>
        <xdr:cNvSpPr>
          <a:spLocks/>
        </xdr:cNvSpPr>
      </xdr:nvSpPr>
      <xdr:spPr>
        <a:xfrm>
          <a:off x="3543300" y="7762875"/>
          <a:ext cx="590550" cy="10668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19"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24</xdr:row>
      <xdr:rowOff>76200</xdr:rowOff>
    </xdr:from>
    <xdr:to>
      <xdr:col>3</xdr:col>
      <xdr:colOff>704850</xdr:colOff>
      <xdr:row>26</xdr:row>
      <xdr:rowOff>19050</xdr:rowOff>
    </xdr:to>
    <xdr:pic>
      <xdr:nvPicPr>
        <xdr:cNvPr id="21" name="CommandButton6"/>
        <xdr:cNvPicPr preferRelativeResize="1">
          <a:picLocks noChangeAspect="1"/>
        </xdr:cNvPicPr>
      </xdr:nvPicPr>
      <xdr:blipFill>
        <a:blip r:embed="rId4"/>
        <a:stretch>
          <a:fillRect/>
        </a:stretch>
      </xdr:blipFill>
      <xdr:spPr>
        <a:xfrm>
          <a:off x="3038475" y="5143500"/>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847725</xdr:colOff>
      <xdr:row>36</xdr:row>
      <xdr:rowOff>152400</xdr:rowOff>
    </xdr:from>
    <xdr:to>
      <xdr:col>6</xdr:col>
      <xdr:colOff>628650</xdr:colOff>
      <xdr:row>38</xdr:row>
      <xdr:rowOff>95250</xdr:rowOff>
    </xdr:to>
    <xdr:pic>
      <xdr:nvPicPr>
        <xdr:cNvPr id="23" name="CommandButton1"/>
        <xdr:cNvPicPr preferRelativeResize="1">
          <a:picLocks noChangeAspect="1"/>
        </xdr:cNvPicPr>
      </xdr:nvPicPr>
      <xdr:blipFill>
        <a:blip r:embed="rId6"/>
        <a:stretch>
          <a:fillRect/>
        </a:stretch>
      </xdr:blipFill>
      <xdr:spPr>
        <a:xfrm>
          <a:off x="5629275" y="752475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5</xdr:col>
      <xdr:colOff>95250</xdr:colOff>
      <xdr:row>47</xdr:row>
      <xdr:rowOff>152400</xdr:rowOff>
    </xdr:from>
    <xdr:to>
      <xdr:col>5</xdr:col>
      <xdr:colOff>838200</xdr:colOff>
      <xdr:row>49</xdr:row>
      <xdr:rowOff>95250</xdr:rowOff>
    </xdr:to>
    <xdr:pic>
      <xdr:nvPicPr>
        <xdr:cNvPr id="25" name="CommandButton2"/>
        <xdr:cNvPicPr preferRelativeResize="1">
          <a:picLocks noChangeAspect="1"/>
        </xdr:cNvPicPr>
      </xdr:nvPicPr>
      <xdr:blipFill>
        <a:blip r:embed="rId8"/>
        <a:stretch>
          <a:fillRect/>
        </a:stretch>
      </xdr:blipFill>
      <xdr:spPr>
        <a:xfrm>
          <a:off x="4876800" y="9620250"/>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733425</xdr:colOff>
      <xdr:row>36</xdr:row>
      <xdr:rowOff>142875</xdr:rowOff>
    </xdr:from>
    <xdr:to>
      <xdr:col>1</xdr:col>
      <xdr:colOff>704850</xdr:colOff>
      <xdr:row>38</xdr:row>
      <xdr:rowOff>85725</xdr:rowOff>
    </xdr:to>
    <xdr:pic>
      <xdr:nvPicPr>
        <xdr:cNvPr id="28" name="CommandButton4"/>
        <xdr:cNvPicPr preferRelativeResize="1">
          <a:picLocks noChangeAspect="1"/>
        </xdr:cNvPicPr>
      </xdr:nvPicPr>
      <xdr:blipFill>
        <a:blip r:embed="rId11"/>
        <a:stretch>
          <a:fillRect/>
        </a:stretch>
      </xdr:blipFill>
      <xdr:spPr>
        <a:xfrm>
          <a:off x="733425" y="7515225"/>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847725</xdr:colOff>
      <xdr:row>30</xdr:row>
      <xdr:rowOff>123825</xdr:rowOff>
    </xdr:from>
    <xdr:to>
      <xdr:col>6</xdr:col>
      <xdr:colOff>628650</xdr:colOff>
      <xdr:row>32</xdr:row>
      <xdr:rowOff>66675</xdr:rowOff>
    </xdr:to>
    <xdr:pic>
      <xdr:nvPicPr>
        <xdr:cNvPr id="30" name="CommandButton9"/>
        <xdr:cNvPicPr preferRelativeResize="1">
          <a:picLocks noChangeAspect="1"/>
        </xdr:cNvPicPr>
      </xdr:nvPicPr>
      <xdr:blipFill>
        <a:blip r:embed="rId13"/>
        <a:stretch>
          <a:fillRect/>
        </a:stretch>
      </xdr:blipFill>
      <xdr:spPr>
        <a:xfrm>
          <a:off x="5629275" y="6353175"/>
          <a:ext cx="723900" cy="323850"/>
        </a:xfrm>
        <a:prstGeom prst="rect">
          <a:avLst/>
        </a:prstGeom>
        <a:noFill/>
        <a:ln w="9525" cmpd="sng">
          <a:noFill/>
        </a:ln>
      </xdr:spPr>
    </xdr:pic>
    <xdr:clientData/>
  </xdr:twoCellAnchor>
  <xdr:twoCellAnchor editAs="oneCell">
    <xdr:from>
      <xdr:col>2</xdr:col>
      <xdr:colOff>333375</xdr:colOff>
      <xdr:row>31</xdr:row>
      <xdr:rowOff>76200</xdr:rowOff>
    </xdr:from>
    <xdr:to>
      <xdr:col>4</xdr:col>
      <xdr:colOff>600075</xdr:colOff>
      <xdr:row>38</xdr:row>
      <xdr:rowOff>38100</xdr:rowOff>
    </xdr:to>
    <xdr:pic>
      <xdr:nvPicPr>
        <xdr:cNvPr id="31" name="Picture 60"/>
        <xdr:cNvPicPr preferRelativeResize="1">
          <a:picLocks noChangeAspect="1"/>
        </xdr:cNvPicPr>
      </xdr:nvPicPr>
      <xdr:blipFill>
        <a:blip r:embed="rId14"/>
        <a:stretch>
          <a:fillRect/>
        </a:stretch>
      </xdr:blipFill>
      <xdr:spPr>
        <a:xfrm>
          <a:off x="2219325" y="6496050"/>
          <a:ext cx="2219325" cy="1295400"/>
        </a:xfrm>
        <a:prstGeom prst="rect">
          <a:avLst/>
        </a:prstGeom>
        <a:noFill/>
        <a:ln w="9525" cmpd="sng">
          <a:noFill/>
        </a:ln>
      </xdr:spPr>
    </xdr:pic>
    <xdr:clientData/>
  </xdr:twoCellAnchor>
  <xdr:twoCellAnchor editAs="oneCell">
    <xdr:from>
      <xdr:col>5</xdr:col>
      <xdr:colOff>133350</xdr:colOff>
      <xdr:row>32</xdr:row>
      <xdr:rowOff>19050</xdr:rowOff>
    </xdr:from>
    <xdr:to>
      <xdr:col>6</xdr:col>
      <xdr:colOff>619125</xdr:colOff>
      <xdr:row>36</xdr:row>
      <xdr:rowOff>152400</xdr:rowOff>
    </xdr:to>
    <xdr:pic>
      <xdr:nvPicPr>
        <xdr:cNvPr id="32" name="Picture 81"/>
        <xdr:cNvPicPr preferRelativeResize="1">
          <a:picLocks noChangeAspect="1"/>
        </xdr:cNvPicPr>
      </xdr:nvPicPr>
      <xdr:blipFill>
        <a:blip r:embed="rId15"/>
        <a:stretch>
          <a:fillRect/>
        </a:stretch>
      </xdr:blipFill>
      <xdr:spPr>
        <a:xfrm>
          <a:off x="4914900" y="6629400"/>
          <a:ext cx="1428750" cy="895350"/>
        </a:xfrm>
        <a:prstGeom prst="rect">
          <a:avLst/>
        </a:prstGeom>
        <a:noFill/>
        <a:ln w="9525" cmpd="sng">
          <a:noFill/>
        </a:ln>
      </xdr:spPr>
    </xdr:pic>
    <xdr:clientData/>
  </xdr:twoCellAnchor>
  <xdr:twoCellAnchor editAs="oneCell">
    <xdr:from>
      <xdr:col>3</xdr:col>
      <xdr:colOff>885825</xdr:colOff>
      <xdr:row>43</xdr:row>
      <xdr:rowOff>114300</xdr:rowOff>
    </xdr:from>
    <xdr:to>
      <xdr:col>5</xdr:col>
      <xdr:colOff>104775</xdr:colOff>
      <xdr:row>49</xdr:row>
      <xdr:rowOff>76200</xdr:rowOff>
    </xdr:to>
    <xdr:pic>
      <xdr:nvPicPr>
        <xdr:cNvPr id="33" name="Picture 83"/>
        <xdr:cNvPicPr preferRelativeResize="1">
          <a:picLocks noChangeAspect="1"/>
        </xdr:cNvPicPr>
      </xdr:nvPicPr>
      <xdr:blipFill>
        <a:blip r:embed="rId16"/>
        <a:stretch>
          <a:fillRect/>
        </a:stretch>
      </xdr:blipFill>
      <xdr:spPr>
        <a:xfrm>
          <a:off x="3781425" y="8820150"/>
          <a:ext cx="1104900" cy="1104900"/>
        </a:xfrm>
        <a:prstGeom prst="rect">
          <a:avLst/>
        </a:prstGeom>
        <a:noFill/>
        <a:ln w="9525" cmpd="sng">
          <a:noFill/>
        </a:ln>
      </xdr:spPr>
    </xdr:pic>
    <xdr:clientData/>
  </xdr:twoCellAnchor>
  <xdr:twoCellAnchor editAs="oneCell">
    <xdr:from>
      <xdr:col>2</xdr:col>
      <xdr:colOff>542925</xdr:colOff>
      <xdr:row>18</xdr:row>
      <xdr:rowOff>47625</xdr:rowOff>
    </xdr:from>
    <xdr:to>
      <xdr:col>3</xdr:col>
      <xdr:colOff>762000</xdr:colOff>
      <xdr:row>24</xdr:row>
      <xdr:rowOff>95250</xdr:rowOff>
    </xdr:to>
    <xdr:pic>
      <xdr:nvPicPr>
        <xdr:cNvPr id="34" name="Picture 84"/>
        <xdr:cNvPicPr preferRelativeResize="1">
          <a:picLocks noChangeAspect="1"/>
        </xdr:cNvPicPr>
      </xdr:nvPicPr>
      <xdr:blipFill>
        <a:blip r:embed="rId17"/>
        <a:stretch>
          <a:fillRect/>
        </a:stretch>
      </xdr:blipFill>
      <xdr:spPr>
        <a:xfrm>
          <a:off x="2428875" y="3971925"/>
          <a:ext cx="1228725" cy="1190625"/>
        </a:xfrm>
        <a:prstGeom prst="rect">
          <a:avLst/>
        </a:prstGeom>
        <a:noFill/>
        <a:ln w="9525" cmpd="sng">
          <a:noFill/>
        </a:ln>
      </xdr:spPr>
    </xdr:pic>
    <xdr:clientData/>
  </xdr:twoCellAnchor>
  <xdr:twoCellAnchor editAs="oneCell">
    <xdr:from>
      <xdr:col>0</xdr:col>
      <xdr:colOff>295275</xdr:colOff>
      <xdr:row>32</xdr:row>
      <xdr:rowOff>76200</xdr:rowOff>
    </xdr:from>
    <xdr:to>
      <xdr:col>1</xdr:col>
      <xdr:colOff>733425</xdr:colOff>
      <xdr:row>36</xdr:row>
      <xdr:rowOff>152400</xdr:rowOff>
    </xdr:to>
    <xdr:pic>
      <xdr:nvPicPr>
        <xdr:cNvPr id="35" name="Picture 85"/>
        <xdr:cNvPicPr preferRelativeResize="1">
          <a:picLocks noChangeAspect="1"/>
        </xdr:cNvPicPr>
      </xdr:nvPicPr>
      <xdr:blipFill>
        <a:blip r:embed="rId18"/>
        <a:stretch>
          <a:fillRect/>
        </a:stretch>
      </xdr:blipFill>
      <xdr:spPr>
        <a:xfrm>
          <a:off x="295275" y="6686550"/>
          <a:ext cx="1381125" cy="83820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89"/>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914400</xdr:colOff>
      <xdr:row>0</xdr:row>
      <xdr:rowOff>9525</xdr:rowOff>
    </xdr:from>
    <xdr:to>
      <xdr:col>6</xdr:col>
      <xdr:colOff>895350</xdr:colOff>
      <xdr:row>2</xdr:row>
      <xdr:rowOff>161925</xdr:rowOff>
    </xdr:to>
    <xdr:pic>
      <xdr:nvPicPr>
        <xdr:cNvPr id="37" name="Picture 90"/>
        <xdr:cNvPicPr preferRelativeResize="1">
          <a:picLocks noChangeAspect="1"/>
        </xdr:cNvPicPr>
      </xdr:nvPicPr>
      <xdr:blipFill>
        <a:blip r:embed="rId20"/>
        <a:stretch>
          <a:fillRect/>
        </a:stretch>
      </xdr:blipFill>
      <xdr:spPr>
        <a:xfrm>
          <a:off x="5695950" y="9525"/>
          <a:ext cx="923925" cy="533400"/>
        </a:xfrm>
        <a:prstGeom prst="rect">
          <a:avLst/>
        </a:prstGeom>
        <a:noFill/>
        <a:ln w="9525" cmpd="sng">
          <a:noFill/>
        </a:ln>
      </xdr:spPr>
    </xdr:pic>
    <xdr:clientData/>
  </xdr:twoCellAnchor>
  <xdr:twoCellAnchor>
    <xdr:from>
      <xdr:col>5</xdr:col>
      <xdr:colOff>0</xdr:colOff>
      <xdr:row>0</xdr:row>
      <xdr:rowOff>28575</xdr:rowOff>
    </xdr:from>
    <xdr:to>
      <xdr:col>5</xdr:col>
      <xdr:colOff>828675</xdr:colOff>
      <xdr:row>2</xdr:row>
      <xdr:rowOff>180975</xdr:rowOff>
    </xdr:to>
    <xdr:pic>
      <xdr:nvPicPr>
        <xdr:cNvPr id="38" name="Picture 91"/>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81550" y="2857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71"/>
  <sheetViews>
    <sheetView tabSelected="1" view="pageBreakPreview" zoomScale="75" zoomScaleNormal="75" zoomScaleSheetLayoutView="75" workbookViewId="0" topLeftCell="A1">
      <selection activeCell="J11" sqref="J11"/>
    </sheetView>
  </sheetViews>
  <sheetFormatPr defaultColWidth="11.00390625" defaultRowHeight="15"/>
  <cols>
    <col min="1" max="7" width="13.25390625" style="0" customWidth="1"/>
  </cols>
  <sheetData>
    <row r="3" spans="1:7" ht="17.25" thickBot="1">
      <c r="A3" s="7"/>
      <c r="B3" s="7" t="s">
        <v>61</v>
      </c>
      <c r="C3" s="6"/>
      <c r="D3" s="6"/>
      <c r="E3" s="6"/>
      <c r="F3" s="6"/>
      <c r="G3" s="6"/>
    </row>
    <row r="4" ht="15">
      <c r="C4" s="10"/>
    </row>
    <row r="6" spans="1:7" ht="15.75" thickBot="1">
      <c r="A6" s="6"/>
      <c r="B6" s="6"/>
      <c r="C6" s="6"/>
      <c r="D6" s="6"/>
      <c r="E6" s="6"/>
      <c r="F6" s="6"/>
      <c r="G6" s="6"/>
    </row>
    <row r="9" spans="2:3" ht="19.5">
      <c r="B9" s="132" t="s">
        <v>64</v>
      </c>
      <c r="C9" s="133"/>
    </row>
    <row r="11" spans="1:2" ht="18">
      <c r="A11" s="135"/>
      <c r="B11" s="134" t="s">
        <v>65</v>
      </c>
    </row>
    <row r="12" ht="18">
      <c r="B12" s="134" t="s">
        <v>66</v>
      </c>
    </row>
    <row r="13" ht="18">
      <c r="B13" s="134"/>
    </row>
    <row r="14" ht="18">
      <c r="B14" s="134" t="s">
        <v>67</v>
      </c>
    </row>
    <row r="15" ht="18">
      <c r="B15" s="134"/>
    </row>
    <row r="16" ht="18">
      <c r="B16" s="134" t="s">
        <v>87</v>
      </c>
    </row>
    <row r="17" ht="18">
      <c r="B17" s="134"/>
    </row>
    <row r="18" ht="18">
      <c r="B18" s="134" t="s">
        <v>88</v>
      </c>
    </row>
    <row r="19" ht="18">
      <c r="B19" s="134" t="s">
        <v>89</v>
      </c>
    </row>
    <row r="20" ht="18">
      <c r="B20" s="134"/>
    </row>
    <row r="21" ht="18">
      <c r="B21" s="134" t="s">
        <v>90</v>
      </c>
    </row>
    <row r="22" ht="18">
      <c r="B22" s="134" t="s">
        <v>91</v>
      </c>
    </row>
    <row r="23" ht="18">
      <c r="B23" s="134" t="s">
        <v>101</v>
      </c>
    </row>
    <row r="24" ht="18">
      <c r="B24" s="134" t="s">
        <v>102</v>
      </c>
    </row>
    <row r="25" ht="18">
      <c r="B25" s="134" t="s">
        <v>68</v>
      </c>
    </row>
    <row r="26" ht="18">
      <c r="B26" s="134" t="s">
        <v>69</v>
      </c>
    </row>
    <row r="27" ht="18">
      <c r="B27" s="134"/>
    </row>
    <row r="28" spans="1:2" ht="18">
      <c r="A28" s="253" t="s">
        <v>186</v>
      </c>
      <c r="B28" s="134" t="s">
        <v>92</v>
      </c>
    </row>
    <row r="29" ht="18">
      <c r="B29" s="134" t="s">
        <v>93</v>
      </c>
    </row>
    <row r="30" ht="18">
      <c r="B30" s="134" t="s">
        <v>178</v>
      </c>
    </row>
    <row r="31" ht="18">
      <c r="B31" s="134" t="s">
        <v>179</v>
      </c>
    </row>
    <row r="32" ht="18">
      <c r="B32" s="134" t="s">
        <v>180</v>
      </c>
    </row>
    <row r="33" ht="18">
      <c r="B33" s="134" t="s">
        <v>181</v>
      </c>
    </row>
    <row r="34" ht="18">
      <c r="B34" s="134" t="s">
        <v>182</v>
      </c>
    </row>
    <row r="35" ht="18">
      <c r="B35" s="134" t="s">
        <v>183</v>
      </c>
    </row>
    <row r="36" ht="18">
      <c r="B36" s="134" t="s">
        <v>184</v>
      </c>
    </row>
    <row r="37" ht="18">
      <c r="B37" s="134" t="s">
        <v>185</v>
      </c>
    </row>
    <row r="38" ht="18">
      <c r="B38" s="134"/>
    </row>
    <row r="39" ht="18">
      <c r="B39" s="134" t="s">
        <v>94</v>
      </c>
    </row>
    <row r="40" ht="18">
      <c r="B40" s="134" t="s">
        <v>70</v>
      </c>
    </row>
    <row r="41" ht="18">
      <c r="B41" s="134" t="s">
        <v>95</v>
      </c>
    </row>
    <row r="42" ht="18">
      <c r="B42" s="134" t="s">
        <v>96</v>
      </c>
    </row>
    <row r="43" ht="18">
      <c r="B43" s="134" t="s">
        <v>230</v>
      </c>
    </row>
    <row r="45" spans="1:2" ht="18">
      <c r="A45" s="253" t="s">
        <v>187</v>
      </c>
      <c r="B45" s="134" t="s">
        <v>97</v>
      </c>
    </row>
    <row r="46" ht="18">
      <c r="B46" s="134" t="s">
        <v>98</v>
      </c>
    </row>
    <row r="47" ht="18">
      <c r="B47" s="134" t="s">
        <v>188</v>
      </c>
    </row>
    <row r="48" ht="18">
      <c r="B48" s="134" t="s">
        <v>99</v>
      </c>
    </row>
    <row r="49" ht="26.25" customHeight="1">
      <c r="B49" s="134" t="s">
        <v>100</v>
      </c>
    </row>
    <row r="50" ht="15.75" customHeight="1"/>
    <row r="51" ht="18">
      <c r="B51" s="134" t="s">
        <v>105</v>
      </c>
    </row>
    <row r="52" ht="18">
      <c r="B52" s="134" t="s">
        <v>81</v>
      </c>
    </row>
    <row r="53" ht="18">
      <c r="B53" s="134"/>
    </row>
    <row r="54" ht="18">
      <c r="B54" s="134" t="s">
        <v>244</v>
      </c>
    </row>
    <row r="55" ht="18">
      <c r="B55" s="134" t="s">
        <v>241</v>
      </c>
    </row>
    <row r="56" ht="18">
      <c r="B56" s="134" t="s">
        <v>242</v>
      </c>
    </row>
    <row r="57" ht="18">
      <c r="B57" s="134" t="s">
        <v>243</v>
      </c>
    </row>
    <row r="58" ht="18">
      <c r="B58" s="134"/>
    </row>
    <row r="59" ht="18">
      <c r="B59" s="134" t="s">
        <v>245</v>
      </c>
    </row>
    <row r="60" ht="18">
      <c r="B60" s="134" t="s">
        <v>229</v>
      </c>
    </row>
    <row r="61" ht="18">
      <c r="B61" s="134" t="s">
        <v>253</v>
      </c>
    </row>
    <row r="62" ht="18">
      <c r="B62" s="134" t="s">
        <v>254</v>
      </c>
    </row>
    <row r="64" ht="18">
      <c r="B64" s="134" t="s">
        <v>246</v>
      </c>
    </row>
    <row r="65" ht="18">
      <c r="B65" s="134" t="s">
        <v>83</v>
      </c>
    </row>
    <row r="66" ht="18">
      <c r="B66" s="134" t="s">
        <v>84</v>
      </c>
    </row>
    <row r="67" ht="18">
      <c r="B67" s="134" t="s">
        <v>85</v>
      </c>
    </row>
    <row r="68" ht="18">
      <c r="B68" s="134" t="s">
        <v>86</v>
      </c>
    </row>
    <row r="69" ht="18">
      <c r="B69" s="134" t="s">
        <v>231</v>
      </c>
    </row>
    <row r="70" ht="18">
      <c r="B70" s="134" t="s">
        <v>107</v>
      </c>
    </row>
    <row r="71" ht="18">
      <c r="B71" s="134" t="s">
        <v>232</v>
      </c>
    </row>
  </sheetData>
  <printOptions/>
  <pageMargins left="0.75" right="0.75" top="1" bottom="1" header="0" footer="0"/>
  <pageSetup horizontalDpi="300" verticalDpi="300" orientation="portrait" paperSize="9" scale="47" r:id="rId2"/>
  <drawing r:id="rId1"/>
</worksheet>
</file>

<file path=xl/worksheets/sheet10.xml><?xml version="1.0" encoding="utf-8"?>
<worksheet xmlns="http://schemas.openxmlformats.org/spreadsheetml/2006/main" xmlns:r="http://schemas.openxmlformats.org/officeDocument/2006/relationships">
  <sheetPr codeName="Hoja7"/>
  <dimension ref="A3:L35"/>
  <sheetViews>
    <sheetView view="pageBreakPreview" zoomScale="75" zoomScaleSheetLayoutView="75" workbookViewId="0" topLeftCell="A1">
      <selection activeCell="J34" sqref="J34"/>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43</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122</v>
      </c>
      <c r="B8" s="169"/>
      <c r="C8" s="169"/>
      <c r="D8" s="169"/>
      <c r="E8" s="9"/>
      <c r="F8" s="9"/>
      <c r="G8" s="9"/>
      <c r="H8" s="9"/>
    </row>
    <row r="9" spans="1:8" ht="16.5">
      <c r="A9" s="100"/>
      <c r="B9" s="9"/>
      <c r="C9" s="9"/>
      <c r="D9" s="9"/>
      <c r="E9" s="9"/>
      <c r="F9" s="9"/>
      <c r="G9" s="9"/>
      <c r="H9" s="9"/>
    </row>
    <row r="10" spans="1:8" ht="16.5">
      <c r="A10" s="19"/>
      <c r="B10" s="9"/>
      <c r="C10" s="9"/>
      <c r="D10" s="9"/>
      <c r="E10" s="9"/>
      <c r="F10" s="9"/>
      <c r="G10" s="9"/>
      <c r="H10" s="9"/>
    </row>
    <row r="11" spans="1:4" ht="15">
      <c r="A11" s="259" t="s">
        <v>32</v>
      </c>
      <c r="B11" s="259"/>
      <c r="C11" s="215"/>
      <c r="D11" s="149" t="s">
        <v>3</v>
      </c>
    </row>
    <row r="12" spans="1:3" ht="15">
      <c r="A12" s="263" t="s">
        <v>143</v>
      </c>
      <c r="B12" s="264"/>
      <c r="C12" s="215"/>
    </row>
    <row r="16" ht="16.5">
      <c r="B16" s="148" t="s">
        <v>140</v>
      </c>
    </row>
    <row r="17" ht="15.75" thickBot="1"/>
    <row r="18" spans="3:5" ht="17.25" thickBot="1">
      <c r="C18" s="260" t="s">
        <v>123</v>
      </c>
      <c r="D18" s="261"/>
      <c r="E18" s="262"/>
    </row>
    <row r="19" spans="3:5" ht="16.5">
      <c r="C19" s="151"/>
      <c r="D19" s="152"/>
      <c r="E19" s="153"/>
    </row>
    <row r="20" spans="1:8" ht="16.5">
      <c r="A20" s="219"/>
      <c r="C20" s="35" t="s">
        <v>111</v>
      </c>
      <c r="D20" s="154">
        <v>3</v>
      </c>
      <c r="E20" s="155"/>
      <c r="F20" s="178"/>
      <c r="G20" s="178"/>
      <c r="H20" s="178"/>
    </row>
    <row r="21" spans="1:8" ht="15.75" thickBot="1">
      <c r="A21" s="178"/>
      <c r="C21" s="38" t="s">
        <v>25</v>
      </c>
      <c r="D21" s="173">
        <v>2</v>
      </c>
      <c r="E21" s="174"/>
      <c r="F21" s="178"/>
      <c r="G21" s="178"/>
      <c r="H21" s="178"/>
    </row>
    <row r="22" spans="1:8" ht="15">
      <c r="A22" s="178"/>
      <c r="B22" s="178"/>
      <c r="C22" s="178"/>
      <c r="D22" s="178"/>
      <c r="E22" s="178"/>
      <c r="F22" s="178"/>
      <c r="G22" s="178"/>
      <c r="H22" s="178"/>
    </row>
    <row r="23" spans="1:8" ht="15">
      <c r="A23" s="178"/>
      <c r="B23" s="178"/>
      <c r="C23" s="225"/>
      <c r="D23" s="178"/>
      <c r="E23" s="178"/>
      <c r="F23" s="178"/>
      <c r="G23" s="178"/>
      <c r="H23" s="178"/>
    </row>
    <row r="26" ht="15"/>
    <row r="27" ht="15.75" thickBot="1"/>
    <row r="28" spans="1:3" ht="18.75" thickBot="1">
      <c r="A28" s="188"/>
      <c r="C28" s="148"/>
    </row>
    <row r="29" spans="1:9" ht="15">
      <c r="A29" t="s">
        <v>129</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134</v>
      </c>
      <c r="B31" s="210"/>
      <c r="C31" s="204" t="s">
        <v>131</v>
      </c>
      <c r="D31" s="191" t="s">
        <v>136</v>
      </c>
      <c r="E31" s="191" t="s">
        <v>141</v>
      </c>
      <c r="F31" s="222" t="s">
        <v>124</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1.xml><?xml version="1.0" encoding="utf-8"?>
<worksheet xmlns="http://schemas.openxmlformats.org/spreadsheetml/2006/main" xmlns:r="http://schemas.openxmlformats.org/officeDocument/2006/relationships">
  <sheetPr codeName="Hoja8"/>
  <dimension ref="A3:G73"/>
  <sheetViews>
    <sheetView view="pageBreakPreview" zoomScale="75" zoomScaleNormal="75" zoomScaleSheetLayoutView="75" workbookViewId="0" topLeftCell="A1">
      <selection activeCell="A1" sqref="A1"/>
    </sheetView>
  </sheetViews>
  <sheetFormatPr defaultColWidth="11.00390625" defaultRowHeight="15"/>
  <cols>
    <col min="3" max="3" width="19.125" style="0" customWidth="1"/>
    <col min="4" max="4" width="11.625" style="0" bestFit="1" customWidth="1"/>
    <col min="7" max="7" width="15.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6" ht="19.5">
      <c r="B9" s="63" t="s">
        <v>39</v>
      </c>
      <c r="C9" s="45"/>
      <c r="D9" s="45"/>
      <c r="E9" s="45"/>
      <c r="F9" s="45"/>
    </row>
    <row r="10" ht="15.75" thickBot="1"/>
    <row r="11" spans="2:7" ht="16.5">
      <c r="B11" s="66" t="s">
        <v>44</v>
      </c>
      <c r="C11" s="67"/>
      <c r="D11" s="67"/>
      <c r="E11" s="67"/>
      <c r="F11" s="67"/>
      <c r="G11" s="68"/>
    </row>
    <row r="12" spans="2:7" ht="17.25" thickBot="1">
      <c r="B12" s="69" t="s">
        <v>45</v>
      </c>
      <c r="C12" s="70"/>
      <c r="D12" s="70"/>
      <c r="E12" s="70"/>
      <c r="F12" s="70"/>
      <c r="G12" s="71"/>
    </row>
    <row r="13" spans="2:7" ht="16.5">
      <c r="B13" s="120" t="s">
        <v>60</v>
      </c>
      <c r="C13" s="121"/>
      <c r="D13" s="121"/>
      <c r="E13" s="121"/>
      <c r="F13" s="121"/>
      <c r="G13" s="122"/>
    </row>
    <row r="14" spans="2:7" ht="17.25" thickBot="1">
      <c r="B14" s="123" t="s">
        <v>176</v>
      </c>
      <c r="C14" s="124"/>
      <c r="D14" s="124"/>
      <c r="E14" s="124"/>
      <c r="F14" s="124"/>
      <c r="G14" s="125"/>
    </row>
    <row r="15" ht="16.5">
      <c r="B15" s="65"/>
    </row>
    <row r="16" ht="16.5">
      <c r="B16" s="65"/>
    </row>
    <row r="17" ht="16.5">
      <c r="B17" s="142" t="s">
        <v>74</v>
      </c>
    </row>
    <row r="18" spans="2:5" ht="15">
      <c r="B18" s="143"/>
      <c r="C18" s="143"/>
      <c r="D18" s="143"/>
      <c r="E18" s="143"/>
    </row>
    <row r="19" spans="1:5" ht="15">
      <c r="A19" s="3"/>
      <c r="B19" t="s">
        <v>198</v>
      </c>
      <c r="D19">
        <f>A19</f>
        <v>0</v>
      </c>
      <c r="E19" t="s">
        <v>3</v>
      </c>
    </row>
    <row r="20" spans="1:5" ht="15">
      <c r="A20" s="3"/>
      <c r="B20" t="s">
        <v>199</v>
      </c>
      <c r="D20">
        <f>A20</f>
        <v>0</v>
      </c>
      <c r="E20" t="s">
        <v>17</v>
      </c>
    </row>
    <row r="21" spans="2:5" ht="15">
      <c r="B21" t="s">
        <v>73</v>
      </c>
      <c r="D21">
        <f>D19*D20/100</f>
        <v>0</v>
      </c>
      <c r="E21" t="s">
        <v>3</v>
      </c>
    </row>
    <row r="22" spans="1:5" ht="15">
      <c r="A22" s="3"/>
      <c r="B22" t="s">
        <v>227</v>
      </c>
      <c r="D22">
        <f>A22</f>
        <v>0</v>
      </c>
      <c r="E22" t="s">
        <v>3</v>
      </c>
    </row>
    <row r="23" spans="2:5" ht="15">
      <c r="B23" t="s">
        <v>228</v>
      </c>
      <c r="D23">
        <f>D19*(1-D20/100)+D22</f>
        <v>0</v>
      </c>
      <c r="E23" t="s">
        <v>3</v>
      </c>
    </row>
    <row r="25" ht="16.5">
      <c r="B25" s="19" t="s">
        <v>42</v>
      </c>
    </row>
    <row r="26" ht="15.75" thickBot="1"/>
    <row r="27" spans="2:6" ht="17.25" thickBot="1">
      <c r="B27" s="41" t="s">
        <v>35</v>
      </c>
      <c r="C27" s="42" t="s">
        <v>36</v>
      </c>
      <c r="D27" s="43"/>
      <c r="E27" s="43"/>
      <c r="F27" s="44" t="s">
        <v>37</v>
      </c>
    </row>
    <row r="28" spans="1:6" ht="15">
      <c r="A28" s="3"/>
      <c r="B28" s="256">
        <v>1</v>
      </c>
      <c r="C28" s="105" t="s">
        <v>200</v>
      </c>
      <c r="D28" s="105"/>
      <c r="E28" s="105"/>
      <c r="F28" s="106">
        <v>4</v>
      </c>
    </row>
    <row r="29" spans="2:6" ht="15.75" thickBot="1">
      <c r="B29" s="38"/>
      <c r="C29" s="39" t="s">
        <v>201</v>
      </c>
      <c r="D29" s="39"/>
      <c r="E29" s="39"/>
      <c r="F29" s="40"/>
    </row>
    <row r="30" spans="2:6" ht="15">
      <c r="B30" s="35">
        <v>2</v>
      </c>
      <c r="C30" s="36" t="s">
        <v>202</v>
      </c>
      <c r="D30" s="36"/>
      <c r="E30" s="36"/>
      <c r="F30" s="37">
        <v>1.5</v>
      </c>
    </row>
    <row r="31" spans="2:6" ht="15.75" thickBot="1">
      <c r="B31" s="38"/>
      <c r="C31" s="39"/>
      <c r="D31" s="39"/>
      <c r="E31" s="39"/>
      <c r="F31" s="40"/>
    </row>
    <row r="35" spans="1:4" ht="16.5">
      <c r="A35" s="3"/>
      <c r="B35" s="64" t="s">
        <v>47</v>
      </c>
      <c r="D35" s="19">
        <f>A35</f>
        <v>0</v>
      </c>
    </row>
    <row r="36" spans="2:5" ht="16.5">
      <c r="B36" s="19" t="s">
        <v>29</v>
      </c>
      <c r="D36">
        <f>D21*(IF(A28=1,F28)+IF(A28=2,F30))</f>
        <v>0</v>
      </c>
      <c r="E36" t="s">
        <v>3</v>
      </c>
    </row>
    <row r="38" spans="2:5" ht="16.5">
      <c r="B38" s="19" t="s">
        <v>30</v>
      </c>
      <c r="D38">
        <f>IF(D23&lt;25000,(D36*(25+15)/100),(D36*(20+5)/100))</f>
        <v>0</v>
      </c>
      <c r="E38" t="s">
        <v>3</v>
      </c>
    </row>
    <row r="39" ht="16.5">
      <c r="B39" s="19"/>
    </row>
    <row r="40" ht="16.5">
      <c r="B40" s="142" t="s">
        <v>75</v>
      </c>
    </row>
    <row r="41" ht="16.5">
      <c r="B41" s="19"/>
    </row>
    <row r="42" spans="1:5" ht="15">
      <c r="A42" s="3"/>
      <c r="B42" t="s">
        <v>203</v>
      </c>
      <c r="D42" s="115">
        <f>A42</f>
        <v>0</v>
      </c>
      <c r="E42" t="s">
        <v>3</v>
      </c>
    </row>
    <row r="43" spans="1:5" ht="15">
      <c r="A43" s="3"/>
      <c r="B43" t="s">
        <v>204</v>
      </c>
      <c r="D43">
        <f>A43</f>
        <v>0</v>
      </c>
      <c r="E43" t="s">
        <v>17</v>
      </c>
    </row>
    <row r="44" spans="2:5" ht="15">
      <c r="B44" t="s">
        <v>76</v>
      </c>
      <c r="D44" s="115">
        <f>D42*D43/100</f>
        <v>0</v>
      </c>
      <c r="E44" t="s">
        <v>3</v>
      </c>
    </row>
    <row r="45" spans="2:5" ht="15">
      <c r="B45" t="s">
        <v>77</v>
      </c>
      <c r="D45" s="115">
        <f>D42*(1-(D43)/100)</f>
        <v>0</v>
      </c>
      <c r="E45" t="s">
        <v>3</v>
      </c>
    </row>
    <row r="46" spans="1:5" ht="15">
      <c r="A46" s="3"/>
      <c r="B46" t="s">
        <v>225</v>
      </c>
      <c r="D46" s="114">
        <f>A46</f>
        <v>0</v>
      </c>
      <c r="E46" t="s">
        <v>3</v>
      </c>
    </row>
    <row r="47" spans="2:5" ht="15">
      <c r="B47" t="s">
        <v>226</v>
      </c>
      <c r="D47" s="114">
        <f>D46+D45</f>
        <v>0</v>
      </c>
      <c r="E47" t="s">
        <v>3</v>
      </c>
    </row>
    <row r="48" spans="1:5" ht="15">
      <c r="A48" s="3"/>
      <c r="B48" t="s">
        <v>78</v>
      </c>
      <c r="D48" s="115">
        <f>A48</f>
        <v>0</v>
      </c>
      <c r="E48" t="s">
        <v>3</v>
      </c>
    </row>
    <row r="49" spans="2:5" ht="15">
      <c r="B49" t="s">
        <v>79</v>
      </c>
      <c r="D49" s="144">
        <f>D47-D48</f>
        <v>0</v>
      </c>
      <c r="E49" t="s">
        <v>3</v>
      </c>
    </row>
    <row r="51" ht="19.5">
      <c r="B51" s="113">
        <f>IF(D49=0,"",(IF(D49&lt;=D38,"EL PLAN DE REDUCCIÓN PROPUESTO ES VÁLIDO SIEMPRE QUE SE CUMPLAN LOS VALORES LÍMITE DE EMISIÓN PARA CADA FOCO","EL PLAN DE REDUCCIÓN PROPUESTO NO ES VÁLIDO")))</f>
      </c>
    </row>
    <row r="52" ht="16.5">
      <c r="B52" s="19"/>
    </row>
    <row r="53" ht="15.75" thickBot="1"/>
    <row r="54" spans="2:5" ht="16.5">
      <c r="B54" s="74" t="s">
        <v>142</v>
      </c>
      <c r="C54" s="25"/>
      <c r="D54" s="80"/>
      <c r="E54" s="26"/>
    </row>
    <row r="55" spans="2:5" ht="15">
      <c r="B55" s="27"/>
      <c r="C55" s="9"/>
      <c r="D55" s="9"/>
      <c r="E55" s="28"/>
    </row>
    <row r="56" spans="1:5" ht="16.5">
      <c r="A56" s="73"/>
      <c r="B56" s="75">
        <v>38656</v>
      </c>
      <c r="C56" s="79" t="s">
        <v>48</v>
      </c>
      <c r="D56" s="117" t="str">
        <f>IF(D49=0,"---",IF(D49&lt;=D38,D38*1.5,"---"))</f>
        <v>---</v>
      </c>
      <c r="E56" s="28" t="s">
        <v>46</v>
      </c>
    </row>
    <row r="57" spans="1:5" ht="17.25" thickBot="1">
      <c r="A57" s="72"/>
      <c r="B57" s="77">
        <v>39386</v>
      </c>
      <c r="C57" s="81" t="s">
        <v>48</v>
      </c>
      <c r="D57" s="118" t="str">
        <f>IF(D49=0,"---",IF(D49&lt;=D38,D38,"---"))</f>
        <v>---</v>
      </c>
      <c r="E57" s="30" t="s">
        <v>46</v>
      </c>
    </row>
    <row r="62" ht="15.75" thickBot="1"/>
    <row r="63" spans="2:7" ht="16.5">
      <c r="B63" s="136" t="s">
        <v>71</v>
      </c>
      <c r="C63" s="137"/>
      <c r="D63" s="137"/>
      <c r="E63" s="137"/>
      <c r="F63" s="137"/>
      <c r="G63" s="138"/>
    </row>
    <row r="64" spans="2:7" ht="16.5">
      <c r="B64" s="139" t="s">
        <v>138</v>
      </c>
      <c r="C64" s="140"/>
      <c r="D64" s="140"/>
      <c r="E64" s="140"/>
      <c r="F64" s="140"/>
      <c r="G64" s="141"/>
    </row>
    <row r="65" spans="2:7" ht="16.5">
      <c r="B65" s="139"/>
      <c r="C65" s="140"/>
      <c r="D65" s="140"/>
      <c r="E65" s="140"/>
      <c r="F65" s="140"/>
      <c r="G65" s="141"/>
    </row>
    <row r="66" spans="2:7" ht="16.5">
      <c r="B66" s="139"/>
      <c r="C66" s="9"/>
      <c r="D66" s="9"/>
      <c r="E66" s="9"/>
      <c r="F66" s="9"/>
      <c r="G66" s="28"/>
    </row>
    <row r="67" spans="2:7" ht="15">
      <c r="B67" s="27"/>
      <c r="C67" s="9"/>
      <c r="D67" s="9"/>
      <c r="E67" s="9"/>
      <c r="F67" s="9"/>
      <c r="G67" s="28"/>
    </row>
    <row r="68" spans="2:7" ht="15">
      <c r="B68" s="27" t="s">
        <v>72</v>
      </c>
      <c r="C68" s="9"/>
      <c r="D68" s="9"/>
      <c r="E68" s="9"/>
      <c r="F68" s="9"/>
      <c r="G68" s="28"/>
    </row>
    <row r="69" spans="2:7" ht="15">
      <c r="B69" s="27"/>
      <c r="C69" s="9"/>
      <c r="D69" s="9"/>
      <c r="E69" s="9"/>
      <c r="F69" s="9"/>
      <c r="G69" s="28"/>
    </row>
    <row r="70" spans="2:7" ht="15">
      <c r="B70" s="27"/>
      <c r="C70" s="9"/>
      <c r="D70" s="9"/>
      <c r="E70" s="9"/>
      <c r="F70" s="9"/>
      <c r="G70" s="28"/>
    </row>
    <row r="71" spans="2:7" ht="15">
      <c r="B71" s="27"/>
      <c r="C71" s="9"/>
      <c r="D71" s="9"/>
      <c r="E71" s="9"/>
      <c r="F71" s="9"/>
      <c r="G71" s="28"/>
    </row>
    <row r="72" spans="2:7" ht="15">
      <c r="B72" s="27"/>
      <c r="C72" s="9"/>
      <c r="D72" s="9"/>
      <c r="E72" s="9"/>
      <c r="F72" s="9" t="s">
        <v>82</v>
      </c>
      <c r="G72" s="28"/>
    </row>
    <row r="73" spans="2:7" ht="15.75" thickBot="1">
      <c r="B73" s="29"/>
      <c r="C73" s="6"/>
      <c r="D73" s="6"/>
      <c r="E73" s="6"/>
      <c r="F73" s="6"/>
      <c r="G73" s="30"/>
    </row>
  </sheetData>
  <printOptions/>
  <pageMargins left="0.75" right="0.75" top="1" bottom="1" header="0" footer="0"/>
  <pageSetup horizontalDpi="1200" verticalDpi="1200" orientation="portrait" paperSize="9" scale="65" r:id="rId4"/>
  <rowBreaks count="1" manualBreakCount="1">
    <brk id="52" max="6" man="1"/>
  </rowBreaks>
  <drawing r:id="rId3"/>
  <legacyDrawing r:id="rId2"/>
</worksheet>
</file>

<file path=xl/worksheets/sheet12.xml><?xml version="1.0" encoding="utf-8"?>
<worksheet xmlns="http://schemas.openxmlformats.org/spreadsheetml/2006/main" xmlns:r="http://schemas.openxmlformats.org/officeDocument/2006/relationships">
  <sheetPr codeName="Hoja9"/>
  <dimension ref="A3:H43"/>
  <sheetViews>
    <sheetView view="pageBreakPreview" zoomScale="75" zoomScaleNormal="75" zoomScaleSheetLayoutView="75" workbookViewId="0" topLeftCell="A1">
      <selection activeCell="A1" sqref="A1"/>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43</v>
      </c>
      <c r="C3" s="6"/>
      <c r="D3" s="6"/>
      <c r="E3" s="6"/>
      <c r="F3" s="6"/>
      <c r="G3" s="6"/>
    </row>
    <row r="4" ht="15">
      <c r="C4" s="10"/>
    </row>
    <row r="6" spans="1:7" ht="15.75" thickBot="1">
      <c r="A6" s="6"/>
      <c r="B6" s="6"/>
      <c r="C6" s="6"/>
      <c r="D6" s="6"/>
      <c r="E6" s="6"/>
      <c r="F6" s="6"/>
      <c r="G6" s="6"/>
    </row>
    <row r="9" spans="2:5" ht="19.5">
      <c r="B9" s="62" t="s">
        <v>43</v>
      </c>
      <c r="C9" s="62"/>
      <c r="D9" s="62"/>
      <c r="E9" s="62"/>
    </row>
    <row r="11" ht="15.75" thickBot="1"/>
    <row r="12" spans="2:7" ht="19.5">
      <c r="B12" s="104" t="s">
        <v>206</v>
      </c>
      <c r="C12" s="105"/>
      <c r="D12" s="105"/>
      <c r="E12" s="105"/>
      <c r="F12" s="105"/>
      <c r="G12" s="106"/>
    </row>
    <row r="13" spans="2:7" ht="19.5">
      <c r="B13" s="107" t="s">
        <v>207</v>
      </c>
      <c r="C13" s="36"/>
      <c r="D13" s="36"/>
      <c r="E13" s="36"/>
      <c r="F13" s="36"/>
      <c r="G13" s="37"/>
    </row>
    <row r="14" spans="2:7" ht="19.5">
      <c r="B14" s="107" t="s">
        <v>208</v>
      </c>
      <c r="C14" s="36"/>
      <c r="D14" s="36"/>
      <c r="E14" s="36"/>
      <c r="F14" s="36"/>
      <c r="G14" s="37"/>
    </row>
    <row r="15" spans="2:7" ht="20.25" thickBot="1">
      <c r="B15" s="108" t="s">
        <v>209</v>
      </c>
      <c r="C15" s="39"/>
      <c r="D15" s="39"/>
      <c r="E15" s="39"/>
      <c r="F15" s="39"/>
      <c r="G15" s="40"/>
    </row>
    <row r="16" ht="19.5">
      <c r="B16" s="103"/>
    </row>
    <row r="17" ht="19.5">
      <c r="B17" s="103"/>
    </row>
    <row r="18" ht="19.5">
      <c r="B18" s="166" t="s">
        <v>126</v>
      </c>
    </row>
    <row r="19" ht="19.5">
      <c r="B19" s="166" t="s">
        <v>22</v>
      </c>
    </row>
    <row r="20" ht="17.25" customHeight="1">
      <c r="B20" s="103"/>
    </row>
    <row r="22" spans="2:8" ht="19.5">
      <c r="B22" s="62" t="s">
        <v>41</v>
      </c>
      <c r="C22" s="11"/>
      <c r="D22" s="11"/>
      <c r="E22" s="11"/>
      <c r="F22" s="11"/>
      <c r="G22" s="11"/>
      <c r="H22" s="11"/>
    </row>
    <row r="24" spans="2:3" ht="16.5" customHeight="1">
      <c r="B24" s="113"/>
      <c r="C24" s="113"/>
    </row>
    <row r="28" spans="2:8" ht="19.5">
      <c r="B28" s="62" t="s">
        <v>144</v>
      </c>
      <c r="C28" s="62"/>
      <c r="D28" s="62"/>
      <c r="E28" s="62"/>
      <c r="F28" s="62"/>
      <c r="G28" s="62"/>
      <c r="H28" s="62"/>
    </row>
    <row r="31" spans="2:5" ht="15">
      <c r="B31" t="s">
        <v>32</v>
      </c>
      <c r="D31" s="232">
        <f>'plan gestión-R40'!D104</f>
      </c>
      <c r="E31" s="9" t="s">
        <v>3</v>
      </c>
    </row>
    <row r="33" spans="2:7" ht="15">
      <c r="B33" t="s">
        <v>16</v>
      </c>
      <c r="F33" s="230">
        <f>IF(ISERROR('plan gestión-R40'!D108/'plan gestión-R40'!D73),"",('plan gestión-R40'!D108/'plan gestión-R40'!D73*100))</f>
      </c>
      <c r="G33" t="s">
        <v>17</v>
      </c>
    </row>
    <row r="35" spans="2:5" ht="19.5">
      <c r="B35" s="113">
        <f>IF(OR(D31="",F33=""),"",(IF(D31&gt;25000,(IF(F33&gt;20,"LAS EMISIONES DIFUSAS NO CUMPLEN LA LEGISLACIÓN","LAS EMISIONES DIFUSAS CUMPLEN LA LEGISLACIÓN")),IF(F33&gt;25,"LAS EMISIONES DIFUSAS NO CUMPLEN LA LEGISLACIÓN","LAS EMISIONES DIFUSAS CUMPLEN LA LEGISLACIÓN"))))</f>
      </c>
      <c r="C35" s="113"/>
      <c r="E35" s="18"/>
    </row>
    <row r="36" spans="2:5" ht="19.5">
      <c r="B36" s="113"/>
      <c r="C36" s="113"/>
      <c r="E36" s="18"/>
    </row>
    <row r="37" spans="2:5" ht="19.5">
      <c r="B37" s="113"/>
      <c r="C37" s="113"/>
      <c r="E37" s="18"/>
    </row>
    <row r="38" spans="2:8" ht="19.5">
      <c r="B38" s="62" t="s">
        <v>177</v>
      </c>
      <c r="C38" s="176"/>
      <c r="D38" s="176"/>
      <c r="E38" s="176"/>
      <c r="F38" s="176"/>
      <c r="G38" s="176"/>
      <c r="H38" s="176"/>
    </row>
    <row r="41" spans="2:5" ht="15">
      <c r="B41" t="s">
        <v>125</v>
      </c>
      <c r="D41" s="144">
        <f>'plan gestión-R40'!D112</f>
        <v>0</v>
      </c>
      <c r="E41" t="s">
        <v>3</v>
      </c>
    </row>
    <row r="43" ht="22.5">
      <c r="B43" s="252">
        <f>IF(OR(B24="",B35=""),"",(IF(AND(B24="LAS EMISIONES CONFINADAS CUMPLEN LA LEGISLACIÓN",B35="LAS EMISIONES DIFUSAS CUMPLEN LA LEGISLACIÓN"),"LAS EMISIONES TOTALES CUMPLEN LA LEGISLACIÓN","LAS EMISIONES TOTALES NO CUMPLEN LA LEGISLACIÓN")))</f>
      </c>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71" r:id="rId2"/>
  <drawing r:id="rId1"/>
</worksheet>
</file>

<file path=xl/worksheets/sheet13.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45">
      <selection activeCell="A96" sqref="A96"/>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103</v>
      </c>
      <c r="C9" s="172"/>
      <c r="D9" s="172"/>
      <c r="E9" s="172"/>
      <c r="F9" s="172"/>
      <c r="G9" s="172"/>
    </row>
    <row r="10" spans="1:7" ht="19.5">
      <c r="A10" s="9"/>
      <c r="B10" s="171" t="s">
        <v>210</v>
      </c>
      <c r="C10" s="172"/>
      <c r="D10" s="172"/>
      <c r="E10" s="172"/>
      <c r="F10" s="172"/>
      <c r="G10" s="172"/>
    </row>
    <row r="11" spans="1:7" ht="19.5">
      <c r="A11" s="9"/>
      <c r="B11" s="171" t="s">
        <v>211</v>
      </c>
      <c r="C11" s="9"/>
      <c r="D11" s="9"/>
      <c r="E11" s="9"/>
      <c r="F11" s="9"/>
      <c r="G11" s="9"/>
    </row>
    <row r="12" spans="1:7" ht="19.5">
      <c r="A12" s="9"/>
      <c r="B12" s="91"/>
      <c r="C12" s="9"/>
      <c r="D12" s="9"/>
      <c r="E12" s="9"/>
      <c r="F12" s="9"/>
      <c r="G12" s="9"/>
    </row>
    <row r="13" spans="1:7" ht="19.5">
      <c r="A13" s="9"/>
      <c r="B13" s="91"/>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211" t="s">
        <v>205</v>
      </c>
      <c r="F50">
        <f>A50</f>
        <v>0</v>
      </c>
    </row>
    <row r="53" spans="2:4" ht="16.5">
      <c r="B53" s="16" t="s">
        <v>28</v>
      </c>
      <c r="C53" s="17"/>
      <c r="D53" s="17"/>
    </row>
    <row r="54" ht="15">
      <c r="C54" s="2"/>
    </row>
    <row r="55" spans="2:3" ht="15">
      <c r="B55" s="61" t="s">
        <v>18</v>
      </c>
      <c r="C55" s="2"/>
    </row>
    <row r="56" spans="2:3" ht="15">
      <c r="B56" s="61" t="s">
        <v>14</v>
      </c>
      <c r="C56" s="2"/>
    </row>
    <row r="57" spans="2:3" ht="15">
      <c r="B57" s="61" t="s">
        <v>4</v>
      </c>
      <c r="C57" s="2"/>
    </row>
    <row r="58" spans="2:3" ht="15">
      <c r="B58" t="s">
        <v>19</v>
      </c>
      <c r="C58" s="2"/>
    </row>
    <row r="59" spans="2:3" ht="15">
      <c r="B59" t="s">
        <v>21</v>
      </c>
      <c r="C59" s="2"/>
    </row>
    <row r="60" spans="2:3" ht="15">
      <c r="B60" t="s">
        <v>20</v>
      </c>
      <c r="C60" s="2"/>
    </row>
    <row r="61" spans="2:3" ht="15">
      <c r="B61" s="61" t="s">
        <v>5</v>
      </c>
      <c r="C61" s="2"/>
    </row>
    <row r="62" spans="2:3" ht="15">
      <c r="B62" s="61" t="s">
        <v>6</v>
      </c>
      <c r="C62" s="2"/>
    </row>
    <row r="63" spans="2:3" ht="15">
      <c r="B63" s="61" t="s">
        <v>7</v>
      </c>
      <c r="C63" s="2"/>
    </row>
    <row r="64" spans="2:3" ht="15">
      <c r="B64" s="61" t="s">
        <v>9</v>
      </c>
      <c r="C64" s="2"/>
    </row>
    <row r="65" spans="2:3" ht="15">
      <c r="B65" t="s">
        <v>240</v>
      </c>
      <c r="C65" s="2"/>
    </row>
    <row r="66" ht="15">
      <c r="C66" s="2"/>
    </row>
    <row r="68" spans="2:5" ht="16.5">
      <c r="B68" s="12" t="s">
        <v>33</v>
      </c>
      <c r="C68" s="13"/>
      <c r="D68" s="13"/>
      <c r="E68" s="13"/>
    </row>
    <row r="70" spans="1:6" ht="15">
      <c r="A70" s="3"/>
      <c r="B70" t="s">
        <v>8</v>
      </c>
      <c r="E70">
        <f>A70</f>
        <v>0</v>
      </c>
      <c r="F70" t="s">
        <v>3</v>
      </c>
    </row>
    <row r="71" spans="1:6" ht="15">
      <c r="A71" s="3"/>
      <c r="B71" t="s">
        <v>34</v>
      </c>
      <c r="E71">
        <f>A71</f>
        <v>0</v>
      </c>
      <c r="F71" t="s">
        <v>3</v>
      </c>
    </row>
    <row r="73" spans="2:5" ht="15">
      <c r="B73" t="s">
        <v>15</v>
      </c>
      <c r="D73">
        <f>E70+E71</f>
        <v>0</v>
      </c>
      <c r="E73" t="s">
        <v>3</v>
      </c>
    </row>
    <row r="75" ht="15">
      <c r="E75" s="5"/>
    </row>
    <row r="76" spans="1:4" ht="16.5">
      <c r="A76" s="1"/>
      <c r="B76" s="175" t="s">
        <v>23</v>
      </c>
      <c r="C76" s="169"/>
      <c r="D76" s="169"/>
    </row>
    <row r="77" spans="2:4" ht="15">
      <c r="B77" s="9"/>
      <c r="C77" s="9"/>
      <c r="D77" s="9"/>
    </row>
    <row r="78" spans="2:6" ht="15">
      <c r="B78" s="84" t="s">
        <v>139</v>
      </c>
      <c r="C78" s="9"/>
      <c r="D78" s="9"/>
      <c r="E78" s="251"/>
      <c r="F78" t="s">
        <v>135</v>
      </c>
    </row>
    <row r="81" spans="2:5" ht="16.5">
      <c r="B81" s="14" t="s">
        <v>145</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56</v>
      </c>
      <c r="D104">
        <f>IF(D73=0,"",(D92-D102))</f>
      </c>
      <c r="E104" t="s">
        <v>0</v>
      </c>
      <c r="F104" s="231"/>
    </row>
    <row r="107" ht="15.75" thickBot="1"/>
    <row r="108" spans="2:5" ht="15.75" thickBot="1">
      <c r="B108" s="33" t="s">
        <v>146</v>
      </c>
      <c r="C108" s="21"/>
      <c r="D108" s="22">
        <f>D92-D94-D96-D98-D100-D102</f>
        <v>0</v>
      </c>
      <c r="E108" s="34" t="s">
        <v>3</v>
      </c>
    </row>
    <row r="111" ht="17.25" thickBot="1">
      <c r="E111" s="18"/>
    </row>
    <row r="112" spans="2:5" ht="17.25" thickBot="1">
      <c r="B112" s="20" t="s">
        <v>31</v>
      </c>
      <c r="C112" s="21"/>
      <c r="D112" s="22">
        <f>D94+D108</f>
        <v>0</v>
      </c>
      <c r="E112" s="23" t="s">
        <v>3</v>
      </c>
    </row>
    <row r="115" ht="15.75" thickBot="1"/>
    <row r="116" spans="2:7" ht="16.5">
      <c r="B116" s="136" t="s">
        <v>71</v>
      </c>
      <c r="C116" s="137"/>
      <c r="D116" s="137"/>
      <c r="E116" s="137"/>
      <c r="F116" s="137"/>
      <c r="G116" s="138"/>
    </row>
    <row r="117" spans="2:7" ht="16.5">
      <c r="B117" s="139" t="s">
        <v>138</v>
      </c>
      <c r="C117" s="140"/>
      <c r="D117" s="140"/>
      <c r="E117" s="140"/>
      <c r="F117" s="140"/>
      <c r="G117" s="141"/>
    </row>
    <row r="118" spans="2:7" ht="16.5">
      <c r="B118" s="139"/>
      <c r="C118" s="140"/>
      <c r="D118" s="140"/>
      <c r="E118" s="140"/>
      <c r="F118" s="140"/>
      <c r="G118" s="141"/>
    </row>
    <row r="119" spans="2:7" ht="16.5">
      <c r="B119" s="139"/>
      <c r="C119" s="9"/>
      <c r="D119" s="9"/>
      <c r="E119" s="9"/>
      <c r="F119" s="9"/>
      <c r="G119" s="28"/>
    </row>
    <row r="120" spans="2:7" ht="15">
      <c r="B120" s="27"/>
      <c r="C120" s="9"/>
      <c r="D120" s="9"/>
      <c r="E120" s="9"/>
      <c r="F120" s="9"/>
      <c r="G120" s="28"/>
    </row>
    <row r="121" spans="2:7" ht="15">
      <c r="B121" s="27" t="s">
        <v>72</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82</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6" r:id="rId4"/>
  <rowBreaks count="2" manualBreakCount="2">
    <brk id="51" max="6" man="1"/>
    <brk id="75"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L14" sqref="L14"/>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43</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68" t="s">
        <v>122</v>
      </c>
      <c r="B8" s="169"/>
      <c r="C8" s="169"/>
      <c r="D8" s="168"/>
      <c r="E8" s="9"/>
      <c r="F8" s="9"/>
      <c r="G8" s="9"/>
      <c r="H8" s="9"/>
    </row>
    <row r="9" spans="1:8" ht="15">
      <c r="A9" s="84"/>
      <c r="B9" s="9"/>
      <c r="C9" s="9"/>
      <c r="D9" s="9"/>
      <c r="E9" s="9"/>
      <c r="F9" s="9"/>
      <c r="G9" s="9"/>
      <c r="H9" s="9"/>
    </row>
    <row r="10" spans="1:8" ht="15">
      <c r="A10" s="9"/>
      <c r="B10" s="9"/>
      <c r="C10" s="9"/>
      <c r="D10" s="9"/>
      <c r="E10" s="9"/>
      <c r="F10" s="9"/>
      <c r="G10" s="9"/>
      <c r="H10" s="9"/>
    </row>
    <row r="11" spans="1:4" ht="15">
      <c r="A11" s="259" t="s">
        <v>32</v>
      </c>
      <c r="B11" s="259"/>
      <c r="C11" s="215"/>
      <c r="D11" s="149" t="s">
        <v>3</v>
      </c>
    </row>
    <row r="12" spans="1:3" ht="15">
      <c r="A12" s="263" t="s">
        <v>143</v>
      </c>
      <c r="B12" s="264"/>
      <c r="C12" s="215"/>
    </row>
    <row r="16" ht="16.5">
      <c r="B16" s="148" t="s">
        <v>140</v>
      </c>
    </row>
    <row r="17" ht="15.75" thickBot="1"/>
    <row r="18" spans="3:5" ht="17.25" thickBot="1">
      <c r="C18" s="158" t="s">
        <v>123</v>
      </c>
      <c r="D18" s="156"/>
      <c r="E18" s="157"/>
    </row>
    <row r="19" spans="3:5" ht="16.5">
      <c r="C19" s="151"/>
      <c r="D19" s="152"/>
      <c r="E19" s="153"/>
    </row>
    <row r="20" spans="1:5" ht="16.5">
      <c r="A20" s="18"/>
      <c r="C20" s="35" t="s">
        <v>111</v>
      </c>
      <c r="D20" s="154">
        <v>30</v>
      </c>
      <c r="E20" s="155"/>
    </row>
    <row r="21" spans="3:6" ht="17.25" thickBot="1">
      <c r="C21" s="38" t="s">
        <v>25</v>
      </c>
      <c r="D21" s="173">
        <v>20</v>
      </c>
      <c r="E21" s="174"/>
      <c r="F21" s="18"/>
    </row>
    <row r="22" spans="1:7" ht="15">
      <c r="A22" s="178"/>
      <c r="B22" s="178"/>
      <c r="C22" s="178"/>
      <c r="D22" s="178"/>
      <c r="E22" s="178"/>
      <c r="F22" s="178"/>
      <c r="G22" s="228"/>
    </row>
    <row r="23" spans="1:7" ht="18">
      <c r="A23" s="229"/>
      <c r="B23" s="178"/>
      <c r="C23" s="178"/>
      <c r="D23" s="181"/>
      <c r="E23" s="181"/>
      <c r="F23" s="181"/>
      <c r="G23" s="178"/>
    </row>
    <row r="24" spans="1:7" ht="15">
      <c r="A24" s="178"/>
      <c r="B24" s="181"/>
      <c r="C24" s="178"/>
      <c r="D24" s="181"/>
      <c r="E24" s="178"/>
      <c r="F24" s="178"/>
      <c r="G24" s="178"/>
    </row>
    <row r="25" spans="1:7" ht="15">
      <c r="A25" s="178"/>
      <c r="B25" s="181"/>
      <c r="C25" s="178"/>
      <c r="D25" s="178"/>
      <c r="E25" s="178"/>
      <c r="F25" s="226"/>
      <c r="G25" s="178"/>
    </row>
    <row r="26" spans="1:7" ht="15">
      <c r="A26" s="178"/>
      <c r="B26" s="181"/>
      <c r="C26" s="178"/>
      <c r="D26" s="181"/>
      <c r="F26" s="178"/>
      <c r="G26" s="178"/>
    </row>
    <row r="27" spans="1:7" ht="15">
      <c r="A27" s="178"/>
      <c r="B27" s="181"/>
      <c r="C27" s="179"/>
      <c r="D27" s="178"/>
      <c r="E27" s="178"/>
      <c r="F27" s="178"/>
      <c r="G27" s="178"/>
    </row>
    <row r="28" spans="1:3" ht="18.75" thickBot="1">
      <c r="A28" s="227"/>
      <c r="C28" s="148"/>
    </row>
    <row r="29" spans="1:9" ht="15">
      <c r="A29" t="s">
        <v>129</v>
      </c>
      <c r="B29" s="150"/>
      <c r="C29" s="179"/>
      <c r="D29" s="180"/>
      <c r="E29" s="181"/>
      <c r="F29" s="178"/>
      <c r="G29" s="178"/>
      <c r="H29" s="9"/>
      <c r="I29" s="9"/>
    </row>
    <row r="30" spans="1:9" ht="15.75" thickBot="1">
      <c r="A30" s="9"/>
      <c r="B30" s="199"/>
      <c r="C30" s="179"/>
      <c r="D30" s="180"/>
      <c r="E30" s="181"/>
      <c r="F30" s="178"/>
      <c r="G30" s="178"/>
      <c r="H30" s="9"/>
      <c r="I30" s="9"/>
    </row>
    <row r="31" spans="1:12" ht="33" customHeight="1" thickBot="1">
      <c r="A31" s="233" t="s">
        <v>134</v>
      </c>
      <c r="B31" s="210"/>
      <c r="C31" s="204" t="s">
        <v>131</v>
      </c>
      <c r="D31" s="191" t="s">
        <v>108</v>
      </c>
      <c r="E31" s="191" t="s">
        <v>141</v>
      </c>
      <c r="F31" s="222" t="s">
        <v>124</v>
      </c>
      <c r="G31" s="220"/>
      <c r="H31" s="180"/>
      <c r="I31" s="220"/>
      <c r="L31" s="198"/>
    </row>
    <row r="32" spans="1:9" ht="18" customHeight="1" thickBot="1">
      <c r="A32" s="195" t="s">
        <v>24</v>
      </c>
      <c r="B32" s="212"/>
      <c r="C32" s="206"/>
      <c r="D32" s="223"/>
      <c r="E32" s="196"/>
      <c r="F32" s="224"/>
      <c r="G32" s="180"/>
      <c r="H32" s="180"/>
      <c r="I32" s="221"/>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mergeCells count="1">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5.xml><?xml version="1.0" encoding="utf-8"?>
<worksheet xmlns="http://schemas.openxmlformats.org/spreadsheetml/2006/main" xmlns:r="http://schemas.openxmlformats.org/officeDocument/2006/relationships">
  <sheetPr codeName="Hoja11"/>
  <dimension ref="A3:G70"/>
  <sheetViews>
    <sheetView view="pageBreakPreview" zoomScale="75" zoomScaleNormal="75" zoomScaleSheetLayoutView="75" workbookViewId="0" topLeftCell="A1">
      <selection activeCell="J36" sqref="J36"/>
    </sheetView>
  </sheetViews>
  <sheetFormatPr defaultColWidth="11.00390625" defaultRowHeight="15"/>
  <cols>
    <col min="3" max="3" width="24.375" style="0" customWidth="1"/>
    <col min="4" max="4" width="11.625" style="0" bestFit="1" customWidth="1"/>
    <col min="7" max="7" width="15.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6" ht="19.5">
      <c r="B9" s="63" t="s">
        <v>80</v>
      </c>
      <c r="C9" s="45"/>
      <c r="D9" s="45"/>
      <c r="E9" s="45"/>
      <c r="F9" s="45"/>
    </row>
    <row r="10" ht="15.75" thickBot="1"/>
    <row r="11" spans="2:7" ht="16.5">
      <c r="B11" s="66" t="s">
        <v>44</v>
      </c>
      <c r="C11" s="67"/>
      <c r="D11" s="67"/>
      <c r="E11" s="67"/>
      <c r="F11" s="67"/>
      <c r="G11" s="68"/>
    </row>
    <row r="12" spans="2:7" ht="17.25" thickBot="1">
      <c r="B12" s="69" t="s">
        <v>45</v>
      </c>
      <c r="C12" s="70"/>
      <c r="D12" s="70"/>
      <c r="E12" s="70"/>
      <c r="F12" s="70"/>
      <c r="G12" s="71"/>
    </row>
    <row r="13" spans="2:7" ht="16.5">
      <c r="B13" s="120" t="s">
        <v>60</v>
      </c>
      <c r="C13" s="121"/>
      <c r="D13" s="121"/>
      <c r="E13" s="121"/>
      <c r="F13" s="121"/>
      <c r="G13" s="122"/>
    </row>
    <row r="14" spans="2:7" ht="17.25" thickBot="1">
      <c r="B14" s="123" t="s">
        <v>63</v>
      </c>
      <c r="C14" s="124"/>
      <c r="D14" s="124"/>
      <c r="E14" s="124"/>
      <c r="F14" s="124"/>
      <c r="G14" s="125"/>
    </row>
    <row r="15" ht="16.5">
      <c r="B15" s="65"/>
    </row>
    <row r="16" ht="16.5">
      <c r="B16" s="142" t="s">
        <v>74</v>
      </c>
    </row>
    <row r="17" spans="2:5" ht="15">
      <c r="B17" s="143"/>
      <c r="C17" s="143"/>
      <c r="D17" s="143"/>
      <c r="E17" s="143"/>
    </row>
    <row r="18" spans="1:5" ht="15">
      <c r="A18" s="3"/>
      <c r="B18" t="s">
        <v>198</v>
      </c>
      <c r="D18">
        <f>A18</f>
        <v>0</v>
      </c>
      <c r="E18" t="s">
        <v>3</v>
      </c>
    </row>
    <row r="19" spans="1:5" ht="15">
      <c r="A19" s="3"/>
      <c r="B19" t="s">
        <v>199</v>
      </c>
      <c r="D19">
        <f>A19</f>
        <v>0</v>
      </c>
      <c r="E19" t="s">
        <v>17</v>
      </c>
    </row>
    <row r="20" spans="2:5" ht="15">
      <c r="B20" t="s">
        <v>73</v>
      </c>
      <c r="D20">
        <f>D18*D19/100</f>
        <v>0</v>
      </c>
      <c r="E20" t="s">
        <v>3</v>
      </c>
    </row>
    <row r="21" spans="1:5" ht="15">
      <c r="A21" s="3"/>
      <c r="B21" t="s">
        <v>227</v>
      </c>
      <c r="D21">
        <f>A21</f>
        <v>0</v>
      </c>
      <c r="E21" t="s">
        <v>3</v>
      </c>
    </row>
    <row r="22" spans="2:5" ht="15">
      <c r="B22" t="s">
        <v>228</v>
      </c>
      <c r="D22">
        <f>D18*(1-D19/100)+D21</f>
        <v>0</v>
      </c>
      <c r="E22" t="s">
        <v>3</v>
      </c>
    </row>
    <row r="24" ht="16.5">
      <c r="B24" s="19" t="s">
        <v>42</v>
      </c>
    </row>
    <row r="25" ht="15.75" thickBot="1"/>
    <row r="26" spans="2:6" ht="17.25" thickBot="1">
      <c r="B26" s="41" t="s">
        <v>35</v>
      </c>
      <c r="C26" s="42" t="s">
        <v>36</v>
      </c>
      <c r="D26" s="43"/>
      <c r="E26" s="43"/>
      <c r="F26" s="44" t="s">
        <v>37</v>
      </c>
    </row>
    <row r="27" spans="1:6" ht="15">
      <c r="A27" s="3"/>
      <c r="B27" s="256">
        <v>1</v>
      </c>
      <c r="C27" s="105" t="s">
        <v>200</v>
      </c>
      <c r="D27" s="105"/>
      <c r="E27" s="105"/>
      <c r="F27" s="106">
        <v>4</v>
      </c>
    </row>
    <row r="28" spans="2:6" ht="15.75" thickBot="1">
      <c r="B28" s="38"/>
      <c r="C28" s="39" t="s">
        <v>201</v>
      </c>
      <c r="D28" s="39"/>
      <c r="E28" s="39"/>
      <c r="F28" s="40"/>
    </row>
    <row r="29" spans="2:6" ht="15">
      <c r="B29" s="35">
        <v>2</v>
      </c>
      <c r="C29" s="36" t="s">
        <v>202</v>
      </c>
      <c r="D29" s="36"/>
      <c r="E29" s="36"/>
      <c r="F29" s="37">
        <v>1.5</v>
      </c>
    </row>
    <row r="30" spans="2:6" ht="15.75" thickBot="1">
      <c r="B30" s="38"/>
      <c r="C30" s="39"/>
      <c r="D30" s="39"/>
      <c r="E30" s="39"/>
      <c r="F30" s="40"/>
    </row>
    <row r="34" spans="1:4" ht="16.5">
      <c r="A34" s="3"/>
      <c r="B34" s="64" t="s">
        <v>47</v>
      </c>
      <c r="D34" s="19">
        <f>A34</f>
        <v>0</v>
      </c>
    </row>
    <row r="35" spans="2:5" ht="16.5">
      <c r="B35" s="19" t="s">
        <v>29</v>
      </c>
      <c r="D35">
        <f>D20*(IF(A27=1,F27)+IF(A27=2,F29))</f>
        <v>0</v>
      </c>
      <c r="E35" t="s">
        <v>3</v>
      </c>
    </row>
    <row r="37" spans="2:5" ht="16.5">
      <c r="B37" s="19" t="s">
        <v>30</v>
      </c>
      <c r="D37">
        <f>IF(D22&lt;25000,(D35*(25+15)/100),(D35*(20+5)/100))</f>
        <v>0</v>
      </c>
      <c r="E37" t="s">
        <v>3</v>
      </c>
    </row>
    <row r="38" ht="16.5">
      <c r="B38" s="19"/>
    </row>
    <row r="39" ht="16.5">
      <c r="B39" s="142" t="s">
        <v>75</v>
      </c>
    </row>
    <row r="40" ht="16.5">
      <c r="B40" s="19"/>
    </row>
    <row r="41" spans="1:5" ht="15">
      <c r="A41" s="3"/>
      <c r="B41" t="s">
        <v>203</v>
      </c>
      <c r="D41" s="115">
        <f>A41</f>
        <v>0</v>
      </c>
      <c r="E41" t="s">
        <v>3</v>
      </c>
    </row>
    <row r="42" spans="1:5" ht="15">
      <c r="A42" s="3"/>
      <c r="B42" t="s">
        <v>204</v>
      </c>
      <c r="D42">
        <f>A42</f>
        <v>0</v>
      </c>
      <c r="E42" t="s">
        <v>17</v>
      </c>
    </row>
    <row r="43" spans="2:5" ht="15">
      <c r="B43" t="s">
        <v>76</v>
      </c>
      <c r="D43" s="115">
        <f>D41*D42/100</f>
        <v>0</v>
      </c>
      <c r="E43" t="s">
        <v>3</v>
      </c>
    </row>
    <row r="44" spans="2:5" ht="15">
      <c r="B44" t="s">
        <v>77</v>
      </c>
      <c r="D44" s="115">
        <f>D41*(1-(D42)/100)</f>
        <v>0</v>
      </c>
      <c r="E44" t="s">
        <v>3</v>
      </c>
    </row>
    <row r="45" spans="1:5" ht="15">
      <c r="A45" s="3"/>
      <c r="B45" t="s">
        <v>225</v>
      </c>
      <c r="D45" s="114">
        <f>A45</f>
        <v>0</v>
      </c>
      <c r="E45" t="s">
        <v>3</v>
      </c>
    </row>
    <row r="46" spans="2:5" ht="15">
      <c r="B46" t="s">
        <v>226</v>
      </c>
      <c r="D46" s="114">
        <f>D45+D44</f>
        <v>0</v>
      </c>
      <c r="E46" t="s">
        <v>3</v>
      </c>
    </row>
    <row r="47" spans="1:5" ht="15">
      <c r="A47" s="3"/>
      <c r="B47" t="s">
        <v>78</v>
      </c>
      <c r="D47" s="115">
        <f>A47</f>
        <v>0</v>
      </c>
      <c r="E47" t="s">
        <v>3</v>
      </c>
    </row>
    <row r="48" spans="2:5" ht="15">
      <c r="B48" t="s">
        <v>79</v>
      </c>
      <c r="D48" s="144">
        <f>D46-D47</f>
        <v>0</v>
      </c>
      <c r="E48" t="s">
        <v>3</v>
      </c>
    </row>
    <row r="50" ht="19.5">
      <c r="B50" s="113">
        <f>IF(D48=0,"",(IF(D48&lt;=D37,"EL PLAN DE REDUCCIÓN PROPUESTO ES VÁLIDO SIEMPRE QUE SE CUMPLAN LOS VALORES LÍMITE DE EMISIÓN PARA CADA FOCO","EL PLAN DE REDUCCIÓN PROPUESTO NO ES VÁLIDO")))</f>
      </c>
    </row>
    <row r="51" ht="16.5">
      <c r="B51" s="19"/>
    </row>
    <row r="52" ht="15.75" thickBot="1"/>
    <row r="53" spans="2:5" ht="16.5">
      <c r="B53" s="74" t="s">
        <v>142</v>
      </c>
      <c r="C53" s="25"/>
      <c r="D53" s="80"/>
      <c r="E53" s="26"/>
    </row>
    <row r="54" spans="2:5" ht="15">
      <c r="B54" s="27"/>
      <c r="C54" s="9"/>
      <c r="D54" s="9"/>
      <c r="E54" s="28"/>
    </row>
    <row r="55" spans="1:5" ht="16.5">
      <c r="A55" s="73"/>
      <c r="B55" s="75">
        <v>38656</v>
      </c>
      <c r="C55" s="79" t="s">
        <v>48</v>
      </c>
      <c r="D55" s="117" t="str">
        <f>IF(D48=0,"---",IF(D48&lt;=D37,D37*1.5,"---"))</f>
        <v>---</v>
      </c>
      <c r="E55" s="28" t="s">
        <v>46</v>
      </c>
    </row>
    <row r="56" spans="1:5" ht="17.25" thickBot="1">
      <c r="A56" s="72"/>
      <c r="B56" s="77">
        <v>39386</v>
      </c>
      <c r="C56" s="81" t="s">
        <v>48</v>
      </c>
      <c r="D56" s="118" t="str">
        <f>IF(D48=0,"---",IF(D48&lt;=D37,D37,"---"))</f>
        <v>---</v>
      </c>
      <c r="E56" s="30" t="s">
        <v>46</v>
      </c>
    </row>
    <row r="59" ht="15.75" thickBot="1"/>
    <row r="60" spans="2:7" ht="16.5">
      <c r="B60" s="136" t="s">
        <v>71</v>
      </c>
      <c r="C60" s="137"/>
      <c r="D60" s="137"/>
      <c r="E60" s="137"/>
      <c r="F60" s="137"/>
      <c r="G60" s="138"/>
    </row>
    <row r="61" spans="2:7" ht="16.5">
      <c r="B61" s="139" t="s">
        <v>138</v>
      </c>
      <c r="C61" s="140"/>
      <c r="D61" s="140"/>
      <c r="E61" s="140"/>
      <c r="F61" s="140"/>
      <c r="G61" s="141"/>
    </row>
    <row r="62" spans="2:7" ht="16.5">
      <c r="B62" s="139"/>
      <c r="C62" s="140"/>
      <c r="D62" s="140"/>
      <c r="E62" s="140"/>
      <c r="F62" s="140"/>
      <c r="G62" s="141"/>
    </row>
    <row r="63" spans="2:7" ht="16.5">
      <c r="B63" s="139"/>
      <c r="C63" s="9"/>
      <c r="D63" s="9"/>
      <c r="E63" s="9"/>
      <c r="F63" s="9"/>
      <c r="G63" s="28"/>
    </row>
    <row r="64" spans="2:7" ht="15">
      <c r="B64" s="27"/>
      <c r="C64" s="9"/>
      <c r="D64" s="9"/>
      <c r="E64" s="9"/>
      <c r="F64" s="9"/>
      <c r="G64" s="28"/>
    </row>
    <row r="65" spans="2:7" ht="15">
      <c r="B65" s="27" t="s">
        <v>72</v>
      </c>
      <c r="C65" s="9"/>
      <c r="D65" s="9"/>
      <c r="E65" s="9"/>
      <c r="F65" s="9"/>
      <c r="G65" s="28"/>
    </row>
    <row r="66" spans="2:7" ht="15">
      <c r="B66" s="27"/>
      <c r="C66" s="9"/>
      <c r="D66" s="9"/>
      <c r="E66" s="9"/>
      <c r="F66" s="9"/>
      <c r="G66" s="28"/>
    </row>
    <row r="67" spans="2:7" ht="15">
      <c r="B67" s="27"/>
      <c r="C67" s="9"/>
      <c r="D67" s="9"/>
      <c r="E67" s="9"/>
      <c r="F67" s="9"/>
      <c r="G67" s="28"/>
    </row>
    <row r="68" spans="2:7" ht="15">
      <c r="B68" s="27"/>
      <c r="C68" s="9"/>
      <c r="D68" s="9"/>
      <c r="E68" s="9"/>
      <c r="F68" s="9"/>
      <c r="G68" s="28"/>
    </row>
    <row r="69" spans="2:7" ht="15">
      <c r="B69" s="27"/>
      <c r="C69" s="9"/>
      <c r="D69" s="9"/>
      <c r="E69" s="9"/>
      <c r="F69" s="9" t="s">
        <v>82</v>
      </c>
      <c r="G69" s="28"/>
    </row>
    <row r="70" spans="2:7" ht="15.75" thickBot="1">
      <c r="B70" s="29"/>
      <c r="C70" s="6"/>
      <c r="D70" s="6"/>
      <c r="E70" s="6"/>
      <c r="F70" s="6"/>
      <c r="G70" s="30"/>
    </row>
  </sheetData>
  <printOptions/>
  <pageMargins left="0.75" right="0.75" top="1" bottom="1" header="0" footer="0"/>
  <pageSetup horizontalDpi="1200" verticalDpi="1200" orientation="portrait" paperSize="9" scale="71" r:id="rId4"/>
  <rowBreaks count="1" manualBreakCount="1">
    <brk id="51" max="6" man="1"/>
  </rowBreaks>
  <drawing r:id="rId3"/>
  <legacyDrawing r:id="rId2"/>
</worksheet>
</file>

<file path=xl/worksheets/sheet16.xml><?xml version="1.0" encoding="utf-8"?>
<worksheet xmlns="http://schemas.openxmlformats.org/spreadsheetml/2006/main" xmlns:r="http://schemas.openxmlformats.org/officeDocument/2006/relationships">
  <sheetPr codeName="Hoja14"/>
  <dimension ref="A3:G46"/>
  <sheetViews>
    <sheetView view="pageBreakPreview" zoomScale="60" workbookViewId="0" topLeftCell="A1">
      <selection activeCell="U57" sqref="U57"/>
    </sheetView>
  </sheetViews>
  <sheetFormatPr defaultColWidth="11.00390625" defaultRowHeight="15"/>
  <cols>
    <col min="1" max="1" width="8.00390625" style="0" customWidth="1"/>
    <col min="3" max="3" width="12.125" style="0" customWidth="1"/>
  </cols>
  <sheetData>
    <row r="3" spans="1:7" ht="17.25" thickBot="1">
      <c r="A3" s="6"/>
      <c r="B3" s="7" t="s">
        <v>247</v>
      </c>
      <c r="C3" s="6"/>
      <c r="D3" s="6"/>
      <c r="E3" s="6"/>
      <c r="F3" s="6"/>
      <c r="G3" s="6"/>
    </row>
    <row r="6" spans="1:7" ht="15.75" thickBot="1">
      <c r="A6" s="6"/>
      <c r="B6" s="6"/>
      <c r="C6" s="6"/>
      <c r="D6" s="6"/>
      <c r="E6" s="6"/>
      <c r="F6" s="6"/>
      <c r="G6" s="6"/>
    </row>
    <row r="9" spans="2:4" ht="19.5">
      <c r="B9" s="132" t="s">
        <v>247</v>
      </c>
      <c r="C9" s="132"/>
      <c r="D9" s="132"/>
    </row>
    <row r="11" ht="16.5">
      <c r="B11" s="148" t="s">
        <v>248</v>
      </c>
    </row>
    <row r="30" ht="16.5">
      <c r="B30" s="148" t="s">
        <v>249</v>
      </c>
    </row>
    <row r="34" ht="16.5">
      <c r="B34" s="148" t="s">
        <v>250</v>
      </c>
    </row>
    <row r="42" ht="16.5">
      <c r="B42" s="148" t="s">
        <v>251</v>
      </c>
    </row>
    <row r="46" ht="16.5">
      <c r="B46" s="148" t="s">
        <v>252</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1">
      <selection activeCell="J3" sqref="J3"/>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233</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119" t="s">
        <v>61</v>
      </c>
      <c r="F8" s="9"/>
      <c r="G8" s="9"/>
    </row>
    <row r="9" spans="2:7" ht="22.5">
      <c r="B9" s="55"/>
      <c r="C9" s="56"/>
      <c r="D9" s="255" t="s">
        <v>194</v>
      </c>
      <c r="E9" s="254">
        <v>3</v>
      </c>
      <c r="F9" s="56"/>
      <c r="G9" s="57"/>
    </row>
    <row r="10" spans="2:7" ht="22.5">
      <c r="B10" s="58" t="s">
        <v>195</v>
      </c>
      <c r="C10" s="49"/>
      <c r="D10" s="59"/>
      <c r="E10" s="59"/>
      <c r="F10" s="59"/>
      <c r="G10" s="60"/>
    </row>
    <row r="11" spans="2:7" ht="22.5">
      <c r="B11" s="58" t="s">
        <v>196</v>
      </c>
      <c r="C11" s="59"/>
      <c r="D11" s="59"/>
      <c r="E11" s="59"/>
      <c r="F11" s="59"/>
      <c r="G11" s="60"/>
    </row>
    <row r="12" spans="2:7" ht="22.5">
      <c r="B12" s="58" t="s">
        <v>197</v>
      </c>
      <c r="C12" s="50"/>
      <c r="D12" s="50"/>
      <c r="E12" s="50"/>
      <c r="F12" s="50"/>
      <c r="G12" s="51"/>
    </row>
    <row r="13" spans="2:7" ht="19.5">
      <c r="B13" s="49"/>
      <c r="C13" s="50"/>
      <c r="D13" s="50"/>
      <c r="E13" s="50"/>
      <c r="F13" s="50"/>
      <c r="G13" s="51"/>
    </row>
    <row r="14" spans="2:7" ht="19.5">
      <c r="B14" s="49"/>
      <c r="C14" s="50"/>
      <c r="D14" s="50"/>
      <c r="E14" s="50"/>
      <c r="F14" s="50"/>
      <c r="G14" s="51"/>
    </row>
    <row r="15" spans="2:7" ht="19.5">
      <c r="B15" s="49"/>
      <c r="C15" s="50"/>
      <c r="D15" s="50"/>
      <c r="E15" s="50"/>
      <c r="F15" s="50"/>
      <c r="G15" s="51"/>
    </row>
    <row r="16" spans="2:7" ht="19.5">
      <c r="B16" s="49"/>
      <c r="C16" s="50"/>
      <c r="D16" s="50"/>
      <c r="E16" s="50"/>
      <c r="F16" s="50"/>
      <c r="G16" s="51"/>
    </row>
    <row r="17" spans="2:7" ht="19.5">
      <c r="B17" s="49"/>
      <c r="C17" s="50"/>
      <c r="D17" s="50"/>
      <c r="E17" s="50"/>
      <c r="F17" s="50"/>
      <c r="G17" s="51"/>
    </row>
    <row r="18" spans="2:7" ht="19.5">
      <c r="B18" s="49"/>
      <c r="C18" s="50"/>
      <c r="D18" s="50"/>
      <c r="E18" s="50"/>
      <c r="F18" s="50"/>
      <c r="G18" s="51"/>
    </row>
    <row r="19" spans="2:7" ht="19.5">
      <c r="B19" s="49"/>
      <c r="C19" s="50"/>
      <c r="D19" s="50"/>
      <c r="E19" s="50"/>
      <c r="F19" s="50"/>
      <c r="G19" s="51"/>
    </row>
    <row r="20" spans="2:7" ht="19.5">
      <c r="B20" s="49"/>
      <c r="C20" s="50"/>
      <c r="D20" s="50"/>
      <c r="E20" s="50"/>
      <c r="F20" s="50"/>
      <c r="G20" s="51"/>
    </row>
    <row r="21" spans="2:7" ht="19.5">
      <c r="B21" s="49"/>
      <c r="C21" s="50"/>
      <c r="D21" s="50"/>
      <c r="E21" s="50"/>
      <c r="F21" s="50"/>
      <c r="G21" s="51"/>
    </row>
    <row r="22" spans="2:7" ht="20.25" thickBot="1">
      <c r="B22" s="52"/>
      <c r="C22" s="53"/>
      <c r="D22" s="53"/>
      <c r="E22" s="53"/>
      <c r="F22" s="53"/>
      <c r="G22" s="54"/>
    </row>
    <row r="23" ht="19.5">
      <c r="B23" s="47"/>
    </row>
    <row r="24" spans="2:7" ht="22.5">
      <c r="B24" s="89" t="s">
        <v>234</v>
      </c>
      <c r="C24" s="90"/>
      <c r="D24" s="90"/>
      <c r="E24" s="90"/>
      <c r="F24" s="90"/>
      <c r="G24" s="90"/>
    </row>
    <row r="25" ht="15.75" thickBot="1"/>
    <row r="26" spans="1:7" ht="24.75">
      <c r="A26" s="83"/>
      <c r="B26" s="93" t="s">
        <v>52</v>
      </c>
      <c r="C26" s="94"/>
      <c r="D26" s="94"/>
      <c r="E26" s="94"/>
      <c r="F26" s="94"/>
      <c r="G26" s="95"/>
    </row>
    <row r="27" spans="1:7" ht="25.5" thickBot="1">
      <c r="A27" s="83"/>
      <c r="B27" s="96" t="s">
        <v>51</v>
      </c>
      <c r="C27" s="97"/>
      <c r="D27" s="97"/>
      <c r="E27" s="97"/>
      <c r="F27" s="97"/>
      <c r="G27" s="98"/>
    </row>
    <row r="28" spans="1:7" ht="16.5">
      <c r="A28" s="83"/>
      <c r="B28" s="145"/>
      <c r="C28" s="146"/>
      <c r="D28" s="146"/>
      <c r="E28" s="146"/>
      <c r="F28" s="146"/>
      <c r="G28" s="147"/>
    </row>
    <row r="29" spans="2:7" ht="16.5">
      <c r="B29" s="86"/>
      <c r="C29" s="9"/>
      <c r="D29" s="9"/>
      <c r="E29" s="9"/>
      <c r="F29" s="9"/>
      <c r="G29" s="28"/>
    </row>
    <row r="30" spans="1:7" ht="20.25" customHeight="1">
      <c r="A30" s="82"/>
      <c r="B30" s="130" t="s">
        <v>49</v>
      </c>
      <c r="C30" s="84"/>
      <c r="D30" s="84"/>
      <c r="E30" s="84"/>
      <c r="F30" s="84"/>
      <c r="G30" s="85"/>
    </row>
    <row r="31" spans="1:7" ht="22.5">
      <c r="A31" s="82"/>
      <c r="B31" s="92"/>
      <c r="C31" s="84"/>
      <c r="D31" s="84"/>
      <c r="E31" s="84"/>
      <c r="F31" s="84"/>
      <c r="G31" s="85"/>
    </row>
    <row r="32" spans="1:7" ht="22.5">
      <c r="A32" s="82"/>
      <c r="B32" s="92"/>
      <c r="C32" s="99" t="s">
        <v>40</v>
      </c>
      <c r="D32" s="84"/>
      <c r="E32" s="84"/>
      <c r="F32" s="84"/>
      <c r="G32" s="85"/>
    </row>
    <row r="33" spans="2:7" ht="15">
      <c r="B33" s="27"/>
      <c r="C33" s="9"/>
      <c r="D33" s="9"/>
      <c r="E33" s="9"/>
      <c r="F33" s="9"/>
      <c r="G33" s="28"/>
    </row>
    <row r="34" spans="2:7" ht="15">
      <c r="B34" s="27"/>
      <c r="C34" s="9"/>
      <c r="D34" s="9"/>
      <c r="E34" s="9"/>
      <c r="F34" s="9"/>
      <c r="G34" s="28"/>
    </row>
    <row r="35" spans="2:7" ht="21" customHeight="1" thickBot="1">
      <c r="B35" s="88" t="s">
        <v>50</v>
      </c>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48" t="s">
        <v>235</v>
      </c>
      <c r="F39" s="258" t="s">
        <v>239</v>
      </c>
    </row>
    <row r="45" ht="15.75" thickBot="1"/>
    <row r="46" spans="1:7" ht="24.75">
      <c r="A46" s="83"/>
      <c r="B46" s="93" t="s">
        <v>53</v>
      </c>
      <c r="C46" s="94"/>
      <c r="D46" s="94"/>
      <c r="E46" s="94"/>
      <c r="F46" s="94"/>
      <c r="G46" s="95"/>
    </row>
    <row r="47" spans="1:7" ht="25.5" thickBot="1">
      <c r="A47" s="83"/>
      <c r="B47" s="128" t="s">
        <v>51</v>
      </c>
      <c r="C47" s="127"/>
      <c r="D47" s="127"/>
      <c r="E47" s="127"/>
      <c r="F47" s="127"/>
      <c r="G47" s="129"/>
    </row>
    <row r="48" spans="1:7" ht="16.5">
      <c r="A48" s="83"/>
      <c r="B48" s="145"/>
      <c r="C48" s="146"/>
      <c r="D48" s="146"/>
      <c r="E48" s="146"/>
      <c r="F48" s="146"/>
      <c r="G48" s="147"/>
    </row>
    <row r="49" spans="1:7" ht="16.5">
      <c r="A49" s="82"/>
      <c r="B49" s="87"/>
      <c r="C49" s="84"/>
      <c r="D49" s="84"/>
      <c r="E49" s="84"/>
      <c r="F49" s="84"/>
      <c r="G49" s="85"/>
    </row>
    <row r="50" spans="1:7" ht="22.5">
      <c r="A50" s="82"/>
      <c r="B50" s="92" t="s">
        <v>49</v>
      </c>
      <c r="C50" s="84"/>
      <c r="D50" s="84"/>
      <c r="E50" s="84"/>
      <c r="F50" s="84"/>
      <c r="G50" s="85"/>
    </row>
    <row r="51" spans="1:7" ht="22.5">
      <c r="A51" s="82"/>
      <c r="B51" s="92"/>
      <c r="C51" s="84"/>
      <c r="D51" s="84"/>
      <c r="E51" s="84"/>
      <c r="F51" s="84"/>
      <c r="G51" s="85"/>
    </row>
    <row r="52" spans="2:7" ht="19.5">
      <c r="B52" s="187" t="s">
        <v>57</v>
      </c>
      <c r="C52" s="9"/>
      <c r="D52" s="9"/>
      <c r="E52" s="9"/>
      <c r="F52" s="9"/>
      <c r="G52" s="28"/>
    </row>
    <row r="53" spans="2:7" ht="16.5">
      <c r="B53" s="27"/>
      <c r="C53" s="116"/>
      <c r="D53" s="9"/>
      <c r="E53" s="9"/>
      <c r="F53" s="9"/>
      <c r="G53" s="28"/>
    </row>
    <row r="54" spans="2:7" ht="16.5">
      <c r="B54" s="27"/>
      <c r="C54" s="116" t="s">
        <v>127</v>
      </c>
      <c r="D54" s="9"/>
      <c r="E54" s="9"/>
      <c r="F54" s="9"/>
      <c r="G54" s="28"/>
    </row>
    <row r="55" spans="2:7" ht="16.5">
      <c r="B55" s="27"/>
      <c r="C55" s="100"/>
      <c r="D55" s="9"/>
      <c r="E55" s="9"/>
      <c r="F55" s="9"/>
      <c r="G55" s="28"/>
    </row>
    <row r="56" spans="2:7" ht="19.5">
      <c r="B56" s="187" t="s">
        <v>58</v>
      </c>
      <c r="C56" s="9"/>
      <c r="D56" s="9"/>
      <c r="E56" s="9"/>
      <c r="F56" s="9"/>
      <c r="G56" s="28"/>
    </row>
    <row r="57" spans="2:7" ht="19.5">
      <c r="B57" s="187"/>
      <c r="C57" s="9"/>
      <c r="D57" s="9"/>
      <c r="E57" s="9"/>
      <c r="F57" s="9"/>
      <c r="G57" s="28"/>
    </row>
    <row r="58" spans="2:7" ht="19.5">
      <c r="B58" s="187"/>
      <c r="C58" s="116" t="s">
        <v>128</v>
      </c>
      <c r="D58" s="9"/>
      <c r="E58" s="9"/>
      <c r="F58" s="9"/>
      <c r="G58" s="28"/>
    </row>
    <row r="59" spans="2:7" ht="15">
      <c r="B59" s="27"/>
      <c r="C59" s="9"/>
      <c r="D59" s="9"/>
      <c r="E59" s="9"/>
      <c r="F59" s="9"/>
      <c r="G59" s="28"/>
    </row>
    <row r="60" spans="1:7" ht="24">
      <c r="A60" s="126"/>
      <c r="B60" s="92" t="s">
        <v>62</v>
      </c>
      <c r="C60" s="9"/>
      <c r="D60" s="9"/>
      <c r="E60" s="9"/>
      <c r="F60" s="9"/>
      <c r="G60" s="28"/>
    </row>
    <row r="61" spans="2:7" ht="15.75" customHeight="1">
      <c r="B61" s="130"/>
      <c r="C61" s="9"/>
      <c r="D61" s="9"/>
      <c r="E61" s="9"/>
      <c r="F61" s="9"/>
      <c r="G61" s="28"/>
    </row>
    <row r="62" spans="2:7" ht="20.25" customHeight="1">
      <c r="B62" s="130"/>
      <c r="C62" s="116" t="s">
        <v>57</v>
      </c>
      <c r="D62" s="9"/>
      <c r="E62" s="126"/>
      <c r="F62" s="9"/>
      <c r="G62" s="28"/>
    </row>
    <row r="63" spans="2:7" ht="18" customHeight="1">
      <c r="B63" s="130"/>
      <c r="C63" s="116"/>
      <c r="D63" s="9"/>
      <c r="E63" s="9"/>
      <c r="F63" s="9"/>
      <c r="G63" s="28"/>
    </row>
    <row r="64" spans="2:7" ht="17.25" thickBot="1">
      <c r="B64" s="29"/>
      <c r="C64" s="131" t="s">
        <v>58</v>
      </c>
      <c r="D64" s="6"/>
      <c r="E64" s="6"/>
      <c r="F64" s="6"/>
      <c r="G64" s="30"/>
    </row>
  </sheetData>
  <hyperlinks>
    <hyperlink ref="B35" location="'Anexo III'!B9" display="'Anexo III'!B9"/>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62" location="'Anexo III -R40'!B9" display="'Anexo III -R40'!B9"/>
    <hyperlink ref="C64" location="'Anexo III- R'!B9" display="'Anexo III- 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67" r:id="rId2"/>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sheetPr codeName="Hoja13"/>
  <dimension ref="A3:G46"/>
  <sheetViews>
    <sheetView view="pageBreakPreview" zoomScale="75" zoomScaleNormal="75" zoomScaleSheetLayoutView="75" workbookViewId="0" topLeftCell="A1">
      <selection activeCell="I11" sqref="I11"/>
    </sheetView>
  </sheetViews>
  <sheetFormatPr defaultColWidth="11.00390625" defaultRowHeight="15"/>
  <sheetData>
    <row r="3" spans="1:7" ht="17.25" thickBot="1">
      <c r="A3" s="7"/>
      <c r="B3" s="7" t="s">
        <v>213</v>
      </c>
      <c r="C3" s="6"/>
      <c r="D3" s="6"/>
      <c r="E3" s="6"/>
      <c r="F3" s="6"/>
      <c r="G3" s="6"/>
    </row>
    <row r="4" ht="15">
      <c r="C4" s="10"/>
    </row>
    <row r="6" spans="1:7" ht="15.75" thickBot="1">
      <c r="A6" s="6"/>
      <c r="B6" s="6"/>
      <c r="C6" s="6"/>
      <c r="D6" s="6"/>
      <c r="E6" s="6"/>
      <c r="F6" s="6"/>
      <c r="G6" s="6"/>
    </row>
    <row r="9" spans="2:4" ht="19.5">
      <c r="B9" s="132" t="s">
        <v>213</v>
      </c>
      <c r="C9" s="132"/>
      <c r="D9" s="132"/>
    </row>
    <row r="11" ht="19.5">
      <c r="B11" s="113" t="s">
        <v>214</v>
      </c>
    </row>
    <row r="13" ht="15.75" thickBot="1"/>
    <row r="14" spans="2:7" ht="15">
      <c r="B14" s="24" t="s">
        <v>215</v>
      </c>
      <c r="C14" s="25"/>
      <c r="D14" s="25"/>
      <c r="E14" s="25"/>
      <c r="F14" s="25"/>
      <c r="G14" s="26"/>
    </row>
    <row r="15" spans="2:7" ht="15">
      <c r="B15" s="257"/>
      <c r="C15" s="9"/>
      <c r="D15" s="9"/>
      <c r="E15" s="9"/>
      <c r="F15" s="9"/>
      <c r="G15" s="28"/>
    </row>
    <row r="16" spans="2:7" ht="15.75" thickBot="1">
      <c r="B16" s="29"/>
      <c r="C16" s="6"/>
      <c r="D16" s="6"/>
      <c r="E16" s="6"/>
      <c r="F16" s="6"/>
      <c r="G16" s="30"/>
    </row>
    <row r="17" spans="2:7" ht="15">
      <c r="B17" s="24" t="s">
        <v>216</v>
      </c>
      <c r="C17" s="25"/>
      <c r="D17" s="25"/>
      <c r="E17" s="25"/>
      <c r="F17" s="25"/>
      <c r="G17" s="26"/>
    </row>
    <row r="18" spans="2:7" ht="15">
      <c r="B18" s="257"/>
      <c r="C18" s="9"/>
      <c r="D18" s="9"/>
      <c r="E18" s="9"/>
      <c r="F18" s="9"/>
      <c r="G18" s="28"/>
    </row>
    <row r="19" spans="2:7" ht="15.75" thickBot="1">
      <c r="B19" s="29"/>
      <c r="C19" s="6"/>
      <c r="D19" s="6"/>
      <c r="E19" s="6"/>
      <c r="F19" s="6"/>
      <c r="G19" s="30"/>
    </row>
    <row r="20" spans="2:7" ht="15">
      <c r="B20" s="24" t="s">
        <v>217</v>
      </c>
      <c r="C20" s="25"/>
      <c r="D20" s="25"/>
      <c r="E20" s="25"/>
      <c r="F20" s="25"/>
      <c r="G20" s="26"/>
    </row>
    <row r="21" spans="2:7" ht="15">
      <c r="B21" s="257"/>
      <c r="C21" s="9"/>
      <c r="D21" s="9"/>
      <c r="E21" s="9"/>
      <c r="F21" s="9"/>
      <c r="G21" s="28"/>
    </row>
    <row r="22" spans="2:7" ht="15.75" thickBot="1">
      <c r="B22" s="29"/>
      <c r="C22" s="6"/>
      <c r="D22" s="6"/>
      <c r="E22" s="6"/>
      <c r="F22" s="6"/>
      <c r="G22" s="30"/>
    </row>
    <row r="23" spans="2:7" ht="15">
      <c r="B23" s="24" t="s">
        <v>218</v>
      </c>
      <c r="C23" s="25"/>
      <c r="D23" s="25"/>
      <c r="E23" s="25"/>
      <c r="F23" s="25"/>
      <c r="G23" s="26"/>
    </row>
    <row r="24" spans="2:7" ht="15">
      <c r="B24" s="257"/>
      <c r="C24" s="9"/>
      <c r="D24" s="9"/>
      <c r="E24" s="9"/>
      <c r="F24" s="9"/>
      <c r="G24" s="28"/>
    </row>
    <row r="25" spans="2:7" ht="15.75" thickBot="1">
      <c r="B25" s="29"/>
      <c r="C25" s="6"/>
      <c r="D25" s="6"/>
      <c r="E25" s="6"/>
      <c r="F25" s="6"/>
      <c r="G25" s="30"/>
    </row>
    <row r="26" spans="2:7" ht="15">
      <c r="B26" s="24" t="s">
        <v>219</v>
      </c>
      <c r="C26" s="25"/>
      <c r="D26" s="25"/>
      <c r="E26" s="25"/>
      <c r="F26" s="25"/>
      <c r="G26" s="26"/>
    </row>
    <row r="27" spans="2:7" ht="15">
      <c r="B27" s="257"/>
      <c r="C27" s="9"/>
      <c r="D27" s="9"/>
      <c r="E27" s="9"/>
      <c r="F27" s="9"/>
      <c r="G27" s="28"/>
    </row>
    <row r="28" spans="2:7" ht="15.75" thickBot="1">
      <c r="B28" s="29"/>
      <c r="C28" s="6"/>
      <c r="D28" s="6"/>
      <c r="E28" s="6"/>
      <c r="F28" s="6"/>
      <c r="G28" s="30"/>
    </row>
    <row r="29" spans="2:7" ht="15">
      <c r="B29" s="24" t="s">
        <v>220</v>
      </c>
      <c r="C29" s="25"/>
      <c r="D29" s="25"/>
      <c r="E29" s="25"/>
      <c r="F29" s="25"/>
      <c r="G29" s="26"/>
    </row>
    <row r="30" spans="2:7" ht="15">
      <c r="B30" s="257"/>
      <c r="C30" s="9"/>
      <c r="D30" s="9"/>
      <c r="E30" s="9"/>
      <c r="F30" s="9"/>
      <c r="G30" s="28"/>
    </row>
    <row r="31" spans="2:7" ht="15.75" thickBot="1">
      <c r="B31" s="29"/>
      <c r="C31" s="6"/>
      <c r="D31" s="6"/>
      <c r="E31" s="6"/>
      <c r="F31" s="6"/>
      <c r="G31" s="30"/>
    </row>
    <row r="32" spans="2:7" ht="15">
      <c r="B32" s="24" t="s">
        <v>221</v>
      </c>
      <c r="C32" s="25"/>
      <c r="D32" s="25"/>
      <c r="E32" s="25"/>
      <c r="F32" s="25"/>
      <c r="G32" s="26"/>
    </row>
    <row r="33" spans="2:7" ht="15">
      <c r="B33" s="257"/>
      <c r="C33" s="9"/>
      <c r="D33" s="9"/>
      <c r="E33" s="9"/>
      <c r="F33" s="9"/>
      <c r="G33" s="28"/>
    </row>
    <row r="34" spans="2:7" ht="15.75" thickBot="1">
      <c r="B34" s="29"/>
      <c r="C34" s="6"/>
      <c r="D34" s="6"/>
      <c r="E34" s="6"/>
      <c r="F34" s="6"/>
      <c r="G34" s="30"/>
    </row>
    <row r="35" spans="2:7" ht="15">
      <c r="B35" s="24" t="s">
        <v>236</v>
      </c>
      <c r="C35" s="25"/>
      <c r="D35" s="25"/>
      <c r="E35" s="25"/>
      <c r="F35" s="25"/>
      <c r="G35" s="26"/>
    </row>
    <row r="36" spans="2:7" ht="15">
      <c r="B36" s="257"/>
      <c r="C36" s="9"/>
      <c r="D36" s="9"/>
      <c r="E36" s="9"/>
      <c r="F36" s="9"/>
      <c r="G36" s="28"/>
    </row>
    <row r="37" spans="2:7" ht="15.75" thickBot="1">
      <c r="B37" s="29"/>
      <c r="C37" s="6"/>
      <c r="D37" s="6"/>
      <c r="E37" s="6"/>
      <c r="F37" s="6"/>
      <c r="G37" s="30"/>
    </row>
    <row r="38" spans="2:7" ht="15">
      <c r="B38" s="24" t="s">
        <v>222</v>
      </c>
      <c r="C38" s="25"/>
      <c r="D38" s="25"/>
      <c r="E38" s="25"/>
      <c r="F38" s="25"/>
      <c r="G38" s="26"/>
    </row>
    <row r="39" spans="2:7" ht="15">
      <c r="B39" s="257"/>
      <c r="C39" s="9"/>
      <c r="D39" s="9"/>
      <c r="E39" s="9"/>
      <c r="F39" s="9"/>
      <c r="G39" s="28"/>
    </row>
    <row r="40" spans="2:7" ht="15.75" thickBot="1">
      <c r="B40" s="29"/>
      <c r="C40" s="6"/>
      <c r="D40" s="6"/>
      <c r="E40" s="6"/>
      <c r="F40" s="6"/>
      <c r="G40" s="30"/>
    </row>
    <row r="41" spans="2:7" ht="15">
      <c r="B41" s="24" t="s">
        <v>223</v>
      </c>
      <c r="C41" s="25"/>
      <c r="D41" s="25"/>
      <c r="E41" s="25"/>
      <c r="F41" s="25"/>
      <c r="G41" s="26"/>
    </row>
    <row r="42" spans="2:7" ht="15">
      <c r="B42" s="257"/>
      <c r="C42" s="9"/>
      <c r="D42" s="9"/>
      <c r="E42" s="9"/>
      <c r="F42" s="9"/>
      <c r="G42" s="28"/>
    </row>
    <row r="43" spans="2:7" ht="15.75" thickBot="1">
      <c r="B43" s="29"/>
      <c r="C43" s="6"/>
      <c r="D43" s="6"/>
      <c r="E43" s="6"/>
      <c r="F43" s="6"/>
      <c r="G43" s="30"/>
    </row>
    <row r="44" spans="2:7" ht="15">
      <c r="B44" s="24" t="s">
        <v>224</v>
      </c>
      <c r="C44" s="25"/>
      <c r="D44" s="25"/>
      <c r="E44" s="25"/>
      <c r="F44" s="25"/>
      <c r="G44" s="26"/>
    </row>
    <row r="45" spans="2:7" ht="15">
      <c r="B45" s="257"/>
      <c r="C45" s="9"/>
      <c r="D45" s="9"/>
      <c r="E45" s="9"/>
      <c r="F45" s="9"/>
      <c r="G45" s="28"/>
    </row>
    <row r="46" spans="2:7" ht="15.75" thickBot="1">
      <c r="B46" s="29"/>
      <c r="C46" s="6"/>
      <c r="D46" s="6"/>
      <c r="E46" s="6"/>
      <c r="F46" s="6"/>
      <c r="G46" s="30"/>
    </row>
  </sheetData>
  <printOptions/>
  <pageMargins left="0.75" right="0.75" top="1" bottom="1" header="0" footer="0"/>
  <pageSetup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A3:I108"/>
  <sheetViews>
    <sheetView view="pageBreakPreview" zoomScale="75" zoomScaleNormal="75" zoomScaleSheetLayoutView="75" workbookViewId="0" topLeftCell="A1">
      <selection activeCell="H4" sqref="H4"/>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43</v>
      </c>
      <c r="C3" s="6"/>
      <c r="D3" s="6"/>
      <c r="E3" s="6"/>
      <c r="F3" s="6"/>
      <c r="G3" s="6"/>
    </row>
    <row r="4" ht="15">
      <c r="C4" s="10"/>
    </row>
    <row r="6" spans="1:7" ht="15.75" thickBot="1">
      <c r="A6" s="6"/>
      <c r="B6" s="6"/>
      <c r="C6" s="6"/>
      <c r="D6" s="6"/>
      <c r="E6" s="6"/>
      <c r="F6" s="6"/>
      <c r="G6" s="6"/>
    </row>
    <row r="9" spans="2:5" ht="19.5">
      <c r="B9" s="62" t="s">
        <v>106</v>
      </c>
      <c r="C9" s="62"/>
      <c r="D9" s="62"/>
      <c r="E9" s="62"/>
    </row>
    <row r="10" ht="15.75" thickBot="1"/>
    <row r="11" spans="2:8" ht="18">
      <c r="B11" s="159" t="s">
        <v>116</v>
      </c>
      <c r="C11" s="25"/>
      <c r="D11" s="25"/>
      <c r="E11" s="25"/>
      <c r="F11" s="25"/>
      <c r="G11" s="26"/>
      <c r="H11" s="9"/>
    </row>
    <row r="12" spans="2:8" ht="18">
      <c r="B12" s="160" t="s">
        <v>113</v>
      </c>
      <c r="C12" s="9"/>
      <c r="D12" s="9"/>
      <c r="E12" s="9"/>
      <c r="F12" s="9"/>
      <c r="G12" s="28"/>
      <c r="H12" s="9"/>
    </row>
    <row r="13" spans="2:8" ht="18">
      <c r="B13" s="27"/>
      <c r="C13" s="161" t="s">
        <v>114</v>
      </c>
      <c r="D13" s="9"/>
      <c r="E13" s="9"/>
      <c r="F13" s="9"/>
      <c r="G13" s="28"/>
      <c r="H13" s="9"/>
    </row>
    <row r="14" spans="2:8" ht="18">
      <c r="B14" s="27"/>
      <c r="C14" s="161" t="s">
        <v>115</v>
      </c>
      <c r="D14" s="9"/>
      <c r="E14" s="9"/>
      <c r="F14" s="9"/>
      <c r="G14" s="28"/>
      <c r="H14" s="9"/>
    </row>
    <row r="15" spans="2:8" ht="15">
      <c r="B15" s="27"/>
      <c r="C15" s="9"/>
      <c r="D15" s="9"/>
      <c r="E15" s="9"/>
      <c r="F15" s="9"/>
      <c r="G15" s="28"/>
      <c r="H15" s="9"/>
    </row>
    <row r="16" spans="2:8" ht="18">
      <c r="B16" s="160" t="s">
        <v>117</v>
      </c>
      <c r="C16" s="9"/>
      <c r="D16" s="9"/>
      <c r="E16" s="9"/>
      <c r="F16" s="9"/>
      <c r="G16" s="28"/>
      <c r="H16" s="9"/>
    </row>
    <row r="17" spans="2:8" ht="18.75" thickBot="1">
      <c r="B17" s="162" t="s">
        <v>155</v>
      </c>
      <c r="C17" s="6"/>
      <c r="D17" s="6"/>
      <c r="E17" s="6"/>
      <c r="F17" s="6"/>
      <c r="G17" s="30"/>
      <c r="H17" s="9"/>
    </row>
    <row r="20" spans="2:5" ht="19.5">
      <c r="B20" s="102" t="s">
        <v>54</v>
      </c>
      <c r="C20" s="90"/>
      <c r="D20" s="90"/>
      <c r="E20" s="102"/>
    </row>
    <row r="21" ht="15.75" thickBot="1"/>
    <row r="22" spans="2:7" ht="20.25" thickBot="1">
      <c r="B22" s="249" t="s">
        <v>157</v>
      </c>
      <c r="C22" s="156"/>
      <c r="D22" s="156"/>
      <c r="E22" s="156"/>
      <c r="F22" s="156"/>
      <c r="G22" s="157"/>
    </row>
    <row r="23" spans="2:7" ht="19.5">
      <c r="B23" s="163" t="s">
        <v>170</v>
      </c>
      <c r="C23" s="164"/>
      <c r="D23" s="164"/>
      <c r="E23" s="164"/>
      <c r="F23" s="164"/>
      <c r="G23" s="165"/>
    </row>
    <row r="24" spans="2:7" ht="19.5">
      <c r="B24" s="163" t="s">
        <v>162</v>
      </c>
      <c r="C24" s="164"/>
      <c r="D24" s="164"/>
      <c r="E24" s="164"/>
      <c r="F24" s="164"/>
      <c r="G24" s="165"/>
    </row>
    <row r="25" spans="2:7" ht="19.5">
      <c r="B25" s="163" t="s">
        <v>165</v>
      </c>
      <c r="C25" s="164"/>
      <c r="D25" s="164"/>
      <c r="E25" s="164"/>
      <c r="F25" s="164"/>
      <c r="G25" s="165"/>
    </row>
    <row r="26" spans="2:7" ht="20.25" thickBot="1">
      <c r="B26" s="110" t="s">
        <v>156</v>
      </c>
      <c r="C26" s="111"/>
      <c r="D26" s="111"/>
      <c r="E26" s="111"/>
      <c r="F26" s="111"/>
      <c r="G26" s="112"/>
    </row>
    <row r="27" spans="2:7" ht="19.5">
      <c r="B27" s="163" t="s">
        <v>158</v>
      </c>
      <c r="C27" s="164"/>
      <c r="D27" s="164"/>
      <c r="E27" s="164"/>
      <c r="F27" s="164"/>
      <c r="G27" s="165"/>
    </row>
    <row r="28" spans="2:7" ht="19.5">
      <c r="B28" s="163" t="s">
        <v>159</v>
      </c>
      <c r="C28" s="164"/>
      <c r="D28" s="164"/>
      <c r="E28" s="164"/>
      <c r="F28" s="164"/>
      <c r="G28" s="165"/>
    </row>
    <row r="29" spans="2:7" ht="19.5">
      <c r="B29" s="163" t="s">
        <v>160</v>
      </c>
      <c r="C29" s="164"/>
      <c r="D29" s="164"/>
      <c r="E29" s="164"/>
      <c r="F29" s="164"/>
      <c r="G29" s="165"/>
    </row>
    <row r="30" spans="2:7" ht="20.25" thickBot="1">
      <c r="B30" s="110" t="s">
        <v>161</v>
      </c>
      <c r="C30" s="111"/>
      <c r="D30" s="111"/>
      <c r="E30" s="111"/>
      <c r="F30" s="111"/>
      <c r="G30" s="112"/>
    </row>
    <row r="31" ht="19.5">
      <c r="B31" s="103"/>
    </row>
    <row r="32" ht="19.5">
      <c r="B32" s="103"/>
    </row>
    <row r="33" spans="2:6" ht="19.5">
      <c r="B33" s="109" t="s">
        <v>173</v>
      </c>
      <c r="C33" s="101"/>
      <c r="D33" s="101"/>
      <c r="E33" s="109"/>
      <c r="F33" s="101"/>
    </row>
    <row r="34" ht="15.75" thickBot="1"/>
    <row r="35" spans="2:7" ht="19.5">
      <c r="B35" s="104" t="s">
        <v>163</v>
      </c>
      <c r="C35" s="105"/>
      <c r="D35" s="105"/>
      <c r="E35" s="105"/>
      <c r="F35" s="105"/>
      <c r="G35" s="106"/>
    </row>
    <row r="36" spans="2:7" ht="20.25" thickBot="1">
      <c r="B36" s="108" t="s">
        <v>237</v>
      </c>
      <c r="C36" s="39"/>
      <c r="D36" s="39"/>
      <c r="E36" s="39"/>
      <c r="F36" s="39"/>
      <c r="G36" s="40"/>
    </row>
    <row r="38" ht="15.75" thickBot="1"/>
    <row r="39" spans="3:5" ht="17.25" thickBot="1">
      <c r="C39" s="260" t="s">
        <v>123</v>
      </c>
      <c r="D39" s="261"/>
      <c r="E39" s="262"/>
    </row>
    <row r="40" spans="3:5" ht="16.5">
      <c r="C40" s="245" t="s">
        <v>150</v>
      </c>
      <c r="D40" s="236" t="s">
        <v>147</v>
      </c>
      <c r="E40" s="236" t="s">
        <v>148</v>
      </c>
    </row>
    <row r="41" spans="3:5" ht="17.25" thickBot="1">
      <c r="C41" s="246" t="s">
        <v>149</v>
      </c>
      <c r="D41" s="244"/>
      <c r="E41" s="244"/>
    </row>
    <row r="42" spans="3:5" ht="16.5">
      <c r="C42" s="240" t="s">
        <v>111</v>
      </c>
      <c r="D42" s="238">
        <v>150</v>
      </c>
      <c r="E42" s="238">
        <v>150</v>
      </c>
    </row>
    <row r="43" spans="3:5" ht="17.25" thickBot="1">
      <c r="C43" s="241" t="s">
        <v>25</v>
      </c>
      <c r="D43" s="239">
        <v>100</v>
      </c>
      <c r="E43" s="239">
        <v>100</v>
      </c>
    </row>
    <row r="46" spans="2:6" ht="19.5">
      <c r="B46" s="109" t="s">
        <v>174</v>
      </c>
      <c r="C46" s="101"/>
      <c r="D46" s="101"/>
      <c r="E46" s="109"/>
      <c r="F46" s="109"/>
    </row>
    <row r="48" spans="2:7" ht="19.5">
      <c r="B48" s="250" t="s">
        <v>238</v>
      </c>
      <c r="C48" s="36"/>
      <c r="D48" s="36"/>
      <c r="E48" s="36"/>
      <c r="F48" s="36"/>
      <c r="G48" s="36"/>
    </row>
    <row r="49" spans="2:7" ht="19.5">
      <c r="B49" s="250" t="s">
        <v>55</v>
      </c>
      <c r="C49" s="36"/>
      <c r="D49" s="36"/>
      <c r="E49" s="36"/>
      <c r="F49" s="36"/>
      <c r="G49" s="36"/>
    </row>
    <row r="51" ht="15.75" thickBot="1"/>
    <row r="52" spans="3:7" ht="17.25" thickBot="1">
      <c r="C52" s="260" t="s">
        <v>123</v>
      </c>
      <c r="D52" s="261"/>
      <c r="E52" s="261"/>
      <c r="F52" s="156"/>
      <c r="G52" s="157"/>
    </row>
    <row r="53" spans="3:7" ht="16.5">
      <c r="C53" s="242" t="s">
        <v>150</v>
      </c>
      <c r="D53" s="236" t="s">
        <v>147</v>
      </c>
      <c r="E53" s="236" t="s">
        <v>147</v>
      </c>
      <c r="F53" s="236" t="s">
        <v>148</v>
      </c>
      <c r="G53" s="153" t="s">
        <v>148</v>
      </c>
    </row>
    <row r="54" spans="3:7" ht="16.5">
      <c r="C54" s="243" t="s">
        <v>153</v>
      </c>
      <c r="D54" s="237" t="s">
        <v>151</v>
      </c>
      <c r="E54" s="237" t="s">
        <v>152</v>
      </c>
      <c r="F54" s="237" t="s">
        <v>151</v>
      </c>
      <c r="G54" s="235" t="s">
        <v>152</v>
      </c>
    </row>
    <row r="55" spans="3:7" ht="17.25" thickBot="1">
      <c r="C55" s="247"/>
      <c r="D55" s="244"/>
      <c r="E55" s="244" t="s">
        <v>154</v>
      </c>
      <c r="F55" s="244"/>
      <c r="G55" s="248" t="s">
        <v>154</v>
      </c>
    </row>
    <row r="56" spans="3:7" ht="16.5">
      <c r="C56" s="237" t="s">
        <v>111</v>
      </c>
      <c r="D56" s="238">
        <v>75</v>
      </c>
      <c r="E56" s="238">
        <v>225</v>
      </c>
      <c r="F56" s="238">
        <v>75</v>
      </c>
      <c r="G56" s="155">
        <v>225</v>
      </c>
    </row>
    <row r="57" spans="3:7" ht="17.25" thickBot="1">
      <c r="C57" s="244" t="s">
        <v>25</v>
      </c>
      <c r="D57" s="239">
        <v>50</v>
      </c>
      <c r="E57" s="239">
        <v>150</v>
      </c>
      <c r="F57" s="239">
        <v>50</v>
      </c>
      <c r="G57" s="174">
        <v>150</v>
      </c>
    </row>
    <row r="58" ht="19.5">
      <c r="B58" s="103"/>
    </row>
    <row r="59" ht="19.5">
      <c r="B59" s="103"/>
    </row>
    <row r="60" spans="2:5" ht="19.5">
      <c r="B60" s="102" t="s">
        <v>112</v>
      </c>
      <c r="C60" s="90"/>
      <c r="D60" s="90"/>
      <c r="E60" s="102"/>
    </row>
    <row r="61" ht="15.75" thickBot="1"/>
    <row r="62" spans="2:7" ht="20.25" thickBot="1">
      <c r="B62" s="249" t="s">
        <v>164</v>
      </c>
      <c r="C62" s="156"/>
      <c r="D62" s="156"/>
      <c r="E62" s="156"/>
      <c r="F62" s="156"/>
      <c r="G62" s="157"/>
    </row>
    <row r="63" spans="2:7" ht="19.5">
      <c r="B63" s="163" t="s">
        <v>171</v>
      </c>
      <c r="C63" s="164"/>
      <c r="D63" s="164"/>
      <c r="E63" s="164"/>
      <c r="F63" s="164"/>
      <c r="G63" s="165"/>
    </row>
    <row r="64" spans="2:7" ht="19.5">
      <c r="B64" s="163" t="s">
        <v>162</v>
      </c>
      <c r="C64" s="164"/>
      <c r="D64" s="164"/>
      <c r="E64" s="164"/>
      <c r="F64" s="164"/>
      <c r="G64" s="165"/>
    </row>
    <row r="65" spans="2:7" ht="19.5">
      <c r="B65" s="163" t="s">
        <v>172</v>
      </c>
      <c r="C65" s="164"/>
      <c r="D65" s="164"/>
      <c r="E65" s="164"/>
      <c r="F65" s="164"/>
      <c r="G65" s="165"/>
    </row>
    <row r="66" spans="2:7" ht="20.25" thickBot="1">
      <c r="B66" s="110" t="s">
        <v>166</v>
      </c>
      <c r="C66" s="111"/>
      <c r="D66" s="111"/>
      <c r="E66" s="111"/>
      <c r="F66" s="111"/>
      <c r="G66" s="112"/>
    </row>
    <row r="67" spans="2:7" ht="19.5">
      <c r="B67" s="163" t="s">
        <v>167</v>
      </c>
      <c r="C67" s="164"/>
      <c r="D67" s="164"/>
      <c r="E67" s="164"/>
      <c r="F67" s="164"/>
      <c r="G67" s="165"/>
    </row>
    <row r="68" spans="2:7" ht="19.5">
      <c r="B68" s="163" t="s">
        <v>168</v>
      </c>
      <c r="C68" s="164"/>
      <c r="D68" s="164"/>
      <c r="E68" s="164"/>
      <c r="F68" s="164"/>
      <c r="G68" s="165"/>
    </row>
    <row r="69" spans="2:7" ht="19.5">
      <c r="B69" s="163" t="s">
        <v>169</v>
      </c>
      <c r="C69" s="164"/>
      <c r="D69" s="164"/>
      <c r="E69" s="164"/>
      <c r="F69" s="164"/>
      <c r="G69" s="165"/>
    </row>
    <row r="70" spans="2:7" ht="20.25" thickBot="1">
      <c r="B70" s="110" t="s">
        <v>161</v>
      </c>
      <c r="C70" s="111"/>
      <c r="D70" s="111"/>
      <c r="E70" s="111"/>
      <c r="F70" s="111"/>
      <c r="G70" s="112"/>
    </row>
    <row r="71" ht="19.5">
      <c r="B71" s="103"/>
    </row>
    <row r="72" spans="2:9" ht="20.25" thickBot="1">
      <c r="B72" s="103"/>
      <c r="C72" s="103"/>
      <c r="D72" s="103"/>
      <c r="E72" s="103"/>
      <c r="F72" s="103"/>
      <c r="G72" s="103"/>
      <c r="H72" s="103"/>
      <c r="I72" s="103"/>
    </row>
    <row r="73" spans="2:9" ht="20.25" thickBot="1">
      <c r="B73" s="103"/>
      <c r="C73" s="260" t="s">
        <v>123</v>
      </c>
      <c r="D73" s="261"/>
      <c r="E73" s="262"/>
      <c r="F73" s="103"/>
      <c r="G73" s="103"/>
      <c r="H73" s="103"/>
      <c r="I73" s="103"/>
    </row>
    <row r="74" spans="2:9" ht="19.5">
      <c r="B74" s="103"/>
      <c r="C74" s="245" t="s">
        <v>150</v>
      </c>
      <c r="D74" s="236" t="s">
        <v>147</v>
      </c>
      <c r="E74" s="236" t="s">
        <v>148</v>
      </c>
      <c r="F74" s="103"/>
      <c r="G74" s="103"/>
      <c r="H74" s="103"/>
      <c r="I74" s="103"/>
    </row>
    <row r="75" spans="2:9" ht="20.25" thickBot="1">
      <c r="B75" s="103"/>
      <c r="C75" s="246" t="s">
        <v>149</v>
      </c>
      <c r="D75" s="244"/>
      <c r="E75" s="244"/>
      <c r="F75" s="103"/>
      <c r="G75" s="103"/>
      <c r="H75" s="103"/>
      <c r="I75" s="103"/>
    </row>
    <row r="76" spans="2:9" ht="19.5">
      <c r="B76" s="103"/>
      <c r="C76" s="240" t="s">
        <v>111</v>
      </c>
      <c r="D76" s="238">
        <v>150</v>
      </c>
      <c r="E76" s="238">
        <v>150</v>
      </c>
      <c r="F76" s="103"/>
      <c r="G76" s="103"/>
      <c r="H76" s="103"/>
      <c r="I76" s="103"/>
    </row>
    <row r="77" spans="2:5" ht="20.25" thickBot="1">
      <c r="B77" s="103"/>
      <c r="C77" s="241" t="s">
        <v>25</v>
      </c>
      <c r="D77" s="239">
        <v>100</v>
      </c>
      <c r="E77" s="239">
        <v>100</v>
      </c>
    </row>
    <row r="82" ht="19.5">
      <c r="B82" s="166" t="s">
        <v>118</v>
      </c>
    </row>
    <row r="83" ht="19.5">
      <c r="B83" s="166" t="s">
        <v>119</v>
      </c>
    </row>
    <row r="84" ht="19.5">
      <c r="B84" s="47"/>
    </row>
    <row r="86" spans="2:8" ht="19.5">
      <c r="B86" s="62" t="s">
        <v>41</v>
      </c>
      <c r="C86" s="11"/>
      <c r="D86" s="11"/>
      <c r="E86" s="11"/>
      <c r="F86" s="11"/>
      <c r="G86" s="11"/>
      <c r="H86" s="11"/>
    </row>
    <row r="88" ht="15" customHeight="1">
      <c r="B88" s="113"/>
    </row>
    <row r="89" ht="19.5">
      <c r="B89" s="113"/>
    </row>
    <row r="92" spans="2:8" ht="19.5">
      <c r="B92" s="62" t="s">
        <v>144</v>
      </c>
      <c r="C92" s="62"/>
      <c r="D92" s="62"/>
      <c r="E92" s="62"/>
      <c r="F92" s="62"/>
      <c r="G92" s="62"/>
      <c r="H92" s="62"/>
    </row>
    <row r="95" spans="2:5" ht="15">
      <c r="B95" t="s">
        <v>32</v>
      </c>
      <c r="D95" s="114">
        <f>'plan gestión'!D101</f>
      </c>
      <c r="E95" s="9" t="s">
        <v>3</v>
      </c>
    </row>
    <row r="97" spans="2:7" ht="15">
      <c r="B97" t="s">
        <v>16</v>
      </c>
      <c r="F97" s="4">
        <f>IF(ISERROR('plan gestión'!D105/'plan gestión'!D70),"",('plan gestión'!D105/'plan gestión'!D70*100))</f>
      </c>
      <c r="G97" t="s">
        <v>17</v>
      </c>
    </row>
    <row r="99" spans="2:5" ht="17.25" customHeight="1">
      <c r="B99" s="113">
        <f>IF(OR(D95="",F97=""),"",(IF(D95&gt;25000,(IF(F97&gt;20,"LAS EMISIONES DIFUSAS NO CUMPLEN LA LEGISLACIÓN","LAS EMISIONES DIFUSAS CUMPLEN LA LEGISLACIÓN")),IF(F97&gt;25,"LAS EMISIONES DIFUSAS NO CUMPLEN LA LEGISLACIÓN","LAS EMISIONES DIFUSAS CUMPLEN LA LEGISLACIÓN"))))</f>
      </c>
      <c r="E99" s="18"/>
    </row>
    <row r="100" spans="2:5" ht="17.25" customHeight="1">
      <c r="B100" s="113"/>
      <c r="E100" s="18"/>
    </row>
    <row r="101" ht="15" customHeight="1">
      <c r="C101" s="48"/>
    </row>
    <row r="102" spans="2:8" ht="19.5">
      <c r="B102" s="62" t="s">
        <v>177</v>
      </c>
      <c r="C102" s="176"/>
      <c r="D102" s="176"/>
      <c r="E102" s="176"/>
      <c r="F102" s="176"/>
      <c r="G102" s="176"/>
      <c r="H102" s="176"/>
    </row>
    <row r="105" spans="2:5" ht="15">
      <c r="B105" t="s">
        <v>125</v>
      </c>
      <c r="D105" s="144">
        <f>'plan gestión'!D109</f>
        <v>0</v>
      </c>
      <c r="E105" t="s">
        <v>3</v>
      </c>
    </row>
    <row r="107" ht="22.5">
      <c r="B107" s="252">
        <f>IF(OR(B89="",B99=""),"",(IF(AND(B89="LAS EMISIONES CONFINADAS CUMPLEN LA LEGISLACIÓN",B99="LAS EMISIONES DIFUSAS CUMPLEN LA LEGISLACIÓN"),"LAS EMISIONES TOTALES CUMPLEN LA LEGISLACIÓN","LAS EMISIONES TOTALES NO CUMPLEN LA LEGISLACIÓN")))</f>
      </c>
    </row>
    <row r="108" ht="16.5">
      <c r="B108" s="148"/>
    </row>
  </sheetData>
  <mergeCells count="3">
    <mergeCell ref="C39:E39"/>
    <mergeCell ref="C52:E52"/>
    <mergeCell ref="C73:E73"/>
  </mergeCells>
  <hyperlinks>
    <hyperlink ref="B82" location="'plan gestión'!B3" display="'plan gestión'!B3"/>
    <hyperlink ref="B83" location="'plan gestión'!B3" display="'plan gestión'!B3"/>
  </hyperlinks>
  <printOptions/>
  <pageMargins left="0.75" right="0.75" top="1" bottom="1" header="0" footer="0"/>
  <pageSetup horizontalDpi="1200" verticalDpi="1200" orientation="portrait" paperSize="9" scale="55" r:id="rId4"/>
  <rowBreaks count="1" manualBreakCount="1">
    <brk id="57"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1">
      <selection activeCell="A93" sqref="A93"/>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211" t="s">
        <v>205</v>
      </c>
      <c r="F46">
        <f>A46</f>
        <v>0</v>
      </c>
    </row>
    <row r="50" spans="2:4" ht="16.5">
      <c r="B50" s="16" t="s">
        <v>28</v>
      </c>
      <c r="C50" s="17"/>
      <c r="D50" s="17"/>
    </row>
    <row r="51" ht="15">
      <c r="C51" s="2"/>
    </row>
    <row r="52" spans="2:3" ht="15">
      <c r="B52" s="61" t="s">
        <v>18</v>
      </c>
      <c r="C52" s="2"/>
    </row>
    <row r="53" spans="2:3" ht="15">
      <c r="B53" s="61" t="s">
        <v>14</v>
      </c>
      <c r="C53" s="2"/>
    </row>
    <row r="54" spans="2:3" ht="15">
      <c r="B54" s="61" t="s">
        <v>4</v>
      </c>
      <c r="C54" s="2"/>
    </row>
    <row r="55" spans="2:3" ht="15">
      <c r="B55" t="s">
        <v>19</v>
      </c>
      <c r="C55" s="2"/>
    </row>
    <row r="56" spans="2:3" ht="15">
      <c r="B56" t="s">
        <v>21</v>
      </c>
      <c r="C56" s="2"/>
    </row>
    <row r="57" spans="2:3" ht="15">
      <c r="B57" t="s">
        <v>20</v>
      </c>
      <c r="C57" s="2"/>
    </row>
    <row r="58" spans="2:3" ht="15">
      <c r="B58" s="61" t="s">
        <v>5</v>
      </c>
      <c r="C58" s="2"/>
    </row>
    <row r="59" spans="2:3" ht="15">
      <c r="B59" s="61" t="s">
        <v>6</v>
      </c>
      <c r="C59" s="2"/>
    </row>
    <row r="60" spans="2:3" ht="15">
      <c r="B60" s="61" t="s">
        <v>7</v>
      </c>
      <c r="C60" s="2"/>
    </row>
    <row r="61" spans="2:3" ht="15">
      <c r="B61" s="61" t="s">
        <v>9</v>
      </c>
      <c r="C61" s="2"/>
    </row>
    <row r="62" spans="2:3" ht="15">
      <c r="B62" t="s">
        <v>240</v>
      </c>
      <c r="C62" s="2"/>
    </row>
    <row r="63" ht="15">
      <c r="C63" s="2"/>
    </row>
    <row r="65" spans="2:5" ht="16.5">
      <c r="B65" s="12" t="s">
        <v>33</v>
      </c>
      <c r="C65" s="13"/>
      <c r="D65" s="13"/>
      <c r="E65" s="13"/>
    </row>
    <row r="67" spans="1:6" ht="15">
      <c r="A67" s="3"/>
      <c r="B67" t="s">
        <v>8</v>
      </c>
      <c r="E67">
        <f>A67</f>
        <v>0</v>
      </c>
      <c r="F67" t="s">
        <v>3</v>
      </c>
    </row>
    <row r="68" spans="1:6" ht="15">
      <c r="A68" s="3"/>
      <c r="B68" t="s">
        <v>34</v>
      </c>
      <c r="E68">
        <f>A68</f>
        <v>0</v>
      </c>
      <c r="F68" t="s">
        <v>3</v>
      </c>
    </row>
    <row r="70" spans="2:5" ht="15">
      <c r="B70" t="s">
        <v>15</v>
      </c>
      <c r="D70">
        <f>E67+E68</f>
        <v>0</v>
      </c>
      <c r="E70" t="s">
        <v>3</v>
      </c>
    </row>
    <row r="72" ht="15.75" thickBot="1">
      <c r="E72" s="5"/>
    </row>
    <row r="73" spans="1:5" ht="16.5">
      <c r="A73" s="167"/>
      <c r="B73" s="170" t="s">
        <v>23</v>
      </c>
      <c r="C73" s="46"/>
      <c r="D73" s="46"/>
      <c r="E73" s="9"/>
    </row>
    <row r="74" spans="1:5" ht="15">
      <c r="A74" s="9"/>
      <c r="B74" s="9"/>
      <c r="C74" s="9"/>
      <c r="D74" s="9"/>
      <c r="E74" s="9"/>
    </row>
    <row r="75" spans="2:6" ht="15">
      <c r="B75" s="84" t="s">
        <v>139</v>
      </c>
      <c r="E75" s="251"/>
      <c r="F75" t="s">
        <v>3</v>
      </c>
    </row>
    <row r="78" spans="2:4" ht="16.5">
      <c r="B78" s="14" t="s">
        <v>145</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56</v>
      </c>
      <c r="D101">
        <f>IF(D70=0,"",(D89-D99))</f>
      </c>
      <c r="E101" t="s">
        <v>0</v>
      </c>
    </row>
    <row r="104" ht="15.75" thickBot="1"/>
    <row r="105" spans="2:5" ht="15.75" thickBot="1">
      <c r="B105" s="33" t="s">
        <v>146</v>
      </c>
      <c r="C105" s="21"/>
      <c r="D105" s="234">
        <f>D89-D91-D93-D95-D97-D99</f>
        <v>0</v>
      </c>
      <c r="E105" s="34" t="s">
        <v>3</v>
      </c>
    </row>
    <row r="108" ht="17.25" thickBot="1">
      <c r="E108" s="18"/>
    </row>
    <row r="109" spans="2:5" ht="17.25" thickBot="1">
      <c r="B109" s="20" t="s">
        <v>31</v>
      </c>
      <c r="C109" s="21"/>
      <c r="D109" s="22">
        <f>D91+D105</f>
        <v>0</v>
      </c>
      <c r="E109" s="23" t="s">
        <v>3</v>
      </c>
    </row>
    <row r="111" ht="15.75" thickBot="1"/>
    <row r="112" spans="2:7" ht="16.5">
      <c r="B112" s="136" t="s">
        <v>71</v>
      </c>
      <c r="C112" s="137"/>
      <c r="D112" s="137"/>
      <c r="E112" s="137"/>
      <c r="F112" s="137"/>
      <c r="G112" s="138"/>
    </row>
    <row r="113" spans="2:7" ht="16.5">
      <c r="B113" s="139" t="s">
        <v>137</v>
      </c>
      <c r="C113" s="140"/>
      <c r="D113" s="140"/>
      <c r="E113" s="140"/>
      <c r="F113" s="140"/>
      <c r="G113" s="141"/>
    </row>
    <row r="114" spans="2:7" ht="16.5">
      <c r="B114" s="139"/>
      <c r="C114" s="140"/>
      <c r="D114" s="140"/>
      <c r="E114" s="140"/>
      <c r="F114" s="140"/>
      <c r="G114" s="141"/>
    </row>
    <row r="115" spans="2:7" ht="16.5">
      <c r="B115" s="139"/>
      <c r="C115" s="9"/>
      <c r="D115" s="9"/>
      <c r="E115" s="9"/>
      <c r="F115" s="9"/>
      <c r="G115" s="28"/>
    </row>
    <row r="116" spans="2:7" ht="15">
      <c r="B116" s="27"/>
      <c r="C116" s="9"/>
      <c r="D116" s="9"/>
      <c r="E116" s="9"/>
      <c r="F116" s="9"/>
      <c r="G116" s="28"/>
    </row>
    <row r="117" spans="2:7" ht="15">
      <c r="B117" s="27" t="s">
        <v>72</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82</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C11" sqref="C11"/>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43</v>
      </c>
      <c r="C3" s="9"/>
      <c r="D3" s="9"/>
      <c r="E3" s="9"/>
      <c r="F3" s="9"/>
      <c r="G3" s="9"/>
      <c r="H3" s="9"/>
    </row>
    <row r="4" spans="1:9" ht="15">
      <c r="A4" s="25"/>
      <c r="B4" s="25"/>
      <c r="C4" s="202"/>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68" t="s">
        <v>122</v>
      </c>
      <c r="B8" s="169"/>
      <c r="C8" s="169"/>
      <c r="D8" s="169"/>
      <c r="E8" s="9"/>
      <c r="F8" s="9"/>
      <c r="G8" s="9"/>
      <c r="H8" s="9"/>
    </row>
    <row r="9" spans="1:8" ht="15">
      <c r="A9" s="9"/>
      <c r="B9" s="9"/>
      <c r="C9" s="9"/>
      <c r="D9" s="9"/>
      <c r="E9" s="9"/>
      <c r="F9" s="9"/>
      <c r="G9" s="9"/>
      <c r="H9" s="9"/>
    </row>
    <row r="10" spans="1:8" ht="16.5">
      <c r="A10" s="19"/>
      <c r="B10" s="9"/>
      <c r="C10" s="9"/>
      <c r="D10" s="9"/>
      <c r="E10" s="9"/>
      <c r="F10" s="9"/>
      <c r="G10" s="9"/>
      <c r="H10" s="9"/>
    </row>
    <row r="11" spans="1:4" ht="15">
      <c r="A11" s="216" t="s">
        <v>32</v>
      </c>
      <c r="B11" s="217"/>
      <c r="C11" s="215"/>
      <c r="D11" s="218" t="s">
        <v>3</v>
      </c>
    </row>
    <row r="12" spans="1:18" ht="16.5">
      <c r="A12" s="216" t="s">
        <v>132</v>
      </c>
      <c r="B12" s="217"/>
      <c r="C12" s="215"/>
      <c r="K12" s="186"/>
      <c r="L12" s="178"/>
      <c r="M12" s="178"/>
      <c r="N12" s="178"/>
      <c r="O12" s="178"/>
      <c r="P12" s="178"/>
      <c r="Q12" s="178"/>
      <c r="R12" s="178"/>
    </row>
    <row r="13" spans="1:18" ht="18">
      <c r="A13" s="211"/>
      <c r="K13" s="182"/>
      <c r="L13" s="183"/>
      <c r="M13" s="183"/>
      <c r="N13" s="183"/>
      <c r="O13" s="183"/>
      <c r="P13" s="183"/>
      <c r="Q13" s="178"/>
      <c r="R13" s="178"/>
    </row>
    <row r="14" spans="1:18" ht="18">
      <c r="A14" s="211"/>
      <c r="K14" s="181"/>
      <c r="L14" s="181"/>
      <c r="M14" s="181"/>
      <c r="N14" s="181"/>
      <c r="O14" s="181"/>
      <c r="P14" s="181"/>
      <c r="Q14" s="178"/>
      <c r="R14" s="178"/>
    </row>
    <row r="15" spans="1:18" ht="16.5">
      <c r="A15" s="19" t="s">
        <v>175</v>
      </c>
      <c r="K15" s="181"/>
      <c r="L15" s="181"/>
      <c r="M15" s="181"/>
      <c r="N15" s="181"/>
      <c r="O15" s="181"/>
      <c r="P15" s="181"/>
      <c r="Q15" s="178"/>
      <c r="R15" s="178"/>
    </row>
    <row r="16" spans="1:18" ht="19.5">
      <c r="A16" s="47" t="s">
        <v>189</v>
      </c>
      <c r="K16" s="182"/>
      <c r="L16" s="183"/>
      <c r="M16" s="183"/>
      <c r="N16" s="183"/>
      <c r="O16" s="183"/>
      <c r="P16" s="183"/>
      <c r="Q16" s="182"/>
      <c r="R16" s="183"/>
    </row>
    <row r="17" spans="11:18" ht="15">
      <c r="K17" s="181"/>
      <c r="L17" s="184"/>
      <c r="M17" s="181"/>
      <c r="N17" s="181"/>
      <c r="O17" s="181"/>
      <c r="P17" s="184"/>
      <c r="Q17" s="181"/>
      <c r="R17" s="181"/>
    </row>
    <row r="18" spans="11:18" ht="15">
      <c r="K18" s="181"/>
      <c r="L18" s="184"/>
      <c r="M18" s="181"/>
      <c r="N18" s="181"/>
      <c r="O18" s="181"/>
      <c r="P18" s="184"/>
      <c r="Q18" s="181"/>
      <c r="R18" s="181"/>
    </row>
    <row r="21" spans="11:12" ht="16.5">
      <c r="K21" s="182"/>
      <c r="L21" s="182"/>
    </row>
    <row r="22" spans="1:8" ht="15">
      <c r="A22" s="185"/>
      <c r="B22" s="184"/>
      <c r="C22" s="181"/>
      <c r="D22" s="181"/>
      <c r="E22" s="181"/>
      <c r="F22" s="184"/>
      <c r="G22" s="181"/>
      <c r="H22" s="181"/>
    </row>
    <row r="23" spans="1:13" ht="19.5">
      <c r="A23" s="178"/>
      <c r="B23" s="183"/>
      <c r="C23" s="183"/>
      <c r="D23" s="183"/>
      <c r="E23" s="183"/>
      <c r="F23" s="183"/>
      <c r="G23" s="178"/>
      <c r="H23" s="178"/>
      <c r="K23" s="186"/>
      <c r="L23" s="186"/>
      <c r="M23" s="177"/>
    </row>
    <row r="24" spans="2:13" ht="19.5">
      <c r="B24" s="181"/>
      <c r="C24" s="181"/>
      <c r="D24" s="181"/>
      <c r="E24" s="181"/>
      <c r="F24" s="181"/>
      <c r="G24" s="178"/>
      <c r="H24" s="178"/>
      <c r="L24" s="186"/>
      <c r="M24" s="177"/>
    </row>
    <row r="25" spans="2:13" ht="26.25" customHeight="1">
      <c r="B25" s="181"/>
      <c r="C25" s="181"/>
      <c r="D25" s="181"/>
      <c r="E25" s="181"/>
      <c r="F25" s="181"/>
      <c r="G25" s="178"/>
      <c r="H25" s="178"/>
      <c r="K25" s="186"/>
      <c r="L25" s="186"/>
      <c r="M25" s="177"/>
    </row>
    <row r="26" spans="12:13" ht="18" customHeight="1">
      <c r="L26" s="186"/>
      <c r="M26" s="177"/>
    </row>
    <row r="27" spans="1:13" ht="15" customHeight="1" thickBot="1">
      <c r="A27" s="134"/>
      <c r="K27" s="186"/>
      <c r="L27" s="186"/>
      <c r="M27" s="177"/>
    </row>
    <row r="28" spans="1:3" ht="18.75" thickBot="1">
      <c r="A28" s="188"/>
      <c r="C28" s="148"/>
    </row>
    <row r="29" spans="1:9" ht="15">
      <c r="A29" t="s">
        <v>129</v>
      </c>
      <c r="B29" s="150"/>
      <c r="C29" s="179"/>
      <c r="D29" s="180"/>
      <c r="E29" s="181"/>
      <c r="F29" s="178"/>
      <c r="G29" s="178"/>
      <c r="H29" s="9"/>
      <c r="I29" s="9"/>
    </row>
    <row r="30" spans="1:9" ht="15.75" thickBot="1">
      <c r="A30" s="9" t="s">
        <v>130</v>
      </c>
      <c r="B30" s="199"/>
      <c r="C30" s="179"/>
      <c r="D30" s="180"/>
      <c r="E30" s="181"/>
      <c r="F30" s="178"/>
      <c r="G30" s="178"/>
      <c r="H30" s="9"/>
      <c r="I30" s="9"/>
    </row>
    <row r="31" spans="1:12" ht="33" customHeight="1" thickBot="1">
      <c r="A31" s="209" t="s">
        <v>133</v>
      </c>
      <c r="B31" s="210"/>
      <c r="C31" s="204" t="s">
        <v>131</v>
      </c>
      <c r="D31" s="191" t="s">
        <v>108</v>
      </c>
      <c r="E31" s="191" t="s">
        <v>141</v>
      </c>
      <c r="F31" s="193" t="s">
        <v>120</v>
      </c>
      <c r="G31" s="192" t="s">
        <v>109</v>
      </c>
      <c r="H31" s="205" t="s">
        <v>110</v>
      </c>
      <c r="I31" s="194" t="s">
        <v>121</v>
      </c>
      <c r="L31" s="198"/>
    </row>
    <row r="32" spans="1:9" ht="18" customHeight="1" thickBot="1">
      <c r="A32" s="195" t="s">
        <v>24</v>
      </c>
      <c r="B32" s="212"/>
      <c r="C32" s="206"/>
      <c r="D32" s="203"/>
      <c r="E32" s="196"/>
      <c r="F32" s="197"/>
      <c r="G32" s="201"/>
      <c r="H32" s="201"/>
      <c r="I32" s="200"/>
    </row>
    <row r="33" spans="1:9" ht="18" customHeight="1">
      <c r="A33" s="189" t="s">
        <v>26</v>
      </c>
      <c r="B33" s="213"/>
      <c r="C33" s="207"/>
      <c r="D33" s="180"/>
      <c r="E33" s="180"/>
      <c r="F33" s="198"/>
      <c r="G33" s="9"/>
      <c r="H33" s="9"/>
      <c r="I33" s="9"/>
    </row>
    <row r="34" spans="1:9" ht="18" customHeight="1">
      <c r="A34" s="189" t="s">
        <v>27</v>
      </c>
      <c r="B34" s="213"/>
      <c r="C34" s="207"/>
      <c r="D34" s="198"/>
      <c r="E34" s="198"/>
      <c r="G34" s="9"/>
      <c r="H34" s="9"/>
      <c r="I34" s="9"/>
    </row>
    <row r="35" spans="1:9" ht="18" customHeight="1" thickBot="1">
      <c r="A35" s="190" t="s">
        <v>25</v>
      </c>
      <c r="B35" s="214"/>
      <c r="C35" s="208"/>
      <c r="D35" s="198"/>
      <c r="E35" s="198"/>
      <c r="F35" s="198"/>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5"/>
  <dimension ref="A3:G67"/>
  <sheetViews>
    <sheetView view="pageBreakPreview" zoomScale="75" zoomScaleNormal="75" zoomScaleSheetLayoutView="75" workbookViewId="0" topLeftCell="A1">
      <selection activeCell="I3" sqref="I3"/>
    </sheetView>
  </sheetViews>
  <sheetFormatPr defaultColWidth="11.00390625" defaultRowHeight="15"/>
  <cols>
    <col min="3" max="3" width="23.00390625" style="0" customWidth="1"/>
    <col min="4" max="4" width="11.625" style="0" bestFit="1" customWidth="1"/>
    <col min="7" max="7" width="15.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6" ht="19.5">
      <c r="B9" s="63" t="s">
        <v>80</v>
      </c>
      <c r="C9" s="45"/>
      <c r="D9" s="45"/>
      <c r="E9" s="45"/>
      <c r="F9" s="45"/>
    </row>
    <row r="10" ht="15.75" thickBot="1"/>
    <row r="11" spans="2:7" ht="16.5">
      <c r="B11" s="66" t="s">
        <v>44</v>
      </c>
      <c r="C11" s="67"/>
      <c r="D11" s="67"/>
      <c r="E11" s="67"/>
      <c r="F11" s="67"/>
      <c r="G11" s="68"/>
    </row>
    <row r="12" spans="2:7" ht="17.25" thickBot="1">
      <c r="B12" s="69" t="s">
        <v>212</v>
      </c>
      <c r="C12" s="70"/>
      <c r="D12" s="70"/>
      <c r="E12" s="70"/>
      <c r="F12" s="70"/>
      <c r="G12" s="71"/>
    </row>
    <row r="13" ht="16.5">
      <c r="B13" s="65"/>
    </row>
    <row r="14" ht="16.5">
      <c r="B14" s="142" t="s">
        <v>74</v>
      </c>
    </row>
    <row r="15" spans="2:5" ht="15">
      <c r="B15" s="143"/>
      <c r="C15" s="143"/>
      <c r="D15" s="143"/>
      <c r="E15" s="143"/>
    </row>
    <row r="16" spans="1:5" ht="15">
      <c r="A16" s="3"/>
      <c r="B16" t="s">
        <v>198</v>
      </c>
      <c r="D16">
        <f>A16</f>
        <v>0</v>
      </c>
      <c r="E16" t="s">
        <v>3</v>
      </c>
    </row>
    <row r="17" spans="1:5" ht="15">
      <c r="A17" s="3"/>
      <c r="B17" t="s">
        <v>199</v>
      </c>
      <c r="D17">
        <f>A17</f>
        <v>0</v>
      </c>
      <c r="E17" t="s">
        <v>17</v>
      </c>
    </row>
    <row r="18" spans="2:5" ht="15">
      <c r="B18" t="s">
        <v>73</v>
      </c>
      <c r="D18">
        <f>D16*D17/100</f>
        <v>0</v>
      </c>
      <c r="E18" t="s">
        <v>3</v>
      </c>
    </row>
    <row r="19" spans="1:5" ht="15">
      <c r="A19" s="3"/>
      <c r="B19" t="s">
        <v>227</v>
      </c>
      <c r="D19">
        <f>A19</f>
        <v>0</v>
      </c>
      <c r="E19" t="s">
        <v>3</v>
      </c>
    </row>
    <row r="20" spans="2:5" ht="15">
      <c r="B20" t="s">
        <v>228</v>
      </c>
      <c r="D20">
        <f>D16*(1-D17/100)+D19</f>
        <v>0</v>
      </c>
      <c r="E20" t="s">
        <v>3</v>
      </c>
    </row>
    <row r="22" ht="16.5">
      <c r="B22" s="19" t="s">
        <v>42</v>
      </c>
    </row>
    <row r="23" ht="15.75" thickBot="1"/>
    <row r="24" spans="2:6" ht="17.25" thickBot="1">
      <c r="B24" s="41" t="s">
        <v>35</v>
      </c>
      <c r="C24" s="42" t="s">
        <v>36</v>
      </c>
      <c r="D24" s="43"/>
      <c r="E24" s="43"/>
      <c r="F24" s="44" t="s">
        <v>37</v>
      </c>
    </row>
    <row r="25" spans="1:6" ht="15">
      <c r="A25" s="3"/>
      <c r="B25" s="256">
        <v>1</v>
      </c>
      <c r="C25" s="105" t="s">
        <v>200</v>
      </c>
      <c r="D25" s="105"/>
      <c r="E25" s="105"/>
      <c r="F25" s="106">
        <v>4</v>
      </c>
    </row>
    <row r="26" spans="2:6" ht="15.75" thickBot="1">
      <c r="B26" s="38"/>
      <c r="C26" s="39" t="s">
        <v>201</v>
      </c>
      <c r="D26" s="39"/>
      <c r="E26" s="39"/>
      <c r="F26" s="40"/>
    </row>
    <row r="27" spans="2:6" ht="15">
      <c r="B27" s="35">
        <v>2</v>
      </c>
      <c r="C27" s="36" t="s">
        <v>202</v>
      </c>
      <c r="D27" s="36"/>
      <c r="E27" s="36"/>
      <c r="F27" s="37">
        <v>1.5</v>
      </c>
    </row>
    <row r="28" spans="2:6" ht="15.75" thickBot="1">
      <c r="B28" s="38"/>
      <c r="C28" s="39"/>
      <c r="D28" s="39"/>
      <c r="E28" s="39"/>
      <c r="F28" s="40"/>
    </row>
    <row r="32" spans="1:4" ht="16.5">
      <c r="A32" s="3"/>
      <c r="B32" s="64" t="s">
        <v>47</v>
      </c>
      <c r="D32" s="19">
        <f>A32</f>
        <v>0</v>
      </c>
    </row>
    <row r="33" spans="2:5" ht="16.5">
      <c r="B33" s="19" t="s">
        <v>29</v>
      </c>
      <c r="D33">
        <f>D18*(IF(A25=1,F25)+IF(A25=2,F27))</f>
        <v>0</v>
      </c>
      <c r="E33" t="s">
        <v>3</v>
      </c>
    </row>
    <row r="35" spans="2:5" ht="16.5">
      <c r="B35" s="19" t="s">
        <v>30</v>
      </c>
      <c r="D35">
        <f>IF(D20&lt;25000,(D33*(25+15)/100),(D33*(20+5)/100))</f>
        <v>0</v>
      </c>
      <c r="E35" t="s">
        <v>3</v>
      </c>
    </row>
    <row r="36" ht="16.5">
      <c r="B36" s="19"/>
    </row>
    <row r="37" ht="16.5">
      <c r="B37" s="142" t="s">
        <v>75</v>
      </c>
    </row>
    <row r="38" ht="16.5">
      <c r="B38" s="19"/>
    </row>
    <row r="39" spans="1:5" ht="15">
      <c r="A39" s="3"/>
      <c r="B39" t="s">
        <v>203</v>
      </c>
      <c r="D39" s="114">
        <f>A39</f>
        <v>0</v>
      </c>
      <c r="E39" t="s">
        <v>3</v>
      </c>
    </row>
    <row r="40" spans="1:5" ht="15">
      <c r="A40" s="3"/>
      <c r="B40" t="s">
        <v>204</v>
      </c>
      <c r="D40" s="149">
        <f>A40</f>
        <v>0</v>
      </c>
      <c r="E40" t="s">
        <v>17</v>
      </c>
    </row>
    <row r="41" spans="2:5" ht="15">
      <c r="B41" t="s">
        <v>76</v>
      </c>
      <c r="D41" s="114">
        <f>D39*D40/100</f>
        <v>0</v>
      </c>
      <c r="E41" t="s">
        <v>3</v>
      </c>
    </row>
    <row r="42" spans="2:5" ht="15">
      <c r="B42" t="s">
        <v>77</v>
      </c>
      <c r="D42" s="114">
        <f>D39*(1-(D40)/100)</f>
        <v>0</v>
      </c>
      <c r="E42" t="s">
        <v>3</v>
      </c>
    </row>
    <row r="43" spans="1:5" ht="15">
      <c r="A43" s="3"/>
      <c r="B43" t="s">
        <v>225</v>
      </c>
      <c r="D43" s="114">
        <f>A43</f>
        <v>0</v>
      </c>
      <c r="E43" t="s">
        <v>3</v>
      </c>
    </row>
    <row r="44" spans="2:5" ht="15">
      <c r="B44" t="s">
        <v>226</v>
      </c>
      <c r="D44" s="114">
        <f>D43+D42</f>
        <v>0</v>
      </c>
      <c r="E44" t="s">
        <v>3</v>
      </c>
    </row>
    <row r="45" spans="1:5" ht="15">
      <c r="A45" s="3"/>
      <c r="B45" t="s">
        <v>78</v>
      </c>
      <c r="D45" s="114">
        <f>A45</f>
        <v>0</v>
      </c>
      <c r="E45" t="s">
        <v>3</v>
      </c>
    </row>
    <row r="46" spans="2:5" ht="15">
      <c r="B46" t="s">
        <v>79</v>
      </c>
      <c r="D46" s="144">
        <f>D44-D45</f>
        <v>0</v>
      </c>
      <c r="E46" t="s">
        <v>3</v>
      </c>
    </row>
    <row r="48" ht="17.25" customHeight="1">
      <c r="B48" s="113">
        <f>IF(D46=0,"",(IF(D46&lt;=D35,"EL PLAN DE REDUCCIÓN PROPUESTO ES VÁLIDO","EL PLAN DE REDUCCIÓN PROPUESTO NO ES VÁLIDO")))</f>
      </c>
    </row>
    <row r="49" ht="16.5">
      <c r="B49" s="19"/>
    </row>
    <row r="50" ht="15.75" thickBot="1"/>
    <row r="51" spans="2:5" ht="16.5">
      <c r="B51" s="74" t="s">
        <v>142</v>
      </c>
      <c r="C51" s="25"/>
      <c r="D51" s="80"/>
      <c r="E51" s="26"/>
    </row>
    <row r="52" spans="2:5" ht="15">
      <c r="B52" s="27"/>
      <c r="C52" s="9"/>
      <c r="D52" s="9"/>
      <c r="E52" s="28"/>
    </row>
    <row r="53" spans="1:5" ht="16.5">
      <c r="A53" s="73"/>
      <c r="B53" s="75">
        <v>38656</v>
      </c>
      <c r="C53" s="79" t="s">
        <v>48</v>
      </c>
      <c r="D53" s="76">
        <f>IF(D46=0,"",IF(D46&lt;=D35,D35*1.5,"---"))</f>
      </c>
      <c r="E53" s="28" t="s">
        <v>46</v>
      </c>
    </row>
    <row r="54" spans="1:5" ht="17.25" thickBot="1">
      <c r="A54" s="72"/>
      <c r="B54" s="77">
        <v>39386</v>
      </c>
      <c r="C54" s="81" t="s">
        <v>48</v>
      </c>
      <c r="D54" s="78">
        <f>IF(D46=0,"",IF(D46&lt;=D35,D35,"---"))</f>
      </c>
      <c r="E54" s="30" t="s">
        <v>46</v>
      </c>
    </row>
    <row r="56" ht="15.75" thickBot="1"/>
    <row r="57" spans="2:7" ht="16.5">
      <c r="B57" s="136" t="s">
        <v>71</v>
      </c>
      <c r="C57" s="137"/>
      <c r="D57" s="137"/>
      <c r="E57" s="137"/>
      <c r="F57" s="137"/>
      <c r="G57" s="138"/>
    </row>
    <row r="58" spans="2:7" ht="16.5">
      <c r="B58" s="139" t="s">
        <v>138</v>
      </c>
      <c r="C58" s="140"/>
      <c r="D58" s="140"/>
      <c r="E58" s="140"/>
      <c r="F58" s="140"/>
      <c r="G58" s="141"/>
    </row>
    <row r="59" spans="2:7" ht="16.5">
      <c r="B59" s="139"/>
      <c r="C59" s="140"/>
      <c r="D59" s="140"/>
      <c r="E59" s="140"/>
      <c r="F59" s="140"/>
      <c r="G59" s="141"/>
    </row>
    <row r="60" spans="2:7" ht="16.5">
      <c r="B60" s="139"/>
      <c r="C60" s="9"/>
      <c r="D60" s="9"/>
      <c r="E60" s="9"/>
      <c r="F60" s="9"/>
      <c r="G60" s="28"/>
    </row>
    <row r="61" spans="2:7" ht="15">
      <c r="B61" s="27"/>
      <c r="C61" s="9"/>
      <c r="D61" s="9"/>
      <c r="E61" s="9"/>
      <c r="F61" s="9"/>
      <c r="G61" s="28"/>
    </row>
    <row r="62" spans="2:7" ht="15">
      <c r="B62" s="27" t="s">
        <v>72</v>
      </c>
      <c r="C62" s="9"/>
      <c r="D62" s="9"/>
      <c r="E62" s="9"/>
      <c r="F62" s="9"/>
      <c r="G62" s="28"/>
    </row>
    <row r="63" spans="2:7" ht="15">
      <c r="B63" s="27"/>
      <c r="C63" s="9"/>
      <c r="D63" s="9"/>
      <c r="E63" s="9"/>
      <c r="F63" s="9"/>
      <c r="G63" s="28"/>
    </row>
    <row r="64" spans="2:7" ht="15">
      <c r="B64" s="27"/>
      <c r="C64" s="9"/>
      <c r="D64" s="9"/>
      <c r="E64" s="9"/>
      <c r="F64" s="9"/>
      <c r="G64" s="28"/>
    </row>
    <row r="65" spans="2:7" ht="15">
      <c r="B65" s="27"/>
      <c r="C65" s="9"/>
      <c r="D65" s="9"/>
      <c r="E65" s="9"/>
      <c r="F65" s="9"/>
      <c r="G65" s="28"/>
    </row>
    <row r="66" spans="2:7" ht="15">
      <c r="B66" s="27"/>
      <c r="C66" s="9"/>
      <c r="D66" s="9"/>
      <c r="E66" s="9"/>
      <c r="F66" s="9" t="s">
        <v>82</v>
      </c>
      <c r="G66" s="28"/>
    </row>
    <row r="67" spans="2:7" ht="15.75" thickBot="1">
      <c r="B67" s="29"/>
      <c r="C67" s="6"/>
      <c r="D67" s="6"/>
      <c r="E67" s="6"/>
      <c r="F67" s="6"/>
      <c r="G67" s="30"/>
    </row>
  </sheetData>
  <printOptions/>
  <pageMargins left="0.75" right="0.75" top="1" bottom="1" header="0" footer="0"/>
  <pageSetup horizontalDpi="1200" verticalDpi="1200" orientation="portrait" paperSize="9" scale="54" r:id="rId4"/>
  <drawing r:id="rId3"/>
  <legacyDrawing r:id="rId2"/>
</worksheet>
</file>

<file path=xl/worksheets/sheet8.xml><?xml version="1.0" encoding="utf-8"?>
<worksheet xmlns="http://schemas.openxmlformats.org/spreadsheetml/2006/main" xmlns:r="http://schemas.openxmlformats.org/officeDocument/2006/relationships">
  <sheetPr codeName="Hoja6"/>
  <dimension ref="A3:H44"/>
  <sheetViews>
    <sheetView view="pageBreakPreview" zoomScale="75" zoomScaleNormal="75" zoomScaleSheetLayoutView="75" workbookViewId="0" topLeftCell="A1">
      <selection activeCell="K37" sqref="K37"/>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43</v>
      </c>
      <c r="C3" s="6"/>
      <c r="D3" s="6"/>
      <c r="E3" s="6"/>
      <c r="F3" s="6"/>
      <c r="G3" s="6"/>
    </row>
    <row r="4" ht="15">
      <c r="C4" s="10"/>
    </row>
    <row r="6" spans="1:7" ht="15.75" thickBot="1">
      <c r="A6" s="6"/>
      <c r="B6" s="6"/>
      <c r="C6" s="6"/>
      <c r="D6" s="6"/>
      <c r="E6" s="6"/>
      <c r="F6" s="6"/>
      <c r="G6" s="6"/>
    </row>
    <row r="9" spans="2:5" ht="19.5">
      <c r="B9" s="62" t="s">
        <v>43</v>
      </c>
      <c r="C9" s="62"/>
      <c r="D9" s="62"/>
      <c r="E9" s="62"/>
    </row>
    <row r="11" ht="15.75" thickBot="1"/>
    <row r="12" spans="2:7" ht="19.5">
      <c r="B12" s="104" t="s">
        <v>59</v>
      </c>
      <c r="C12" s="105"/>
      <c r="D12" s="105"/>
      <c r="E12" s="105"/>
      <c r="F12" s="105"/>
      <c r="G12" s="106"/>
    </row>
    <row r="13" spans="2:7" ht="19.5">
      <c r="B13" s="107" t="s">
        <v>190</v>
      </c>
      <c r="C13" s="36"/>
      <c r="D13" s="36"/>
      <c r="E13" s="36"/>
      <c r="F13" s="36"/>
      <c r="G13" s="37"/>
    </row>
    <row r="14" spans="2:7" ht="19.5">
      <c r="B14" s="107" t="s">
        <v>191</v>
      </c>
      <c r="C14" s="36"/>
      <c r="D14" s="36"/>
      <c r="E14" s="36"/>
      <c r="F14" s="36"/>
      <c r="G14" s="37"/>
    </row>
    <row r="15" spans="2:7" ht="19.5">
      <c r="B15" s="107" t="s">
        <v>192</v>
      </c>
      <c r="C15" s="36"/>
      <c r="D15" s="36"/>
      <c r="E15" s="36"/>
      <c r="F15" s="36"/>
      <c r="G15" s="37"/>
    </row>
    <row r="16" spans="2:7" ht="20.25" thickBot="1">
      <c r="B16" s="108" t="s">
        <v>193</v>
      </c>
      <c r="C16" s="39"/>
      <c r="D16" s="39"/>
      <c r="E16" s="39"/>
      <c r="F16" s="39"/>
      <c r="G16" s="40"/>
    </row>
    <row r="17" ht="19.5">
      <c r="B17" s="103"/>
    </row>
    <row r="18" ht="19.5">
      <c r="B18" s="103"/>
    </row>
    <row r="19" ht="19.5">
      <c r="B19" s="166" t="s">
        <v>126</v>
      </c>
    </row>
    <row r="20" ht="19.5">
      <c r="B20" s="166" t="s">
        <v>22</v>
      </c>
    </row>
    <row r="21" ht="19.5">
      <c r="B21" s="103"/>
    </row>
    <row r="23" spans="2:8" ht="19.5">
      <c r="B23" s="62" t="s">
        <v>41</v>
      </c>
      <c r="C23" s="11"/>
      <c r="D23" s="11"/>
      <c r="E23" s="11"/>
      <c r="F23" s="11"/>
      <c r="G23" s="11"/>
      <c r="H23" s="11"/>
    </row>
    <row r="25" spans="2:3" ht="15" customHeight="1">
      <c r="B25" s="113"/>
      <c r="C25" s="113"/>
    </row>
    <row r="29" spans="2:8" ht="19.5">
      <c r="B29" s="62" t="s">
        <v>144</v>
      </c>
      <c r="C29" s="62"/>
      <c r="D29" s="62"/>
      <c r="E29" s="62"/>
      <c r="F29" s="62"/>
      <c r="G29" s="62"/>
      <c r="H29" s="62"/>
    </row>
    <row r="32" spans="2:5" ht="15">
      <c r="B32" t="s">
        <v>32</v>
      </c>
      <c r="D32" s="115">
        <f>'plan gestión-R'!D107</f>
      </c>
      <c r="E32" s="9" t="s">
        <v>3</v>
      </c>
    </row>
    <row r="34" spans="2:7" ht="15">
      <c r="B34" t="s">
        <v>16</v>
      </c>
      <c r="F34" s="4">
        <f>IF(ISERROR('plan gestión-R'!D111/'plan gestión-R'!D76),"",('plan gestión-R'!D111/'plan gestión-R'!D76*100))</f>
      </c>
      <c r="G34" t="s">
        <v>17</v>
      </c>
    </row>
    <row r="36" spans="2:5" ht="16.5" customHeight="1">
      <c r="B36" s="113">
        <f>IF(OR(D32="",F34=""),"",(IF(D32&gt;25000,(IF(F34&gt;20,"LAS EMISIONES DIFUSAS NO CUMPLEN LA LEGISLACIÓN","LAS EMISIONES DIFUSAS CUMPLEN LA LEGISLACIÓN")),IF(F34&gt;25,"LAS EMISIONES DIFUSAS NO CUMPLEN LA LEGISLACIÓN","LAS EMISIONES DIFUSAS CUMPLEN LA LEGISLACIÓN"))))</f>
      </c>
      <c r="E36" s="18"/>
    </row>
    <row r="37" ht="18" customHeight="1">
      <c r="C37" s="48"/>
    </row>
    <row r="39" spans="2:8" ht="19.5">
      <c r="B39" s="62" t="s">
        <v>177</v>
      </c>
      <c r="C39" s="176"/>
      <c r="D39" s="176"/>
      <c r="E39" s="176"/>
      <c r="F39" s="176"/>
      <c r="G39" s="176"/>
      <c r="H39" s="176"/>
    </row>
    <row r="42" spans="2:5" ht="15">
      <c r="B42" t="s">
        <v>125</v>
      </c>
      <c r="D42" s="144">
        <f>'plan gestión-R'!D115</f>
        <v>0</v>
      </c>
      <c r="E42" t="s">
        <v>3</v>
      </c>
    </row>
    <row r="44" ht="22.5">
      <c r="B44" s="252">
        <f>IF(OR(B25="",B36=""),"",(IF(AND(B25="LAS EMISIONES CONFINADAS CUMPLEN LA LEGISLACIÓN",B36="LAS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71" r:id="rId2"/>
  <drawing r:id="rId1"/>
</worksheet>
</file>

<file path=xl/worksheets/sheet9.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66">
      <selection activeCell="L80" sqref="L80"/>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71" t="s">
        <v>103</v>
      </c>
      <c r="C9" s="172"/>
      <c r="D9" s="172"/>
      <c r="E9" s="172"/>
      <c r="F9" s="172"/>
      <c r="G9" s="172"/>
    </row>
    <row r="10" spans="1:7" ht="19.5">
      <c r="A10" s="9"/>
      <c r="B10" s="171" t="s">
        <v>104</v>
      </c>
      <c r="C10" s="172"/>
      <c r="D10" s="172"/>
      <c r="E10" s="172"/>
      <c r="F10" s="172"/>
      <c r="G10" s="172"/>
    </row>
    <row r="11" spans="1:7" ht="19.5">
      <c r="A11" s="9"/>
      <c r="B11" s="91"/>
      <c r="C11" s="9"/>
      <c r="D11" s="9"/>
      <c r="E11" s="9"/>
      <c r="F11" s="9"/>
      <c r="G11" s="9"/>
    </row>
    <row r="12" spans="1:7" ht="19.5">
      <c r="A12" s="9"/>
      <c r="B12" s="91"/>
      <c r="C12" s="9"/>
      <c r="D12" s="9"/>
      <c r="E12" s="9"/>
      <c r="F12" s="9"/>
      <c r="G12" s="9"/>
    </row>
    <row r="13" spans="1:7" ht="19.5">
      <c r="A13" s="9"/>
      <c r="B13" s="91"/>
      <c r="C13" s="9"/>
      <c r="D13" s="9"/>
      <c r="E13" s="9"/>
      <c r="F13" s="9"/>
      <c r="G13" s="9"/>
    </row>
    <row r="14" spans="1:7" ht="19.5">
      <c r="A14" s="9"/>
      <c r="B14" s="91"/>
      <c r="C14" s="9"/>
      <c r="D14" s="9"/>
      <c r="E14" s="9"/>
      <c r="F14" s="9"/>
      <c r="G14" s="9"/>
    </row>
    <row r="15" spans="1:7" ht="19.5">
      <c r="A15" s="9"/>
      <c r="B15" s="91"/>
      <c r="C15" s="9"/>
      <c r="D15" s="9"/>
      <c r="E15" s="9"/>
      <c r="F15" s="9"/>
      <c r="G15" s="9"/>
    </row>
    <row r="16" spans="1:7" ht="19.5">
      <c r="A16" s="9"/>
      <c r="B16" s="91"/>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211" t="s">
        <v>205</v>
      </c>
      <c r="F53">
        <f>A53</f>
        <v>0</v>
      </c>
    </row>
    <row r="56" spans="2:4" ht="16.5">
      <c r="B56" s="16" t="s">
        <v>28</v>
      </c>
      <c r="C56" s="17"/>
      <c r="D56" s="17"/>
    </row>
    <row r="57" ht="15">
      <c r="C57" s="2"/>
    </row>
    <row r="58" spans="2:3" ht="15">
      <c r="B58" s="61" t="s">
        <v>18</v>
      </c>
      <c r="C58" s="2"/>
    </row>
    <row r="59" spans="2:3" ht="15">
      <c r="B59" s="61" t="s">
        <v>14</v>
      </c>
      <c r="C59" s="2"/>
    </row>
    <row r="60" spans="2:3" ht="15">
      <c r="B60" s="61" t="s">
        <v>4</v>
      </c>
      <c r="C60" s="2"/>
    </row>
    <row r="61" spans="2:3" ht="15">
      <c r="B61" t="s">
        <v>19</v>
      </c>
      <c r="C61" s="2"/>
    </row>
    <row r="62" spans="2:3" ht="15">
      <c r="B62" t="s">
        <v>21</v>
      </c>
      <c r="C62" s="2"/>
    </row>
    <row r="63" spans="2:3" ht="15">
      <c r="B63" t="s">
        <v>20</v>
      </c>
      <c r="C63" s="2"/>
    </row>
    <row r="64" spans="2:3" ht="15">
      <c r="B64" s="61" t="s">
        <v>5</v>
      </c>
      <c r="C64" s="2"/>
    </row>
    <row r="65" spans="2:3" ht="15">
      <c r="B65" s="61" t="s">
        <v>6</v>
      </c>
      <c r="C65" s="2"/>
    </row>
    <row r="66" spans="2:3" ht="15">
      <c r="B66" s="61" t="s">
        <v>7</v>
      </c>
      <c r="C66" s="2"/>
    </row>
    <row r="67" spans="2:3" ht="15">
      <c r="B67" s="61" t="s">
        <v>9</v>
      </c>
      <c r="C67" s="2"/>
    </row>
    <row r="68" spans="2:3" ht="15">
      <c r="B68" t="s">
        <v>240</v>
      </c>
      <c r="C68" s="2"/>
    </row>
    <row r="69" ht="15">
      <c r="C69" s="2"/>
    </row>
    <row r="71" spans="2:5" ht="16.5">
      <c r="B71" s="12" t="s">
        <v>33</v>
      </c>
      <c r="C71" s="13"/>
      <c r="D71" s="13"/>
      <c r="E71" s="13"/>
    </row>
    <row r="73" spans="1:6" ht="15">
      <c r="A73" s="3"/>
      <c r="B73" t="s">
        <v>8</v>
      </c>
      <c r="E73">
        <f>A73</f>
        <v>0</v>
      </c>
      <c r="F73" t="s">
        <v>3</v>
      </c>
    </row>
    <row r="74" spans="1:6" ht="15">
      <c r="A74" s="3"/>
      <c r="B74" t="s">
        <v>34</v>
      </c>
      <c r="E74">
        <f>A74</f>
        <v>0</v>
      </c>
      <c r="F74" t="s">
        <v>3</v>
      </c>
    </row>
    <row r="76" spans="2:5" ht="15">
      <c r="B76" t="s">
        <v>15</v>
      </c>
      <c r="D76">
        <f>E73+E74</f>
        <v>0</v>
      </c>
      <c r="E76" t="s">
        <v>3</v>
      </c>
    </row>
    <row r="78" ht="15">
      <c r="E78" s="5"/>
    </row>
    <row r="79" spans="1:4" ht="16.5">
      <c r="A79" s="1"/>
      <c r="B79" s="175" t="s">
        <v>23</v>
      </c>
      <c r="C79" s="169"/>
      <c r="D79" s="169"/>
    </row>
    <row r="80" spans="2:4" ht="15">
      <c r="B80" s="9"/>
      <c r="C80" s="9"/>
      <c r="D80" s="9"/>
    </row>
    <row r="81" spans="2:6" ht="15">
      <c r="B81" s="84" t="s">
        <v>139</v>
      </c>
      <c r="C81" s="9"/>
      <c r="D81" s="9"/>
      <c r="E81" s="251"/>
      <c r="F81" t="s">
        <v>135</v>
      </c>
    </row>
    <row r="84" spans="2:5" ht="16.5">
      <c r="B84" s="14" t="s">
        <v>145</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56</v>
      </c>
      <c r="D107">
        <f>IF(D76=0,"",(D95-D105))</f>
      </c>
      <c r="E107" t="s">
        <v>0</v>
      </c>
    </row>
    <row r="110" ht="15.75" thickBot="1"/>
    <row r="111" spans="2:5" ht="15.75" thickBot="1">
      <c r="B111" s="33" t="s">
        <v>146</v>
      </c>
      <c r="C111" s="21"/>
      <c r="D111" s="22">
        <f>D95-D97-D99-D101-D103-D105</f>
        <v>0</v>
      </c>
      <c r="E111" s="34" t="s">
        <v>3</v>
      </c>
    </row>
    <row r="114" ht="17.25" thickBot="1">
      <c r="E114" s="18"/>
    </row>
    <row r="115" spans="2:5" ht="17.25" thickBot="1">
      <c r="B115" s="20" t="s">
        <v>31</v>
      </c>
      <c r="C115" s="21"/>
      <c r="D115" s="22">
        <f>D97+D111</f>
        <v>0</v>
      </c>
      <c r="E115" s="23" t="s">
        <v>3</v>
      </c>
    </row>
    <row r="118" ht="15.75" thickBot="1"/>
    <row r="119" spans="2:7" ht="16.5">
      <c r="B119" s="136" t="s">
        <v>71</v>
      </c>
      <c r="C119" s="137"/>
      <c r="D119" s="137"/>
      <c r="E119" s="137"/>
      <c r="F119" s="137"/>
      <c r="G119" s="138"/>
    </row>
    <row r="120" spans="2:7" ht="16.5">
      <c r="B120" s="139" t="s">
        <v>138</v>
      </c>
      <c r="C120" s="140"/>
      <c r="D120" s="140"/>
      <c r="E120" s="140"/>
      <c r="F120" s="140"/>
      <c r="G120" s="141"/>
    </row>
    <row r="121" spans="2:7" ht="16.5">
      <c r="B121" s="139"/>
      <c r="C121" s="140"/>
      <c r="D121" s="140"/>
      <c r="E121" s="140"/>
      <c r="F121" s="140"/>
      <c r="G121" s="141"/>
    </row>
    <row r="122" spans="2:7" ht="16.5">
      <c r="B122" s="139"/>
      <c r="C122" s="9"/>
      <c r="D122" s="9"/>
      <c r="E122" s="9"/>
      <c r="F122" s="9"/>
      <c r="G122" s="28"/>
    </row>
    <row r="123" spans="2:7" ht="15">
      <c r="B123" s="27"/>
      <c r="C123" s="9"/>
      <c r="D123" s="9"/>
      <c r="E123" s="9"/>
      <c r="F123" s="9"/>
      <c r="G123" s="28"/>
    </row>
    <row r="124" spans="2:7" ht="15">
      <c r="B124" s="27" t="s">
        <v>72</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82</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9" r:id="rId4"/>
  <rowBreaks count="2" manualBreakCount="2">
    <brk id="54" max="6" man="1"/>
    <brk id="7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2006-09-18T09:12:30Z</cp:lastPrinted>
  <dcterms:created xsi:type="dcterms:W3CDTF">2003-09-29T14:16:51Z</dcterms:created>
  <dcterms:modified xsi:type="dcterms:W3CDTF">2006-10-09T13:02:02Z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-5520147</vt:i4>
  </property>
  <property fmtid="{D5CDD505-2E9C-101B-9397-08002B2CF9AE}" pid="3" name="_EmailSubject">
    <vt:lpwstr>Contenido del apartado 6.3.2.4.2 de la Página Web (1) </vt:lpwstr>
  </property>
  <property fmtid="{D5CDD505-2E9C-101B-9397-08002B2CF9AE}" pid="4" name="_AuthorEmail">
    <vt:lpwstr>agortiz@mma.es</vt:lpwstr>
  </property>
  <property fmtid="{D5CDD505-2E9C-101B-9397-08002B2CF9AE}" pid="5" name="_AuthorEmailDisplayName">
    <vt:lpwstr>Gonzalez Ortiz, Alberto</vt:lpwstr>
  </property>
</Properties>
</file>