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59"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Inversiones previstas" sheetId="16" r:id="rId16"/>
  </sheets>
  <definedNames>
    <definedName name="_xlnm.Print_Area" localSheetId="3">'Anexo II'!$A$1:$H$113</definedName>
    <definedName name="_xlnm.Print_Area" localSheetId="6">'Anexo III'!$A$1:$G$68</definedName>
    <definedName name="_xlnm.Print_Area" localSheetId="10">'Anexo III- R'!$A$1:$G$77</definedName>
    <definedName name="_xlnm.Print_Area" localSheetId="14">'Anexo III -R40'!$A$1:$G$72</definedName>
    <definedName name="_xlnm.Print_Area" localSheetId="7">'Anexo II-R'!$A$1:$H$45</definedName>
    <definedName name="_xlnm.Print_Area" localSheetId="11">'Anexo II-R40'!$A$1:$H$44</definedName>
    <definedName name="_xlnm.Print_Area" localSheetId="2">'Datos Administrativos'!$A$1:$G$46</definedName>
    <definedName name="_xlnm.Print_Area" localSheetId="5">'Focos'!$A$1:$I$35</definedName>
    <definedName name="_xlnm.Print_Area" localSheetId="9">'Focos-R'!$A$1:$G$36</definedName>
    <definedName name="_xlnm.Print_Area" localSheetId="13">'Focos-R40'!$A$1:$G$36</definedName>
    <definedName name="_xlnm.Print_Area" localSheetId="0">'Instrucciones'!$A$1:$G$73</definedName>
    <definedName name="_xlnm.Print_Area" localSheetId="15">'Inversiones previstas'!$A$1:$G$49</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'PORTADA'!$A$1:$G$69</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A27" authorId="0">
      <text>
        <r>
          <rPr>
            <b/>
            <sz val="8"/>
            <rFont val="Tahoma"/>
            <family val="0"/>
          </rPr>
          <t xml:space="preserve">Marcar el número 1,2,3 o 4 de acuerdo con la tabla
</t>
        </r>
      </text>
    </comment>
    <comment ref="B48" authorId="0">
      <text>
        <r>
          <rPr>
            <b/>
            <sz val="8"/>
            <rFont val="Tahoma"/>
            <family val="0"/>
          </rPr>
          <t>Disolvente previsto que se elimine en un posible sistema de reducción</t>
        </r>
        <r>
          <rPr>
            <sz val="8"/>
            <rFont val="Tahoma"/>
            <family val="0"/>
          </rPr>
          <t xml:space="preserve">
</t>
        </r>
      </text>
    </comment>
    <comment ref="B46" authorId="0">
      <text>
        <r>
          <rPr>
            <b/>
            <sz val="8"/>
            <rFont val="Tahoma"/>
            <family val="0"/>
          </rPr>
          <t>Otros consumos de disolventes previstos, por ejemplo para dilución del adhesivo</t>
        </r>
        <r>
          <rPr>
            <sz val="8"/>
            <rFont val="Tahoma"/>
            <family val="0"/>
          </rPr>
          <t xml:space="preserve">
</t>
        </r>
      </text>
    </comment>
    <comment ref="B22" authorId="0">
      <text>
        <r>
          <rPr>
            <b/>
            <sz val="8"/>
            <rFont val="Tahoma"/>
            <family val="0"/>
          </rPr>
          <t>Otros consumos de disolventes previstos, por ejemplo para dilución del adhesivo</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A55" authorId="0">
      <text>
        <r>
          <rPr>
            <b/>
            <sz val="8"/>
            <rFont val="Tahoma"/>
            <family val="0"/>
          </rPr>
          <t>Compras anuales de disolvente que se utilizan en la instalación como contenido en el adhesivo comprado o añadido para diluir el adhesivo comprado. Incluye los disolventes para limpieza de equipos.</t>
        </r>
        <r>
          <rPr>
            <sz val="8"/>
            <rFont val="Tahoma"/>
            <family val="0"/>
          </rPr>
          <t xml:space="preserve">
</t>
        </r>
      </text>
    </comment>
    <comment ref="A56" authorId="0">
      <text>
        <r>
          <rPr>
            <b/>
            <sz val="8"/>
            <rFont val="Tahoma"/>
            <family val="0"/>
          </rPr>
          <t>Ejemplo: adhesivo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adhesivos gestionados</t>
        </r>
        <r>
          <rPr>
            <sz val="8"/>
            <rFont val="Tahoma"/>
            <family val="0"/>
          </rPr>
          <t xml:space="preserve">
</t>
        </r>
      </text>
    </comment>
    <comment ref="A63" authorId="0">
      <text>
        <r>
          <rPr>
            <b/>
            <sz val="8"/>
            <rFont val="Tahoma"/>
            <family val="0"/>
          </rPr>
          <t>Ejemplo: adhesivo que contiene las cintas adhesivas vendidas como producto</t>
        </r>
        <r>
          <rPr>
            <sz val="8"/>
            <rFont val="Tahoma"/>
            <family val="0"/>
          </rPr>
          <t xml:space="preserve">
</t>
        </r>
      </text>
    </comment>
    <comment ref="A64" authorId="0">
      <text>
        <r>
          <rPr>
            <b/>
            <sz val="8"/>
            <rFont val="Tahoma"/>
            <family val="0"/>
          </rPr>
          <t>Ejemplo: adhesivo que se reutiliza en otro año que no sea el correspondiente a este balance</t>
        </r>
        <r>
          <rPr>
            <sz val="8"/>
            <rFont val="Tahoma"/>
            <family val="0"/>
          </rPr>
          <t xml:space="preserve">
</t>
        </r>
      </text>
    </commen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A26" authorId="0">
      <text>
        <r>
          <rPr>
            <b/>
            <sz val="8"/>
            <rFont val="Tahoma"/>
            <family val="0"/>
          </rPr>
          <t xml:space="preserve">Marcar el número 1,2,3 o 4 de acuerdo con la tabla
</t>
        </r>
      </text>
    </comment>
    <comment ref="B47" authorId="0">
      <text>
        <r>
          <rPr>
            <b/>
            <sz val="8"/>
            <rFont val="Tahoma"/>
            <family val="0"/>
          </rPr>
          <t>Disolvente previsto que se elimine en un posible sistema de reducción</t>
        </r>
        <r>
          <rPr>
            <sz val="8"/>
            <rFont val="Tahoma"/>
            <family val="0"/>
          </rPr>
          <t xml:space="preserve">
</t>
        </r>
      </text>
    </comment>
    <comment ref="B45" authorId="0">
      <text>
        <r>
          <rPr>
            <b/>
            <sz val="8"/>
            <rFont val="Tahoma"/>
            <family val="0"/>
          </rPr>
          <t>Otros consumos de disolventes previstos, por ejemplo para dilución del adhesivo</t>
        </r>
        <r>
          <rPr>
            <sz val="8"/>
            <rFont val="Tahoma"/>
            <family val="0"/>
          </rPr>
          <t xml:space="preserve">
</t>
        </r>
      </text>
    </comment>
    <comment ref="B21" authorId="0">
      <text>
        <r>
          <rPr>
            <b/>
            <sz val="8"/>
            <rFont val="Tahoma"/>
            <family val="0"/>
          </rPr>
          <t>Otros consumos de disolventes previstos, por ejemplo para dilución del adhesivo</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16,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4.xml><?xml version="1.0" encoding="utf-8"?>
<comments xmlns="http://schemas.openxmlformats.org/spreadsheetml/2006/main">
  <authors>
    <author>MDelHoyo</author>
  </authors>
  <commentList>
    <comment ref="G77" authorId="0">
      <text>
        <r>
          <rPr>
            <b/>
            <sz val="8"/>
            <rFont val="Tahoma"/>
            <family val="0"/>
          </rPr>
          <t>Valores límite de emisión que deben cumplir las instalaciones NUEVAS que realicen la actividad 16 a la que corresponde esta hoja excel</t>
        </r>
        <r>
          <rPr>
            <sz val="8"/>
            <rFont val="Tahoma"/>
            <family val="0"/>
          </rPr>
          <t xml:space="preserve">
</t>
        </r>
      </text>
    </comment>
    <comment ref="F39" authorId="0">
      <text>
        <r>
          <rPr>
            <b/>
            <sz val="8"/>
            <rFont val="Tahoma"/>
            <family val="0"/>
          </rPr>
          <t>Valores límite de emisión que deben cumplir las instalaciones EXISTENTES que realicen la actividad 16 (sin utilizar equipo de reducción) a la que corresponde esta hoja excel</t>
        </r>
        <r>
          <rPr>
            <sz val="8"/>
            <rFont val="Tahoma"/>
            <family val="0"/>
          </rPr>
          <t xml:space="preserve">
 </t>
        </r>
      </text>
    </comment>
    <comment ref="G52" authorId="0">
      <text>
        <r>
          <rPr>
            <b/>
            <sz val="8"/>
            <rFont val="Tahoma"/>
            <family val="0"/>
          </rPr>
          <t>Valores límite de emisión que deben cumplir las instalaciones EXISTENTES que realicen la actividad 16 (utilizando equipo de reducción)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adhesivos gestionados</t>
        </r>
        <r>
          <rPr>
            <sz val="8"/>
            <rFont val="Tahoma"/>
            <family val="0"/>
          </rPr>
          <t xml:space="preserve">
</t>
        </r>
      </text>
    </comment>
    <comment ref="A52" authorId="0">
      <text>
        <r>
          <rPr>
            <b/>
            <sz val="8"/>
            <rFont val="Tahoma"/>
            <family val="0"/>
          </rPr>
          <t>Compras anuales de disolvente que se utilizan en la instalación como contenido en el adhesivo comprado o añadido para diluir el adhesivo comprado. Incluye los disolventes para limpieza de equipos.</t>
        </r>
        <r>
          <rPr>
            <sz val="8"/>
            <rFont val="Tahoma"/>
            <family val="0"/>
          </rPr>
          <t xml:space="preserve">
</t>
        </r>
      </text>
    </comment>
    <comment ref="A53" authorId="0">
      <text>
        <r>
          <rPr>
            <b/>
            <sz val="8"/>
            <rFont val="Tahoma"/>
            <family val="0"/>
          </rPr>
          <t>Ejemplo: adhesivo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adhesivo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Ejemplo: adhesivo que contiene las cintas adhesivas vendidas como producto</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A24" authorId="0">
      <text>
        <r>
          <rPr>
            <b/>
            <sz val="8"/>
            <rFont val="Tahoma"/>
            <family val="0"/>
          </rPr>
          <t xml:space="preserve">Marcar el número 1,2 o 3 de acuerdo con la tabla
</t>
        </r>
      </text>
    </comment>
    <comment ref="B45"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43" authorId="0">
      <text>
        <r>
          <rPr>
            <b/>
            <sz val="8"/>
            <rFont val="Tahoma"/>
            <family val="0"/>
          </rPr>
          <t>Otros consumos de disolventes previstos, por ejemplo para dilución del adhesivo</t>
        </r>
        <r>
          <rPr>
            <sz val="8"/>
            <rFont val="Tahoma"/>
            <family val="0"/>
          </rPr>
          <t xml:space="preserve">
</t>
        </r>
      </text>
    </comment>
    <comment ref="B19" authorId="0">
      <text>
        <r>
          <rPr>
            <b/>
            <sz val="8"/>
            <rFont val="Tahoma"/>
            <family val="0"/>
          </rPr>
          <t>Otros consumos de disolventes previstos, por ejemplo para dilución del adhesivo</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A58" authorId="0">
      <text>
        <r>
          <rPr>
            <b/>
            <sz val="8"/>
            <rFont val="Tahoma"/>
            <family val="0"/>
          </rPr>
          <t>Compras anuales de disolvente que se utilizan en la instalación como contenido en el adhesivo comprado o añadido para diluir el adhesivo comprado. Incluye los disolventes para limpieza de equipos.</t>
        </r>
        <r>
          <rPr>
            <sz val="8"/>
            <rFont val="Tahoma"/>
            <family val="0"/>
          </rPr>
          <t xml:space="preserve">
</t>
        </r>
      </text>
    </comment>
    <comment ref="A59" authorId="0">
      <text>
        <r>
          <rPr>
            <b/>
            <sz val="8"/>
            <rFont val="Tahoma"/>
            <family val="0"/>
          </rPr>
          <t>Ejemplo: adhesivo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adhesivos gestionados</t>
        </r>
        <r>
          <rPr>
            <sz val="8"/>
            <rFont val="Tahoma"/>
            <family val="0"/>
          </rPr>
          <t xml:space="preserve">
</t>
        </r>
      </text>
    </comment>
    <comment ref="A66" authorId="0">
      <text>
        <r>
          <rPr>
            <b/>
            <sz val="8"/>
            <rFont val="Tahoma"/>
            <family val="0"/>
          </rPr>
          <t>Ejemplo: adhesivo que contiene las cintas adhesivas vendidas como producto</t>
        </r>
        <r>
          <rPr>
            <sz val="8"/>
            <rFont val="Tahoma"/>
            <family val="0"/>
          </rPr>
          <t xml:space="preserve">
</t>
        </r>
      </text>
    </comment>
    <comment ref="A67" authorId="0">
      <text>
        <r>
          <rPr>
            <b/>
            <sz val="8"/>
            <rFont val="Tahoma"/>
            <family val="0"/>
          </rPr>
          <t>Ejemplo: adhesivo que se reutiliza en otro año que no sea el correspondiente a este balance</t>
        </r>
        <r>
          <rPr>
            <sz val="8"/>
            <rFont val="Tahoma"/>
            <family val="0"/>
          </rPr>
          <t xml:space="preserve">
</t>
        </r>
      </text>
    </commen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<sst xmlns="http://schemas.openxmlformats.org/spreadsheetml/2006/main" count="600" uniqueCount="259">
  <si>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</si>
  <si>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</si>
  <si>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</si>
  <si>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</si>
  <si>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</si>
  <si>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</si>
  <si>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</si>
  <si>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</si>
  <si>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</si>
  <si>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</si>
  <si>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</si>
  <si>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</si>
  <si>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</si>
  <si>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</si>
  <si>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</si>
  <si>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</si>
  <si>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</si>
  <si>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</si>
  <si>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</si>
  <si>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</si>
  <si>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</si>
  <si>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</si>
  <si>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</si>
  <si>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</si>
  <si>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</si>
  <si>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</si>
  <si>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</si>
  <si>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</si>
  <si>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</si>
  <si>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</si>
  <si>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</si>
  <si>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</si>
  <si>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</si>
  <si>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</si>
  <si>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</si>
  <si>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Recubrimiento de contacto alimentario</t>
  </si>
  <si>
    <t>Recubrimiento aeroespacial</t>
  </si>
  <si>
    <t>Nº</t>
  </si>
  <si>
    <t>Actividad</t>
  </si>
  <si>
    <t>Factor</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</si>
  <si>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</si>
  <si>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</si>
  <si>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</si>
  <si>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</si>
  <si>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Tabla de Factores multiplicadores</t>
  </si>
  <si>
    <t>ANEXO II. VALORES LIMITE DE EMISIÓN</t>
  </si>
  <si>
    <t xml:space="preserve">Debe incluir una disminución en el contenido medio de disolventes de </t>
  </si>
  <si>
    <t>la cantidad total de pintura utilizada y/o una mayor eficacia en el uso de sólidos</t>
  </si>
  <si>
    <t>kg</t>
  </si>
  <si>
    <t>AÑO DE REFERENCIA</t>
  </si>
  <si>
    <t>E total</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</si>
  <si>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</si>
  <si>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</si>
  <si>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</si>
  <si>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</si>
  <si>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</si>
  <si>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</si>
  <si>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</si>
  <si>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</si>
  <si>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</si>
  <si>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</si>
  <si>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</si>
  <si>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</si>
  <si>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</si>
  <si>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</si>
  <si>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</si>
  <si>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</si>
  <si>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</si>
  <si>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</si>
  <si>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</si>
  <si>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</si>
  <si>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</si>
  <si>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</si>
  <si>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</si>
  <si>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</si>
  <si>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Masa actual total de solidos </t>
  </si>
  <si>
    <t>SITUACIÓN ACTUAL</t>
  </si>
  <si>
    <t>SITUACIÓN FUTURA (CON SISTEMA DE REDUCCIÓN)</t>
  </si>
  <si>
    <t>Masa prevista de sólidos</t>
  </si>
  <si>
    <t>O5</t>
  </si>
  <si>
    <t>Emisión real de disolvente-</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</si>
  <si>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</si>
  <si>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</si>
  <si>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</si>
  <si>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</si>
  <si>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</si>
  <si>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</si>
  <si>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</si>
  <si>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</si>
  <si>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</si>
  <si>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</si>
  <si>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</si>
  <si>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</si>
  <si>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</si>
  <si>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</si>
  <si>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</si>
  <si>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</si>
  <si>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</si>
  <si>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</si>
  <si>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</si>
  <si>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</si>
  <si>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</si>
  <si>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</si>
  <si>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</si>
  <si>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</si>
  <si>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</si>
  <si>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</si>
  <si>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</si>
  <si>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principales (modelo, fabricante, eficacia de reducción de COV’s..)</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</si>
  <si>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</si>
  <si>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</si>
  <si>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</si>
  <si>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</si>
  <si>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</si>
  <si>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</si>
  <si>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</si>
  <si>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</si>
  <si>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</si>
  <si>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</si>
  <si>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</si>
  <si>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</si>
  <si>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</si>
  <si>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</si>
  <si>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</si>
  <si>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</si>
  <si>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</si>
  <si>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</si>
  <si>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</si>
  <si>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</si>
  <si>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</si>
  <si>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</si>
  <si>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</si>
  <si>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</si>
  <si>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</si>
  <si>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</si>
  <si>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</si>
  <si>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</si>
  <si>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</si>
  <si>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</si>
  <si>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</si>
  <si>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</si>
  <si>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</si>
  <si>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</si>
  <si>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</si>
  <si>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</si>
  <si>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</si>
  <si>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</si>
  <si>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</si>
  <si>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</si>
  <si>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</si>
  <si>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</si>
  <si>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</si>
  <si>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</si>
  <si>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</si>
  <si>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</si>
  <si>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</si>
  <si>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</si>
  <si>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Excepción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</si>
  <si>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</si>
  <si>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</si>
  <si>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</si>
  <si>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</si>
  <si>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</si>
  <si>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</si>
  <si>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</si>
  <si>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</si>
  <si>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</si>
  <si>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</si>
  <si>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</si>
  <si>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</si>
  <si>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</si>
  <si>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</si>
  <si>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</si>
  <si>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</si>
  <si>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</si>
  <si>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</si>
  <si>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</si>
  <si>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</si>
  <si>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</si>
  <si>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</si>
  <si>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</si>
  <si>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</si>
  <si>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</si>
  <si>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</si>
  <si>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</si>
  <si>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</si>
  <si>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</si>
  <si>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</si>
  <si>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</si>
  <si>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</si>
  <si>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</si>
  <si>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</si>
  <si>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Seleccionar el Foco, el Tipo de Instalación y a continuación pulsar Aceptar</t>
  </si>
  <si>
    <t>recuperado</t>
  </si>
  <si>
    <t xml:space="preserve">EXCEPCIÓN: Instalaciones que utilicen técnicas que permitan la reutilización del disolvente </t>
  </si>
  <si>
    <t xml:space="preserve">Recubrimiento con adhesivos </t>
  </si>
  <si>
    <t>Consumo de adhesivo previsto</t>
  </si>
  <si>
    <t xml:space="preserve">% de sólidos en el adhesivo </t>
  </si>
  <si>
    <t xml:space="preserve">Consumo actual de adhesivo </t>
  </si>
  <si>
    <t xml:space="preserve">% de solidos actual en el adhesivo </t>
  </si>
  <si>
    <t>Consumo de adhesivo  previsto</t>
  </si>
  <si>
    <t>Instalación existente - Foco con otro equipo de depuración - Ejemplo: Absorción, condensación…</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</si>
  <si>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</si>
  <si>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</si>
  <si>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</si>
  <si>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</si>
  <si>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</si>
  <si>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 xml:space="preserve">              "Recubrimiento con adhesivos"</t>
  </si>
  <si>
    <t>AÑO DEL BALANCE</t>
  </si>
  <si>
    <t xml:space="preserve"> Instalaciones que utilizan sustancias o preparados que contienen </t>
  </si>
  <si>
    <t xml:space="preserve"> Compuestos Orgánicos Volátiles Halogenados de frase R40, cuando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</si>
  <si>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</si>
  <si>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</si>
  <si>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</si>
  <si>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</si>
  <si>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DATOS ADMINISTRATIVOS</t>
  </si>
  <si>
    <t>RELLENAR LAS CASILLAS AMARILLAS</t>
  </si>
  <si>
    <t>NOMBRE DE LA EMPRESA:</t>
  </si>
  <si>
    <t>DIRECCIÓN</t>
  </si>
  <si>
    <t>C.I.F.</t>
  </si>
  <si>
    <t>PERSONA DE CONTACTO:</t>
  </si>
  <si>
    <t>TELÉFONO:</t>
  </si>
  <si>
    <t>FAX:</t>
  </si>
  <si>
    <t>EMAIL:</t>
  </si>
  <si>
    <t>AÑO  ACTUAL</t>
  </si>
  <si>
    <t>TIPO DE INSTALACIÓN (EXISTENTE O NUEVA)</t>
  </si>
  <si>
    <t>OPCIÓN DE CUMPLIMIENTO (ANEXO II o ANEXO III)</t>
  </si>
  <si>
    <t>Foco 1</t>
  </si>
  <si>
    <t>Otros consumos de disolventes previstos</t>
  </si>
  <si>
    <t>Total de disolvente previsto</t>
  </si>
  <si>
    <t xml:space="preserve">Consumo de disolvente del adhesivo previsto </t>
  </si>
  <si>
    <t>Consumo actual de otros disolventes</t>
  </si>
  <si>
    <t>Consumo total de disolventes</t>
  </si>
  <si>
    <t>Emisión real de disolvente</t>
  </si>
  <si>
    <t xml:space="preserve">    de la instalación y con la opción de cumplimiento elegida  por la empresa)</t>
  </si>
  <si>
    <t xml:space="preserve">    que se marcan en el Anexo II del Decreto de COV.</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</si>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</sst>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9">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10" fillId="7" borderId="3" xfId="0" applyFont="1" applyFill="1" applyBorder="1" applyAlignment="1">
      <alignment/>
    </xf>
    <xf numFmtId="0" fontId="0" fillId="7" borderId="3" xfId="0" applyFill="1" applyBorder="1" applyAlignment="1">
      <alignment/>
    </xf>
    <xf numFmtId="0" fontId="10" fillId="7" borderId="4" xfId="0" applyFont="1" applyFill="1" applyBorder="1" applyAlignment="1">
      <alignment horizontal="center"/>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0" fillId="8" borderId="7" xfId="0" applyFill="1" applyBorder="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3" fillId="0" borderId="0" xfId="0" applyFont="1" applyAlignment="1">
      <alignment/>
    </xf>
    <xf numFmtId="0" fontId="44" fillId="0" borderId="0" xfId="0" applyFont="1" applyAlignment="1">
      <alignment/>
    </xf>
    <xf numFmtId="0" fontId="9" fillId="0" borderId="0" xfId="0" applyFont="1" applyBorder="1" applyAlignment="1">
      <alignment/>
    </xf>
    <xf numFmtId="0" fontId="16" fillId="9" borderId="6" xfId="0" applyFont="1" applyFill="1" applyBorder="1" applyAlignment="1">
      <alignment horizontal="right"/>
    </xf>
    <xf numFmtId="0" fontId="16" fillId="9" borderId="6" xfId="0" applyFont="1" applyFill="1" applyBorder="1" applyAlignment="1">
      <alignment horizontal="left"/>
    </xf>
    <xf numFmtId="0" fontId="0" fillId="2" borderId="8" xfId="0" applyFill="1" applyBorder="1" applyAlignment="1">
      <alignment/>
    </xf>
    <xf numFmtId="191" fontId="0" fillId="0" borderId="0" xfId="15" applyFont="1" applyAlignment="1">
      <alignment/>
    </xf>
    <xf numFmtId="0" fontId="10" fillId="8" borderId="5" xfId="0" applyFont="1" applyFill="1" applyBorder="1" applyAlignment="1">
      <alignment horizontal="center"/>
    </xf>
    <xf numFmtId="0" fontId="10" fillId="8" borderId="6"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8.emf" /><Relationship Id="rId3" Type="http://schemas.openxmlformats.org/officeDocument/2006/relationships/image" Target="../media/image32.png" /><Relationship Id="rId4" Type="http://schemas.openxmlformats.org/officeDocument/2006/relationships/image" Target="../media/image51.png" /><Relationship Id="rId5" Type="http://schemas.openxmlformats.org/officeDocument/2006/relationships/image" Target="../media/image5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12.emf" /><Relationship Id="rId5" Type="http://schemas.openxmlformats.org/officeDocument/2006/relationships/image" Target="../media/image11.emf" /><Relationship Id="rId6" Type="http://schemas.openxmlformats.org/officeDocument/2006/relationships/image" Target="../media/image44.emf" /><Relationship Id="rId7" Type="http://schemas.openxmlformats.org/officeDocument/2006/relationships/image" Target="../media/image34.emf" /><Relationship Id="rId8" Type="http://schemas.openxmlformats.org/officeDocument/2006/relationships/image" Target="../media/image23.emf" /><Relationship Id="rId9" Type="http://schemas.openxmlformats.org/officeDocument/2006/relationships/image" Target="../media/image30.emf" /><Relationship Id="rId10" Type="http://schemas.openxmlformats.org/officeDocument/2006/relationships/image" Target="../media/image19.emf" /><Relationship Id="rId11" Type="http://schemas.openxmlformats.org/officeDocument/2006/relationships/image" Target="../media/image14.emf" /><Relationship Id="rId12" Type="http://schemas.openxmlformats.org/officeDocument/2006/relationships/image" Target="../media/image9.emf" /><Relationship Id="rId13" Type="http://schemas.openxmlformats.org/officeDocument/2006/relationships/image" Target="../media/image6.emf" /><Relationship Id="rId14" Type="http://schemas.openxmlformats.org/officeDocument/2006/relationships/image" Target="../media/image53.jpeg" /><Relationship Id="rId15" Type="http://schemas.openxmlformats.org/officeDocument/2006/relationships/image" Target="../media/image10.jpeg" /><Relationship Id="rId16" Type="http://schemas.openxmlformats.org/officeDocument/2006/relationships/image" Target="../media/image36.jpeg" /><Relationship Id="rId17" Type="http://schemas.openxmlformats.org/officeDocument/2006/relationships/image" Target="../media/image1.jpeg" /><Relationship Id="rId18" Type="http://schemas.openxmlformats.org/officeDocument/2006/relationships/image" Target="../media/image8.jpeg" /><Relationship Id="rId19" Type="http://schemas.openxmlformats.org/officeDocument/2006/relationships/image" Target="../media/image32.png" /><Relationship Id="rId20" Type="http://schemas.openxmlformats.org/officeDocument/2006/relationships/image" Target="../media/image51.png" /><Relationship Id="rId21" Type="http://schemas.openxmlformats.org/officeDocument/2006/relationships/image" Target="../media/image5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2.emf" /><Relationship Id="rId3" Type="http://schemas.openxmlformats.org/officeDocument/2006/relationships/image" Target="../media/image32.png" /><Relationship Id="rId4" Type="http://schemas.openxmlformats.org/officeDocument/2006/relationships/image" Target="../media/image51.png" /><Relationship Id="rId5" Type="http://schemas.openxmlformats.org/officeDocument/2006/relationships/image" Target="../media/image5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32.png" /><Relationship Id="rId3" Type="http://schemas.openxmlformats.org/officeDocument/2006/relationships/image" Target="../media/image51.png" /><Relationship Id="rId4" Type="http://schemas.openxmlformats.org/officeDocument/2006/relationships/image" Target="../media/image52.jpeg" /><Relationship Id="rId5" Type="http://schemas.openxmlformats.org/officeDocument/2006/relationships/image" Target="../media/image5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29.emf" /><Relationship Id="rId5" Type="http://schemas.openxmlformats.org/officeDocument/2006/relationships/image" Target="../media/image22.emf" /><Relationship Id="rId6" Type="http://schemas.openxmlformats.org/officeDocument/2006/relationships/image" Target="../media/image21.emf" /><Relationship Id="rId7" Type="http://schemas.openxmlformats.org/officeDocument/2006/relationships/image" Target="../media/image26.emf" /><Relationship Id="rId8" Type="http://schemas.openxmlformats.org/officeDocument/2006/relationships/image" Target="../media/image18.emf" /><Relationship Id="rId9" Type="http://schemas.openxmlformats.org/officeDocument/2006/relationships/image" Target="../media/image37.emf" /><Relationship Id="rId10" Type="http://schemas.openxmlformats.org/officeDocument/2006/relationships/image" Target="../media/image50.emf" /><Relationship Id="rId11" Type="http://schemas.openxmlformats.org/officeDocument/2006/relationships/image" Target="../media/image35.emf" /><Relationship Id="rId12" Type="http://schemas.openxmlformats.org/officeDocument/2006/relationships/image" Target="../media/image38.emf" /><Relationship Id="rId13" Type="http://schemas.openxmlformats.org/officeDocument/2006/relationships/image" Target="../media/image41.emf" /><Relationship Id="rId14" Type="http://schemas.openxmlformats.org/officeDocument/2006/relationships/image" Target="../media/image53.jpeg" /><Relationship Id="rId15" Type="http://schemas.openxmlformats.org/officeDocument/2006/relationships/image" Target="../media/image10.jpeg" /><Relationship Id="rId16" Type="http://schemas.openxmlformats.org/officeDocument/2006/relationships/image" Target="../media/image36.jpeg" /><Relationship Id="rId17" Type="http://schemas.openxmlformats.org/officeDocument/2006/relationships/image" Target="../media/image1.jpeg" /><Relationship Id="rId18" Type="http://schemas.openxmlformats.org/officeDocument/2006/relationships/image" Target="../media/image8.jpeg" /><Relationship Id="rId19" Type="http://schemas.openxmlformats.org/officeDocument/2006/relationships/image" Target="../media/image32.png" /><Relationship Id="rId20" Type="http://schemas.openxmlformats.org/officeDocument/2006/relationships/image" Target="../media/image51.png" /><Relationship Id="rId21" Type="http://schemas.openxmlformats.org/officeDocument/2006/relationships/image" Target="../media/image5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8.emf" /><Relationship Id="rId3" Type="http://schemas.openxmlformats.org/officeDocument/2006/relationships/image" Target="../media/image20.emf" /><Relationship Id="rId4" Type="http://schemas.openxmlformats.org/officeDocument/2006/relationships/image" Target="../media/image2.emf" /><Relationship Id="rId5" Type="http://schemas.openxmlformats.org/officeDocument/2006/relationships/image" Target="../media/image16.emf" /><Relationship Id="rId6" Type="http://schemas.openxmlformats.org/officeDocument/2006/relationships/image" Target="../media/image32.png" /><Relationship Id="rId7" Type="http://schemas.openxmlformats.org/officeDocument/2006/relationships/image" Target="../media/image51.png" /><Relationship Id="rId8" Type="http://schemas.openxmlformats.org/officeDocument/2006/relationships/image" Target="../media/image5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51.png" /><Relationship Id="rId3" Type="http://schemas.openxmlformats.org/officeDocument/2006/relationships/image" Target="../media/image5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45.emf" /><Relationship Id="rId5" Type="http://schemas.openxmlformats.org/officeDocument/2006/relationships/image" Target="../media/image43.emf" /><Relationship Id="rId6" Type="http://schemas.openxmlformats.org/officeDocument/2006/relationships/image" Target="../media/image7.emf" /><Relationship Id="rId7" Type="http://schemas.openxmlformats.org/officeDocument/2006/relationships/image" Target="../media/image39.emf" /><Relationship Id="rId8" Type="http://schemas.openxmlformats.org/officeDocument/2006/relationships/image" Target="../media/image47.emf" /><Relationship Id="rId9" Type="http://schemas.openxmlformats.org/officeDocument/2006/relationships/image" Target="../media/image27.emf" /><Relationship Id="rId10" Type="http://schemas.openxmlformats.org/officeDocument/2006/relationships/image" Target="../media/image40.emf" /><Relationship Id="rId11" Type="http://schemas.openxmlformats.org/officeDocument/2006/relationships/image" Target="../media/image5.emf" /><Relationship Id="rId12" Type="http://schemas.openxmlformats.org/officeDocument/2006/relationships/image" Target="../media/image31.emf" /><Relationship Id="rId13" Type="http://schemas.openxmlformats.org/officeDocument/2006/relationships/image" Target="../media/image49.emf" /><Relationship Id="rId14" Type="http://schemas.openxmlformats.org/officeDocument/2006/relationships/image" Target="../media/image53.jpeg" /><Relationship Id="rId15" Type="http://schemas.openxmlformats.org/officeDocument/2006/relationships/image" Target="../media/image10.jpeg" /><Relationship Id="rId16" Type="http://schemas.openxmlformats.org/officeDocument/2006/relationships/image" Target="../media/image36.jpeg" /><Relationship Id="rId17" Type="http://schemas.openxmlformats.org/officeDocument/2006/relationships/image" Target="../media/image1.jpeg" /><Relationship Id="rId18" Type="http://schemas.openxmlformats.org/officeDocument/2006/relationships/image" Target="../media/image8.jpeg" /><Relationship Id="rId19" Type="http://schemas.openxmlformats.org/officeDocument/2006/relationships/image" Target="../media/image32.png" /><Relationship Id="rId20" Type="http://schemas.openxmlformats.org/officeDocument/2006/relationships/image" Target="../media/image51.png" /><Relationship Id="rId21" Type="http://schemas.openxmlformats.org/officeDocument/2006/relationships/image" Target="../media/image5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161925</xdr:colOff>
      <xdr:row>2</xdr:row>
      <xdr:rowOff>28575</xdr:rowOff>
    </xdr:to>
    <xdr:pic>
      <xdr:nvPicPr>
        <xdr:cNvPr id="3"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6</xdr:col>
      <xdr:colOff>28575</xdr:colOff>
      <xdr:row>0</xdr:row>
      <xdr:rowOff>38100</xdr:rowOff>
    </xdr:from>
    <xdr:to>
      <xdr:col>6</xdr:col>
      <xdr:colOff>952500</xdr:colOff>
      <xdr:row>2</xdr:row>
      <xdr:rowOff>190500</xdr:rowOff>
    </xdr:to>
    <xdr:pic>
      <xdr:nvPicPr>
        <xdr:cNvPr id="4" name="Picture 11"/>
        <xdr:cNvPicPr preferRelativeResize="1">
          <a:picLocks noChangeAspect="1"/>
        </xdr:cNvPicPr>
      </xdr:nvPicPr>
      <xdr:blipFill>
        <a:blip r:embed="rId2"/>
        <a:stretch>
          <a:fillRect/>
        </a:stretch>
      </xdr:blipFill>
      <xdr:spPr>
        <a:xfrm>
          <a:off x="6086475" y="38100"/>
          <a:ext cx="923925" cy="533400"/>
        </a:xfrm>
        <a:prstGeom prst="rect">
          <a:avLst/>
        </a:prstGeom>
        <a:noFill/>
        <a:ln w="9525" cmpd="sng">
          <a:noFill/>
        </a:ln>
      </xdr:spPr>
    </xdr:pic>
    <xdr:clientData/>
  </xdr:twoCellAnchor>
  <xdr:twoCellAnchor>
    <xdr:from>
      <xdr:col>5</xdr:col>
      <xdr:colOff>123825</xdr:colOff>
      <xdr:row>0</xdr:row>
      <xdr:rowOff>47625</xdr:rowOff>
    </xdr:from>
    <xdr:to>
      <xdr:col>5</xdr:col>
      <xdr:colOff>952500</xdr:colOff>
      <xdr:row>2</xdr:row>
      <xdr:rowOff>200025</xdr:rowOff>
    </xdr:to>
    <xdr:pic>
      <xdr:nvPicPr>
        <xdr:cNvPr id="5"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72075"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38100</xdr:colOff>
      <xdr:row>0</xdr:row>
      <xdr:rowOff>28575</xdr:rowOff>
    </xdr:from>
    <xdr:to>
      <xdr:col>1</xdr:col>
      <xdr:colOff>276225</xdr:colOff>
      <xdr:row>2</xdr:row>
      <xdr:rowOff>28575</xdr:rowOff>
    </xdr:to>
    <xdr:pic>
      <xdr:nvPicPr>
        <xdr:cNvPr id="4" name="Picture 60"/>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685800</xdr:colOff>
      <xdr:row>0</xdr:row>
      <xdr:rowOff>38100</xdr:rowOff>
    </xdr:from>
    <xdr:to>
      <xdr:col>6</xdr:col>
      <xdr:colOff>895350</xdr:colOff>
      <xdr:row>2</xdr:row>
      <xdr:rowOff>190500</xdr:rowOff>
    </xdr:to>
    <xdr:pic>
      <xdr:nvPicPr>
        <xdr:cNvPr id="5" name="Picture 61"/>
        <xdr:cNvPicPr preferRelativeResize="1">
          <a:picLocks noChangeAspect="1"/>
        </xdr:cNvPicPr>
      </xdr:nvPicPr>
      <xdr:blipFill>
        <a:blip r:embed="rId4"/>
        <a:stretch>
          <a:fillRect/>
        </a:stretch>
      </xdr:blipFill>
      <xdr:spPr>
        <a:xfrm>
          <a:off x="5105400" y="38100"/>
          <a:ext cx="923925" cy="533400"/>
        </a:xfrm>
        <a:prstGeom prst="rect">
          <a:avLst/>
        </a:prstGeom>
        <a:noFill/>
        <a:ln w="9525" cmpd="sng">
          <a:noFill/>
        </a:ln>
      </xdr:spPr>
    </xdr:pic>
    <xdr:clientData/>
  </xdr:twoCellAnchor>
  <xdr:twoCellAnchor>
    <xdr:from>
      <xdr:col>4</xdr:col>
      <xdr:colOff>685800</xdr:colOff>
      <xdr:row>0</xdr:row>
      <xdr:rowOff>47625</xdr:rowOff>
    </xdr:from>
    <xdr:to>
      <xdr:col>5</xdr:col>
      <xdr:colOff>600075</xdr:colOff>
      <xdr:row>2</xdr:row>
      <xdr:rowOff>200025</xdr:rowOff>
    </xdr:to>
    <xdr:pic>
      <xdr:nvPicPr>
        <xdr:cNvPr id="6" name="Picture 6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91000" y="47625"/>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199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8"/>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704850</xdr:colOff>
      <xdr:row>0</xdr:row>
      <xdr:rowOff>57150</xdr:rowOff>
    </xdr:from>
    <xdr:to>
      <xdr:col>6</xdr:col>
      <xdr:colOff>790575</xdr:colOff>
      <xdr:row>2</xdr:row>
      <xdr:rowOff>209550</xdr:rowOff>
    </xdr:to>
    <xdr:pic>
      <xdr:nvPicPr>
        <xdr:cNvPr id="3" name="Picture 9"/>
        <xdr:cNvPicPr preferRelativeResize="1">
          <a:picLocks noChangeAspect="1"/>
        </xdr:cNvPicPr>
      </xdr:nvPicPr>
      <xdr:blipFill>
        <a:blip r:embed="rId2"/>
        <a:stretch>
          <a:fillRect/>
        </a:stretch>
      </xdr:blipFill>
      <xdr:spPr>
        <a:xfrm>
          <a:off x="6010275" y="57150"/>
          <a:ext cx="923925" cy="533400"/>
        </a:xfrm>
        <a:prstGeom prst="rect">
          <a:avLst/>
        </a:prstGeom>
        <a:noFill/>
        <a:ln w="9525" cmpd="sng">
          <a:noFill/>
        </a:ln>
      </xdr:spPr>
    </xdr:pic>
    <xdr:clientData/>
  </xdr:twoCellAnchor>
  <xdr:twoCellAnchor>
    <xdr:from>
      <xdr:col>4</xdr:col>
      <xdr:colOff>628650</xdr:colOff>
      <xdr:row>0</xdr:row>
      <xdr:rowOff>66675</xdr:rowOff>
    </xdr:from>
    <xdr:to>
      <xdr:col>5</xdr:col>
      <xdr:colOff>619125</xdr:colOff>
      <xdr:row>3</xdr:row>
      <xdr:rowOff>0</xdr:rowOff>
    </xdr:to>
    <xdr:pic>
      <xdr:nvPicPr>
        <xdr:cNvPr id="4" name="Picture 10"/>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95875" y="6667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3"/>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9525</xdr:colOff>
      <xdr:row>0</xdr:row>
      <xdr:rowOff>57150</xdr:rowOff>
    </xdr:from>
    <xdr:to>
      <xdr:col>7</xdr:col>
      <xdr:colOff>933450</xdr:colOff>
      <xdr:row>2</xdr:row>
      <xdr:rowOff>209550</xdr:rowOff>
    </xdr:to>
    <xdr:pic>
      <xdr:nvPicPr>
        <xdr:cNvPr id="3" name="Picture 4"/>
        <xdr:cNvPicPr preferRelativeResize="1">
          <a:picLocks noChangeAspect="1"/>
        </xdr:cNvPicPr>
      </xdr:nvPicPr>
      <xdr:blipFill>
        <a:blip r:embed="rId2"/>
        <a:stretch>
          <a:fillRect/>
        </a:stretch>
      </xdr:blipFill>
      <xdr:spPr>
        <a:xfrm>
          <a:off x="5924550" y="57150"/>
          <a:ext cx="923925" cy="533400"/>
        </a:xfrm>
        <a:prstGeom prst="rect">
          <a:avLst/>
        </a:prstGeom>
        <a:noFill/>
        <a:ln w="9525" cmpd="sng">
          <a:noFill/>
        </a:ln>
      </xdr:spPr>
    </xdr:pic>
    <xdr:clientData/>
  </xdr:twoCellAnchor>
  <xdr:twoCellAnchor>
    <xdr:from>
      <xdr:col>5</xdr:col>
      <xdr:colOff>647700</xdr:colOff>
      <xdr:row>0</xdr:row>
      <xdr:rowOff>66675</xdr:rowOff>
    </xdr:from>
    <xdr:to>
      <xdr:col>6</xdr:col>
      <xdr:colOff>762000</xdr:colOff>
      <xdr:row>3</xdr:row>
      <xdr:rowOff>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10150" y="6667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95250</xdr:colOff>
      <xdr:row>27</xdr:row>
      <xdr:rowOff>171450</xdr:rowOff>
    </xdr:to>
    <xdr:sp>
      <xdr:nvSpPr>
        <xdr:cNvPr id="6" name="Line 19"/>
        <xdr:cNvSpPr>
          <a:spLocks/>
        </xdr:cNvSpPr>
      </xdr:nvSpPr>
      <xdr:spPr>
        <a:xfrm flipH="1" flipV="1">
          <a:off x="2676525" y="4410075"/>
          <a:ext cx="314325" cy="12477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981075</xdr:colOff>
      <xdr:row>25</xdr:row>
      <xdr:rowOff>76200</xdr:rowOff>
    </xdr:to>
    <xdr:sp>
      <xdr:nvSpPr>
        <xdr:cNvPr id="7" name="Line 20"/>
        <xdr:cNvSpPr>
          <a:spLocks/>
        </xdr:cNvSpPr>
      </xdr:nvSpPr>
      <xdr:spPr>
        <a:xfrm flipH="1" flipV="1">
          <a:off x="1914525" y="4705350"/>
          <a:ext cx="952500" cy="476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847725</xdr:colOff>
      <xdr:row>23</xdr:row>
      <xdr:rowOff>57150</xdr:rowOff>
    </xdr:from>
    <xdr:to>
      <xdr:col>5</xdr:col>
      <xdr:colOff>152400</xdr:colOff>
      <xdr:row>27</xdr:row>
      <xdr:rowOff>161925</xdr:rowOff>
    </xdr:to>
    <xdr:sp>
      <xdr:nvSpPr>
        <xdr:cNvPr id="8" name="Line 21"/>
        <xdr:cNvSpPr>
          <a:spLocks/>
        </xdr:cNvSpPr>
      </xdr:nvSpPr>
      <xdr:spPr>
        <a:xfrm flipV="1">
          <a:off x="3743325" y="4762500"/>
          <a:ext cx="1190625" cy="8858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180975</xdr:colOff>
      <xdr:row>31</xdr:row>
      <xdr:rowOff>57150</xdr:rowOff>
    </xdr:from>
    <xdr:to>
      <xdr:col>5</xdr:col>
      <xdr:colOff>314325</xdr:colOff>
      <xdr:row>31</xdr:row>
      <xdr:rowOff>66675</xdr:rowOff>
    </xdr:to>
    <xdr:sp>
      <xdr:nvSpPr>
        <xdr:cNvPr id="9" name="Line 22"/>
        <xdr:cNvSpPr>
          <a:spLocks/>
        </xdr:cNvSpPr>
      </xdr:nvSpPr>
      <xdr:spPr>
        <a:xfrm flipV="1">
          <a:off x="4019550" y="6305550"/>
          <a:ext cx="10763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542925</xdr:colOff>
      <xdr:row>31</xdr:row>
      <xdr:rowOff>104775</xdr:rowOff>
    </xdr:to>
    <xdr:sp>
      <xdr:nvSpPr>
        <xdr:cNvPr id="10" name="Line 23"/>
        <xdr:cNvSpPr>
          <a:spLocks/>
        </xdr:cNvSpPr>
      </xdr:nvSpPr>
      <xdr:spPr>
        <a:xfrm>
          <a:off x="1524000" y="6353175"/>
          <a:ext cx="90487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36</xdr:row>
      <xdr:rowOff>133350</xdr:rowOff>
    </xdr:from>
    <xdr:to>
      <xdr:col>2</xdr:col>
      <xdr:colOff>819150</xdr:colOff>
      <xdr:row>41</xdr:row>
      <xdr:rowOff>47625</xdr:rowOff>
    </xdr:to>
    <xdr:sp>
      <xdr:nvSpPr>
        <xdr:cNvPr id="11" name="Line 24"/>
        <xdr:cNvSpPr>
          <a:spLocks/>
        </xdr:cNvSpPr>
      </xdr:nvSpPr>
      <xdr:spPr>
        <a:xfrm flipH="1">
          <a:off x="2095500" y="7334250"/>
          <a:ext cx="609600" cy="8667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504825</xdr:colOff>
      <xdr:row>36</xdr:row>
      <xdr:rowOff>85725</xdr:rowOff>
    </xdr:from>
    <xdr:to>
      <xdr:col>4</xdr:col>
      <xdr:colOff>295275</xdr:colOff>
      <xdr:row>40</xdr:row>
      <xdr:rowOff>152400</xdr:rowOff>
    </xdr:to>
    <xdr:sp>
      <xdr:nvSpPr>
        <xdr:cNvPr id="12" name="Line 25"/>
        <xdr:cNvSpPr>
          <a:spLocks/>
        </xdr:cNvSpPr>
      </xdr:nvSpPr>
      <xdr:spPr>
        <a:xfrm>
          <a:off x="3400425" y="7286625"/>
          <a:ext cx="733425" cy="8286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33</xdr:row>
      <xdr:rowOff>123825</xdr:rowOff>
    </xdr:from>
    <xdr:to>
      <xdr:col>5</xdr:col>
      <xdr:colOff>38100</xdr:colOff>
      <xdr:row>33</xdr:row>
      <xdr:rowOff>123825</xdr:rowOff>
    </xdr:to>
    <xdr:sp>
      <xdr:nvSpPr>
        <xdr:cNvPr id="13" name="Line 26"/>
        <xdr:cNvSpPr>
          <a:spLocks/>
        </xdr:cNvSpPr>
      </xdr:nvSpPr>
      <xdr:spPr>
        <a:xfrm>
          <a:off x="4086225" y="6753225"/>
          <a:ext cx="7334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485775</xdr:colOff>
      <xdr:row>33</xdr:row>
      <xdr:rowOff>133350</xdr:rowOff>
    </xdr:to>
    <xdr:sp>
      <xdr:nvSpPr>
        <xdr:cNvPr id="19" name="Line 32"/>
        <xdr:cNvSpPr>
          <a:spLocks/>
        </xdr:cNvSpPr>
      </xdr:nvSpPr>
      <xdr:spPr>
        <a:xfrm>
          <a:off x="1828800" y="6753225"/>
          <a:ext cx="5429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133350</xdr:colOff>
      <xdr:row>21</xdr:row>
      <xdr:rowOff>57150</xdr:rowOff>
    </xdr:from>
    <xdr:to>
      <xdr:col>3</xdr:col>
      <xdr:colOff>695325</xdr:colOff>
      <xdr:row>23</xdr:row>
      <xdr:rowOff>0</xdr:rowOff>
    </xdr:to>
    <xdr:pic>
      <xdr:nvPicPr>
        <xdr:cNvPr id="21" name="CommandButton10"/>
        <xdr:cNvPicPr preferRelativeResize="1">
          <a:picLocks noChangeAspect="1"/>
        </xdr:cNvPicPr>
      </xdr:nvPicPr>
      <xdr:blipFill>
        <a:blip r:embed="rId4"/>
        <a:stretch>
          <a:fillRect/>
        </a:stretch>
      </xdr:blipFill>
      <xdr:spPr>
        <a:xfrm>
          <a:off x="3028950" y="4381500"/>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752475</xdr:colOff>
      <xdr:row>34</xdr:row>
      <xdr:rowOff>38100</xdr:rowOff>
    </xdr:from>
    <xdr:to>
      <xdr:col>6</xdr:col>
      <xdr:colOff>533400</xdr:colOff>
      <xdr:row>35</xdr:row>
      <xdr:rowOff>171450</xdr:rowOff>
    </xdr:to>
    <xdr:pic>
      <xdr:nvPicPr>
        <xdr:cNvPr id="23" name="CommandButton1"/>
        <xdr:cNvPicPr preferRelativeResize="1">
          <a:picLocks noChangeAspect="1"/>
        </xdr:cNvPicPr>
      </xdr:nvPicPr>
      <xdr:blipFill>
        <a:blip r:embed="rId6"/>
        <a:stretch>
          <a:fillRect/>
        </a:stretch>
      </xdr:blipFill>
      <xdr:spPr>
        <a:xfrm>
          <a:off x="5534025" y="685800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371475</xdr:colOff>
      <xdr:row>44</xdr:row>
      <xdr:rowOff>19050</xdr:rowOff>
    </xdr:from>
    <xdr:to>
      <xdr:col>6</xdr:col>
      <xdr:colOff>161925</xdr:colOff>
      <xdr:row>45</xdr:row>
      <xdr:rowOff>152400</xdr:rowOff>
    </xdr:to>
    <xdr:pic>
      <xdr:nvPicPr>
        <xdr:cNvPr id="25" name="CommandButton2"/>
        <xdr:cNvPicPr preferRelativeResize="1">
          <a:picLocks noChangeAspect="1"/>
        </xdr:cNvPicPr>
      </xdr:nvPicPr>
      <xdr:blipFill>
        <a:blip r:embed="rId8"/>
        <a:stretch>
          <a:fillRect/>
        </a:stretch>
      </xdr:blipFill>
      <xdr:spPr>
        <a:xfrm>
          <a:off x="5153025" y="8743950"/>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790575</xdr:colOff>
      <xdr:row>34</xdr:row>
      <xdr:rowOff>19050</xdr:rowOff>
    </xdr:from>
    <xdr:to>
      <xdr:col>1</xdr:col>
      <xdr:colOff>733425</xdr:colOff>
      <xdr:row>35</xdr:row>
      <xdr:rowOff>152400</xdr:rowOff>
    </xdr:to>
    <xdr:pic>
      <xdr:nvPicPr>
        <xdr:cNvPr id="28" name="CommandButton4"/>
        <xdr:cNvPicPr preferRelativeResize="1">
          <a:picLocks noChangeAspect="1"/>
        </xdr:cNvPicPr>
      </xdr:nvPicPr>
      <xdr:blipFill>
        <a:blip r:embed="rId11"/>
        <a:stretch>
          <a:fillRect/>
        </a:stretch>
      </xdr:blipFill>
      <xdr:spPr>
        <a:xfrm>
          <a:off x="790575" y="683895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762000</xdr:colOff>
      <xdr:row>26</xdr:row>
      <xdr:rowOff>57150</xdr:rowOff>
    </xdr:from>
    <xdr:to>
      <xdr:col>6</xdr:col>
      <xdr:colOff>542925</xdr:colOff>
      <xdr:row>28</xdr:row>
      <xdr:rowOff>0</xdr:rowOff>
    </xdr:to>
    <xdr:pic>
      <xdr:nvPicPr>
        <xdr:cNvPr id="30" name="CommandButton9"/>
        <xdr:cNvPicPr preferRelativeResize="1">
          <a:picLocks noChangeAspect="1"/>
        </xdr:cNvPicPr>
      </xdr:nvPicPr>
      <xdr:blipFill>
        <a:blip r:embed="rId13"/>
        <a:stretch>
          <a:fillRect/>
        </a:stretch>
      </xdr:blipFill>
      <xdr:spPr>
        <a:xfrm>
          <a:off x="5543550" y="5353050"/>
          <a:ext cx="723900" cy="323850"/>
        </a:xfrm>
        <a:prstGeom prst="rect">
          <a:avLst/>
        </a:prstGeom>
        <a:noFill/>
        <a:ln w="9525" cmpd="sng">
          <a:noFill/>
        </a:ln>
      </xdr:spPr>
    </xdr:pic>
    <xdr:clientData/>
  </xdr:twoCellAnchor>
  <xdr:twoCellAnchor editAs="oneCell">
    <xdr:from>
      <xdr:col>5</xdr:col>
      <xdr:colOff>361950</xdr:colOff>
      <xdr:row>27</xdr:row>
      <xdr:rowOff>161925</xdr:rowOff>
    </xdr:from>
    <xdr:to>
      <xdr:col>6</xdr:col>
      <xdr:colOff>219075</xdr:colOff>
      <xdr:row>34</xdr:row>
      <xdr:rowOff>38100</xdr:rowOff>
    </xdr:to>
    <xdr:pic>
      <xdr:nvPicPr>
        <xdr:cNvPr id="31" name="Picture 75"/>
        <xdr:cNvPicPr preferRelativeResize="1">
          <a:picLocks noChangeAspect="1"/>
        </xdr:cNvPicPr>
      </xdr:nvPicPr>
      <xdr:blipFill>
        <a:blip r:embed="rId14"/>
        <a:stretch>
          <a:fillRect/>
        </a:stretch>
      </xdr:blipFill>
      <xdr:spPr>
        <a:xfrm>
          <a:off x="5143500" y="5648325"/>
          <a:ext cx="800100" cy="1209675"/>
        </a:xfrm>
        <a:prstGeom prst="rect">
          <a:avLst/>
        </a:prstGeom>
        <a:noFill/>
        <a:ln w="9525" cmpd="sng">
          <a:noFill/>
        </a:ln>
      </xdr:spPr>
    </xdr:pic>
    <xdr:clientData/>
  </xdr:twoCellAnchor>
  <xdr:twoCellAnchor editAs="oneCell">
    <xdr:from>
      <xdr:col>0</xdr:col>
      <xdr:colOff>419100</xdr:colOff>
      <xdr:row>27</xdr:row>
      <xdr:rowOff>133350</xdr:rowOff>
    </xdr:from>
    <xdr:to>
      <xdr:col>1</xdr:col>
      <xdr:colOff>561975</xdr:colOff>
      <xdr:row>34</xdr:row>
      <xdr:rowOff>9525</xdr:rowOff>
    </xdr:to>
    <xdr:pic>
      <xdr:nvPicPr>
        <xdr:cNvPr id="32" name="Picture 76"/>
        <xdr:cNvPicPr preferRelativeResize="1">
          <a:picLocks noChangeAspect="1"/>
        </xdr:cNvPicPr>
      </xdr:nvPicPr>
      <xdr:blipFill>
        <a:blip r:embed="rId15"/>
        <a:stretch>
          <a:fillRect/>
        </a:stretch>
      </xdr:blipFill>
      <xdr:spPr>
        <a:xfrm>
          <a:off x="419100" y="5619750"/>
          <a:ext cx="1085850" cy="1209675"/>
        </a:xfrm>
        <a:prstGeom prst="rect">
          <a:avLst/>
        </a:prstGeom>
        <a:noFill/>
        <a:ln w="9525" cmpd="sng">
          <a:noFill/>
        </a:ln>
      </xdr:spPr>
    </xdr:pic>
    <xdr:clientData/>
  </xdr:twoCellAnchor>
  <xdr:twoCellAnchor editAs="oneCell">
    <xdr:from>
      <xdr:col>4</xdr:col>
      <xdr:colOff>295275</xdr:colOff>
      <xdr:row>40</xdr:row>
      <xdr:rowOff>0</xdr:rowOff>
    </xdr:from>
    <xdr:to>
      <xdr:col>5</xdr:col>
      <xdr:colOff>390525</xdr:colOff>
      <xdr:row>45</xdr:row>
      <xdr:rowOff>142875</xdr:rowOff>
    </xdr:to>
    <xdr:pic>
      <xdr:nvPicPr>
        <xdr:cNvPr id="33" name="Picture 78"/>
        <xdr:cNvPicPr preferRelativeResize="1">
          <a:picLocks noChangeAspect="1"/>
        </xdr:cNvPicPr>
      </xdr:nvPicPr>
      <xdr:blipFill>
        <a:blip r:embed="rId16"/>
        <a:stretch>
          <a:fillRect/>
        </a:stretch>
      </xdr:blipFill>
      <xdr:spPr>
        <a:xfrm>
          <a:off x="4133850" y="7962900"/>
          <a:ext cx="1038225" cy="1095375"/>
        </a:xfrm>
        <a:prstGeom prst="rect">
          <a:avLst/>
        </a:prstGeom>
        <a:noFill/>
        <a:ln w="9525" cmpd="sng">
          <a:noFill/>
        </a:ln>
      </xdr:spPr>
    </xdr:pic>
    <xdr:clientData/>
  </xdr:twoCellAnchor>
  <xdr:twoCellAnchor editAs="oneCell">
    <xdr:from>
      <xdr:col>2</xdr:col>
      <xdr:colOff>638175</xdr:colOff>
      <xdr:row>15</xdr:row>
      <xdr:rowOff>171450</xdr:rowOff>
    </xdr:from>
    <xdr:to>
      <xdr:col>3</xdr:col>
      <xdr:colOff>714375</xdr:colOff>
      <xdr:row>21</xdr:row>
      <xdr:rowOff>85725</xdr:rowOff>
    </xdr:to>
    <xdr:pic>
      <xdr:nvPicPr>
        <xdr:cNvPr id="34" name="Picture 80"/>
        <xdr:cNvPicPr preferRelativeResize="1">
          <a:picLocks noChangeAspect="1"/>
        </xdr:cNvPicPr>
      </xdr:nvPicPr>
      <xdr:blipFill>
        <a:blip r:embed="rId17"/>
        <a:stretch>
          <a:fillRect/>
        </a:stretch>
      </xdr:blipFill>
      <xdr:spPr>
        <a:xfrm>
          <a:off x="2524125" y="3352800"/>
          <a:ext cx="1085850" cy="1057275"/>
        </a:xfrm>
        <a:prstGeom prst="rect">
          <a:avLst/>
        </a:prstGeom>
        <a:noFill/>
        <a:ln w="9525" cmpd="sng">
          <a:noFill/>
        </a:ln>
      </xdr:spPr>
    </xdr:pic>
    <xdr:clientData/>
  </xdr:twoCellAnchor>
  <xdr:twoCellAnchor editAs="oneCell">
    <xdr:from>
      <xdr:col>2</xdr:col>
      <xdr:colOff>523875</xdr:colOff>
      <xdr:row>27</xdr:row>
      <xdr:rowOff>104775</xdr:rowOff>
    </xdr:from>
    <xdr:to>
      <xdr:col>4</xdr:col>
      <xdr:colOff>200025</xdr:colOff>
      <xdr:row>36</xdr:row>
      <xdr:rowOff>123825</xdr:rowOff>
    </xdr:to>
    <xdr:pic>
      <xdr:nvPicPr>
        <xdr:cNvPr id="35" name="Picture 82"/>
        <xdr:cNvPicPr preferRelativeResize="1">
          <a:picLocks noChangeAspect="1"/>
        </xdr:cNvPicPr>
      </xdr:nvPicPr>
      <xdr:blipFill>
        <a:blip r:embed="rId18"/>
        <a:stretch>
          <a:fillRect/>
        </a:stretch>
      </xdr:blipFill>
      <xdr:spPr>
        <a:xfrm>
          <a:off x="2409825" y="5591175"/>
          <a:ext cx="1628775" cy="1733550"/>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83"/>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923925</xdr:colOff>
      <xdr:row>0</xdr:row>
      <xdr:rowOff>57150</xdr:rowOff>
    </xdr:from>
    <xdr:to>
      <xdr:col>6</xdr:col>
      <xdr:colOff>904875</xdr:colOff>
      <xdr:row>2</xdr:row>
      <xdr:rowOff>209550</xdr:rowOff>
    </xdr:to>
    <xdr:pic>
      <xdr:nvPicPr>
        <xdr:cNvPr id="37" name="Picture 84"/>
        <xdr:cNvPicPr preferRelativeResize="1">
          <a:picLocks noChangeAspect="1"/>
        </xdr:cNvPicPr>
      </xdr:nvPicPr>
      <xdr:blipFill>
        <a:blip r:embed="rId20"/>
        <a:stretch>
          <a:fillRect/>
        </a:stretch>
      </xdr:blipFill>
      <xdr:spPr>
        <a:xfrm>
          <a:off x="5705475" y="57150"/>
          <a:ext cx="923925" cy="533400"/>
        </a:xfrm>
        <a:prstGeom prst="rect">
          <a:avLst/>
        </a:prstGeom>
        <a:noFill/>
        <a:ln w="9525" cmpd="sng">
          <a:noFill/>
        </a:ln>
      </xdr:spPr>
    </xdr:pic>
    <xdr:clientData/>
  </xdr:twoCellAnchor>
  <xdr:twoCellAnchor>
    <xdr:from>
      <xdr:col>5</xdr:col>
      <xdr:colOff>9525</xdr:colOff>
      <xdr:row>0</xdr:row>
      <xdr:rowOff>66675</xdr:rowOff>
    </xdr:from>
    <xdr:to>
      <xdr:col>5</xdr:col>
      <xdr:colOff>838200</xdr:colOff>
      <xdr:row>3</xdr:row>
      <xdr:rowOff>0</xdr:rowOff>
    </xdr:to>
    <xdr:pic>
      <xdr:nvPicPr>
        <xdr:cNvPr id="38" name="Picture 85"/>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91075" y="66675"/>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38100</xdr:colOff>
      <xdr:row>0</xdr:row>
      <xdr:rowOff>28575</xdr:rowOff>
    </xdr:from>
    <xdr:to>
      <xdr:col>1</xdr:col>
      <xdr:colOff>304800</xdr:colOff>
      <xdr:row>2</xdr:row>
      <xdr:rowOff>28575</xdr:rowOff>
    </xdr:to>
    <xdr:pic>
      <xdr:nvPicPr>
        <xdr:cNvPr id="4" name="Picture 19"/>
        <xdr:cNvPicPr preferRelativeResize="1">
          <a:picLocks noChangeAspect="1"/>
        </xdr:cNvPicPr>
      </xdr:nvPicPr>
      <xdr:blipFill>
        <a:blip r:embed="rId3"/>
        <a:stretch>
          <a:fillRect/>
        </a:stretch>
      </xdr:blipFill>
      <xdr:spPr>
        <a:xfrm>
          <a:off x="38100" y="28575"/>
          <a:ext cx="1133475" cy="381000"/>
        </a:xfrm>
        <a:prstGeom prst="rect">
          <a:avLst/>
        </a:prstGeom>
        <a:noFill/>
        <a:ln w="9525" cmpd="sng">
          <a:noFill/>
        </a:ln>
      </xdr:spPr>
    </xdr:pic>
    <xdr:clientData/>
  </xdr:twoCellAnchor>
  <xdr:twoCellAnchor>
    <xdr:from>
      <xdr:col>5</xdr:col>
      <xdr:colOff>762000</xdr:colOff>
      <xdr:row>0</xdr:row>
      <xdr:rowOff>38100</xdr:rowOff>
    </xdr:from>
    <xdr:to>
      <xdr:col>6</xdr:col>
      <xdr:colOff>904875</xdr:colOff>
      <xdr:row>2</xdr:row>
      <xdr:rowOff>190500</xdr:rowOff>
    </xdr:to>
    <xdr:pic>
      <xdr:nvPicPr>
        <xdr:cNvPr id="5" name="Picture 20"/>
        <xdr:cNvPicPr preferRelativeResize="1">
          <a:picLocks noChangeAspect="1"/>
        </xdr:cNvPicPr>
      </xdr:nvPicPr>
      <xdr:blipFill>
        <a:blip r:embed="rId4"/>
        <a:stretch>
          <a:fillRect/>
        </a:stretch>
      </xdr:blipFill>
      <xdr:spPr>
        <a:xfrm>
          <a:off x="5105400" y="38100"/>
          <a:ext cx="923925" cy="533400"/>
        </a:xfrm>
        <a:prstGeom prst="rect">
          <a:avLst/>
        </a:prstGeom>
        <a:noFill/>
        <a:ln w="9525" cmpd="sng">
          <a:noFill/>
        </a:ln>
      </xdr:spPr>
    </xdr:pic>
    <xdr:clientData/>
  </xdr:twoCellAnchor>
  <xdr:twoCellAnchor>
    <xdr:from>
      <xdr:col>4</xdr:col>
      <xdr:colOff>762000</xdr:colOff>
      <xdr:row>0</xdr:row>
      <xdr:rowOff>47625</xdr:rowOff>
    </xdr:from>
    <xdr:to>
      <xdr:col>5</xdr:col>
      <xdr:colOff>676275</xdr:colOff>
      <xdr:row>2</xdr:row>
      <xdr:rowOff>200025</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91000" y="47625"/>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961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8"/>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6</xdr:col>
      <xdr:colOff>85725</xdr:colOff>
      <xdr:row>0</xdr:row>
      <xdr:rowOff>57150</xdr:rowOff>
    </xdr:from>
    <xdr:to>
      <xdr:col>6</xdr:col>
      <xdr:colOff>1009650</xdr:colOff>
      <xdr:row>2</xdr:row>
      <xdr:rowOff>209550</xdr:rowOff>
    </xdr:to>
    <xdr:pic>
      <xdr:nvPicPr>
        <xdr:cNvPr id="3" name="Picture 9"/>
        <xdr:cNvPicPr preferRelativeResize="1">
          <a:picLocks noChangeAspect="1"/>
        </xdr:cNvPicPr>
      </xdr:nvPicPr>
      <xdr:blipFill>
        <a:blip r:embed="rId2"/>
        <a:stretch>
          <a:fillRect/>
        </a:stretch>
      </xdr:blipFill>
      <xdr:spPr>
        <a:xfrm>
          <a:off x="6305550" y="57150"/>
          <a:ext cx="923925" cy="533400"/>
        </a:xfrm>
        <a:prstGeom prst="rect">
          <a:avLst/>
        </a:prstGeom>
        <a:noFill/>
        <a:ln w="9525" cmpd="sng">
          <a:noFill/>
        </a:ln>
      </xdr:spPr>
    </xdr:pic>
    <xdr:clientData/>
  </xdr:twoCellAnchor>
  <xdr:twoCellAnchor>
    <xdr:from>
      <xdr:col>5</xdr:col>
      <xdr:colOff>9525</xdr:colOff>
      <xdr:row>0</xdr:row>
      <xdr:rowOff>66675</xdr:rowOff>
    </xdr:from>
    <xdr:to>
      <xdr:col>6</xdr:col>
      <xdr:colOff>0</xdr:colOff>
      <xdr:row>3</xdr:row>
      <xdr:rowOff>0</xdr:rowOff>
    </xdr:to>
    <xdr:pic>
      <xdr:nvPicPr>
        <xdr:cNvPr id="4" name="Picture 10"/>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391150" y="66675"/>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647700</xdr:colOff>
      <xdr:row>11</xdr:row>
      <xdr:rowOff>0</xdr:rowOff>
    </xdr:from>
    <xdr:to>
      <xdr:col>4</xdr:col>
      <xdr:colOff>628650</xdr:colOff>
      <xdr:row>19</xdr:row>
      <xdr:rowOff>200025</xdr:rowOff>
    </xdr:to>
    <xdr:pic>
      <xdr:nvPicPr>
        <xdr:cNvPr id="2" name="Picture 15"/>
        <xdr:cNvPicPr preferRelativeResize="1">
          <a:picLocks noChangeAspect="1"/>
        </xdr:cNvPicPr>
      </xdr:nvPicPr>
      <xdr:blipFill>
        <a:blip r:embed="rId1"/>
        <a:stretch>
          <a:fillRect/>
        </a:stretch>
      </xdr:blipFill>
      <xdr:spPr>
        <a:xfrm>
          <a:off x="2409825" y="2486025"/>
          <a:ext cx="1914525" cy="2181225"/>
        </a:xfrm>
        <a:prstGeom prst="rect">
          <a:avLst/>
        </a:prstGeom>
        <a:noFill/>
        <a:ln w="9525" cmpd="sng">
          <a:noFill/>
        </a:ln>
      </xdr:spPr>
    </xdr:pic>
    <xdr:clientData/>
  </xdr:twoCellAnchor>
  <xdr:twoCellAnchor>
    <xdr:from>
      <xdr:col>0</xdr:col>
      <xdr:colOff>38100</xdr:colOff>
      <xdr:row>0</xdr:row>
      <xdr:rowOff>28575</xdr:rowOff>
    </xdr:from>
    <xdr:to>
      <xdr:col>1</xdr:col>
      <xdr:colOff>333375</xdr:colOff>
      <xdr:row>2</xdr:row>
      <xdr:rowOff>28575</xdr:rowOff>
    </xdr:to>
    <xdr:pic>
      <xdr:nvPicPr>
        <xdr:cNvPr id="3" name="Picture 16"/>
        <xdr:cNvPicPr preferRelativeResize="1">
          <a:picLocks noChangeAspect="1"/>
        </xdr:cNvPicPr>
      </xdr:nvPicPr>
      <xdr:blipFill>
        <a:blip r:embed="rId2"/>
        <a:stretch>
          <a:fillRect/>
        </a:stretch>
      </xdr:blipFill>
      <xdr:spPr>
        <a:xfrm>
          <a:off x="38100" y="28575"/>
          <a:ext cx="1133475" cy="381000"/>
        </a:xfrm>
        <a:prstGeom prst="rect">
          <a:avLst/>
        </a:prstGeom>
        <a:noFill/>
        <a:ln w="9525" cmpd="sng">
          <a:noFill/>
        </a:ln>
      </xdr:spPr>
    </xdr:pic>
    <xdr:clientData/>
  </xdr:twoCellAnchor>
  <xdr:twoCellAnchor>
    <xdr:from>
      <xdr:col>6</xdr:col>
      <xdr:colOff>238125</xdr:colOff>
      <xdr:row>0</xdr:row>
      <xdr:rowOff>38100</xdr:rowOff>
    </xdr:from>
    <xdr:to>
      <xdr:col>6</xdr:col>
      <xdr:colOff>1162050</xdr:colOff>
      <xdr:row>2</xdr:row>
      <xdr:rowOff>190500</xdr:rowOff>
    </xdr:to>
    <xdr:pic>
      <xdr:nvPicPr>
        <xdr:cNvPr id="4" name="Picture 17"/>
        <xdr:cNvPicPr preferRelativeResize="1">
          <a:picLocks noChangeAspect="1"/>
        </xdr:cNvPicPr>
      </xdr:nvPicPr>
      <xdr:blipFill>
        <a:blip r:embed="rId3"/>
        <a:stretch>
          <a:fillRect/>
        </a:stretch>
      </xdr:blipFill>
      <xdr:spPr>
        <a:xfrm>
          <a:off x="5610225" y="38100"/>
          <a:ext cx="923925" cy="533400"/>
        </a:xfrm>
        <a:prstGeom prst="rect">
          <a:avLst/>
        </a:prstGeom>
        <a:noFill/>
        <a:ln w="9525" cmpd="sng">
          <a:noFill/>
        </a:ln>
      </xdr:spPr>
    </xdr:pic>
    <xdr:clientData/>
  </xdr:twoCellAnchor>
  <xdr:twoCellAnchor>
    <xdr:from>
      <xdr:col>5</xdr:col>
      <xdr:colOff>161925</xdr:colOff>
      <xdr:row>0</xdr:row>
      <xdr:rowOff>47625</xdr:rowOff>
    </xdr:from>
    <xdr:to>
      <xdr:col>6</xdr:col>
      <xdr:colOff>152400</xdr:colOff>
      <xdr:row>2</xdr:row>
      <xdr:rowOff>200025</xdr:rowOff>
    </xdr:to>
    <xdr:pic>
      <xdr:nvPicPr>
        <xdr:cNvPr id="5" name="Picture 1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695825" y="47625"/>
          <a:ext cx="828675" cy="533400"/>
        </a:xfrm>
        <a:prstGeom prst="rect">
          <a:avLst/>
        </a:prstGeom>
        <a:noFill/>
        <a:ln w="9525" cmpd="sng">
          <a:noFill/>
        </a:ln>
      </xdr:spPr>
    </xdr:pic>
    <xdr:clientData/>
  </xdr:twoCellAnchor>
  <xdr:twoCellAnchor>
    <xdr:from>
      <xdr:col>5</xdr:col>
      <xdr:colOff>28575</xdr:colOff>
      <xdr:row>39</xdr:row>
      <xdr:rowOff>161925</xdr:rowOff>
    </xdr:from>
    <xdr:to>
      <xdr:col>6</xdr:col>
      <xdr:colOff>733425</xdr:colOff>
      <xdr:row>42</xdr:row>
      <xdr:rowOff>180975</xdr:rowOff>
    </xdr:to>
    <xdr:pic>
      <xdr:nvPicPr>
        <xdr:cNvPr id="6" name="Picture 19"/>
        <xdr:cNvPicPr preferRelativeResize="1">
          <a:picLocks noChangeAspect="1"/>
        </xdr:cNvPicPr>
      </xdr:nvPicPr>
      <xdr:blipFill>
        <a:blip r:embed="rId5"/>
        <a:stretch>
          <a:fillRect/>
        </a:stretch>
      </xdr:blipFill>
      <xdr:spPr>
        <a:xfrm>
          <a:off x="4562475" y="9525000"/>
          <a:ext cx="1543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7"/>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733425</xdr:colOff>
      <xdr:row>0</xdr:row>
      <xdr:rowOff>38100</xdr:rowOff>
    </xdr:from>
    <xdr:to>
      <xdr:col>6</xdr:col>
      <xdr:colOff>819150</xdr:colOff>
      <xdr:row>2</xdr:row>
      <xdr:rowOff>190500</xdr:rowOff>
    </xdr:to>
    <xdr:pic>
      <xdr:nvPicPr>
        <xdr:cNvPr id="3" name="Picture 8"/>
        <xdr:cNvPicPr preferRelativeResize="1">
          <a:picLocks noChangeAspect="1"/>
        </xdr:cNvPicPr>
      </xdr:nvPicPr>
      <xdr:blipFill>
        <a:blip r:embed="rId2"/>
        <a:stretch>
          <a:fillRect/>
        </a:stretch>
      </xdr:blipFill>
      <xdr:spPr>
        <a:xfrm>
          <a:off x="4924425" y="38100"/>
          <a:ext cx="923925" cy="533400"/>
        </a:xfrm>
        <a:prstGeom prst="rect">
          <a:avLst/>
        </a:prstGeom>
        <a:noFill/>
        <a:ln w="9525" cmpd="sng">
          <a:noFill/>
        </a:ln>
      </xdr:spPr>
    </xdr:pic>
    <xdr:clientData/>
  </xdr:twoCellAnchor>
  <xdr:twoCellAnchor>
    <xdr:from>
      <xdr:col>4</xdr:col>
      <xdr:colOff>657225</xdr:colOff>
      <xdr:row>0</xdr:row>
      <xdr:rowOff>47625</xdr:rowOff>
    </xdr:from>
    <xdr:to>
      <xdr:col>5</xdr:col>
      <xdr:colOff>647700</xdr:colOff>
      <xdr:row>2</xdr:row>
      <xdr:rowOff>200025</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266700</xdr:colOff>
      <xdr:row>0</xdr:row>
      <xdr:rowOff>28575</xdr:rowOff>
    </xdr:from>
    <xdr:to>
      <xdr:col>7</xdr:col>
      <xdr:colOff>1190625</xdr:colOff>
      <xdr:row>2</xdr:row>
      <xdr:rowOff>180975</xdr:rowOff>
    </xdr:to>
    <xdr:pic>
      <xdr:nvPicPr>
        <xdr:cNvPr id="3" name="Picture 11"/>
        <xdr:cNvPicPr preferRelativeResize="1">
          <a:picLocks noChangeAspect="1"/>
        </xdr:cNvPicPr>
      </xdr:nvPicPr>
      <xdr:blipFill>
        <a:blip r:embed="rId2"/>
        <a:stretch>
          <a:fillRect/>
        </a:stretch>
      </xdr:blipFill>
      <xdr:spPr>
        <a:xfrm>
          <a:off x="7124700" y="28575"/>
          <a:ext cx="923925" cy="533400"/>
        </a:xfrm>
        <a:prstGeom prst="rect">
          <a:avLst/>
        </a:prstGeom>
        <a:noFill/>
        <a:ln w="9525" cmpd="sng">
          <a:noFill/>
        </a:ln>
      </xdr:spPr>
    </xdr:pic>
    <xdr:clientData/>
  </xdr:twoCellAnchor>
  <xdr:twoCellAnchor>
    <xdr:from>
      <xdr:col>6</xdr:col>
      <xdr:colOff>447675</xdr:colOff>
      <xdr:row>0</xdr:row>
      <xdr:rowOff>38100</xdr:rowOff>
    </xdr:from>
    <xdr:to>
      <xdr:col>7</xdr:col>
      <xdr:colOff>190500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19825"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114300</xdr:colOff>
      <xdr:row>22</xdr:row>
      <xdr:rowOff>161925</xdr:rowOff>
    </xdr:to>
    <xdr:sp>
      <xdr:nvSpPr>
        <xdr:cNvPr id="6" name="Line 52"/>
        <xdr:cNvSpPr>
          <a:spLocks/>
        </xdr:cNvSpPr>
      </xdr:nvSpPr>
      <xdr:spPr>
        <a:xfrm flipH="1" flipV="1">
          <a:off x="2676525" y="3171825"/>
          <a:ext cx="333375" cy="1238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923925</xdr:colOff>
      <xdr:row>18</xdr:row>
      <xdr:rowOff>57150</xdr:rowOff>
    </xdr:from>
    <xdr:to>
      <xdr:col>5</xdr:col>
      <xdr:colOff>152400</xdr:colOff>
      <xdr:row>22</xdr:row>
      <xdr:rowOff>152400</xdr:rowOff>
    </xdr:to>
    <xdr:sp>
      <xdr:nvSpPr>
        <xdr:cNvPr id="8" name="Line 54"/>
        <xdr:cNvSpPr>
          <a:spLocks/>
        </xdr:cNvSpPr>
      </xdr:nvSpPr>
      <xdr:spPr>
        <a:xfrm flipV="1">
          <a:off x="3819525" y="3524250"/>
          <a:ext cx="1114425" cy="876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295275</xdr:colOff>
      <xdr:row>26</xdr:row>
      <xdr:rowOff>123825</xdr:rowOff>
    </xdr:from>
    <xdr:to>
      <xdr:col>5</xdr:col>
      <xdr:colOff>342900</xdr:colOff>
      <xdr:row>26</xdr:row>
      <xdr:rowOff>133350</xdr:rowOff>
    </xdr:to>
    <xdr:sp>
      <xdr:nvSpPr>
        <xdr:cNvPr id="9" name="Line 55"/>
        <xdr:cNvSpPr>
          <a:spLocks/>
        </xdr:cNvSpPr>
      </xdr:nvSpPr>
      <xdr:spPr>
        <a:xfrm flipV="1">
          <a:off x="4133850" y="5133975"/>
          <a:ext cx="9906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638175</xdr:colOff>
      <xdr:row>26</xdr:row>
      <xdr:rowOff>104775</xdr:rowOff>
    </xdr:to>
    <xdr:sp>
      <xdr:nvSpPr>
        <xdr:cNvPr id="10" name="Line 56"/>
        <xdr:cNvSpPr>
          <a:spLocks/>
        </xdr:cNvSpPr>
      </xdr:nvSpPr>
      <xdr:spPr>
        <a:xfrm>
          <a:off x="1524000" y="5114925"/>
          <a:ext cx="10001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31</xdr:row>
      <xdr:rowOff>104775</xdr:rowOff>
    </xdr:from>
    <xdr:to>
      <xdr:col>2</xdr:col>
      <xdr:colOff>838200</xdr:colOff>
      <xdr:row>36</xdr:row>
      <xdr:rowOff>47625</xdr:rowOff>
    </xdr:to>
    <xdr:sp>
      <xdr:nvSpPr>
        <xdr:cNvPr id="11" name="Line 57"/>
        <xdr:cNvSpPr>
          <a:spLocks/>
        </xdr:cNvSpPr>
      </xdr:nvSpPr>
      <xdr:spPr>
        <a:xfrm flipH="1">
          <a:off x="2095500" y="6067425"/>
          <a:ext cx="628650"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542925</xdr:colOff>
      <xdr:row>31</xdr:row>
      <xdr:rowOff>104775</xdr:rowOff>
    </xdr:from>
    <xdr:to>
      <xdr:col>4</xdr:col>
      <xdr:colOff>295275</xdr:colOff>
      <xdr:row>35</xdr:row>
      <xdr:rowOff>152400</xdr:rowOff>
    </xdr:to>
    <xdr:sp>
      <xdr:nvSpPr>
        <xdr:cNvPr id="12" name="Line 58"/>
        <xdr:cNvSpPr>
          <a:spLocks/>
        </xdr:cNvSpPr>
      </xdr:nvSpPr>
      <xdr:spPr>
        <a:xfrm>
          <a:off x="3438525" y="6067425"/>
          <a:ext cx="695325" cy="8096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28</xdr:row>
      <xdr:rowOff>123825</xdr:rowOff>
    </xdr:from>
    <xdr:to>
      <xdr:col>5</xdr:col>
      <xdr:colOff>38100</xdr:colOff>
      <xdr:row>28</xdr:row>
      <xdr:rowOff>133350</xdr:rowOff>
    </xdr:to>
    <xdr:sp>
      <xdr:nvSpPr>
        <xdr:cNvPr id="13" name="Line 59"/>
        <xdr:cNvSpPr>
          <a:spLocks/>
        </xdr:cNvSpPr>
      </xdr:nvSpPr>
      <xdr:spPr>
        <a:xfrm flipV="1">
          <a:off x="4124325" y="5514975"/>
          <a:ext cx="6953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609600</xdr:colOff>
      <xdr:row>28</xdr:row>
      <xdr:rowOff>133350</xdr:rowOff>
    </xdr:to>
    <xdr:sp>
      <xdr:nvSpPr>
        <xdr:cNvPr id="19" name="Line 66"/>
        <xdr:cNvSpPr>
          <a:spLocks/>
        </xdr:cNvSpPr>
      </xdr:nvSpPr>
      <xdr:spPr>
        <a:xfrm>
          <a:off x="1828800" y="5514975"/>
          <a:ext cx="66675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76200</xdr:rowOff>
    </xdr:from>
    <xdr:to>
      <xdr:col>3</xdr:col>
      <xdr:colOff>752475</xdr:colOff>
      <xdr:row>18</xdr:row>
      <xdr:rowOff>19050</xdr:rowOff>
    </xdr:to>
    <xdr:pic>
      <xdr:nvPicPr>
        <xdr:cNvPr id="21" name="CommandButton1"/>
        <xdr:cNvPicPr preferRelativeResize="1">
          <a:picLocks noChangeAspect="1"/>
        </xdr:cNvPicPr>
      </xdr:nvPicPr>
      <xdr:blipFill>
        <a:blip r:embed="rId4"/>
        <a:stretch>
          <a:fillRect/>
        </a:stretch>
      </xdr:blipFill>
      <xdr:spPr>
        <a:xfrm>
          <a:off x="3048000" y="316230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809625</xdr:colOff>
      <xdr:row>29</xdr:row>
      <xdr:rowOff>47625</xdr:rowOff>
    </xdr:from>
    <xdr:to>
      <xdr:col>1</xdr:col>
      <xdr:colOff>800100</xdr:colOff>
      <xdr:row>30</xdr:row>
      <xdr:rowOff>180975</xdr:rowOff>
    </xdr:to>
    <xdr:pic>
      <xdr:nvPicPr>
        <xdr:cNvPr id="24" name="CommandButton5"/>
        <xdr:cNvPicPr preferRelativeResize="1">
          <a:picLocks noChangeAspect="1"/>
        </xdr:cNvPicPr>
      </xdr:nvPicPr>
      <xdr:blipFill>
        <a:blip r:embed="rId7"/>
        <a:stretch>
          <a:fillRect/>
        </a:stretch>
      </xdr:blipFill>
      <xdr:spPr>
        <a:xfrm>
          <a:off x="809625" y="5629275"/>
          <a:ext cx="933450" cy="323850"/>
        </a:xfrm>
        <a:prstGeom prst="rect">
          <a:avLst/>
        </a:prstGeom>
        <a:noFill/>
        <a:ln w="9525" cmpd="sng">
          <a:noFill/>
        </a:ln>
      </xdr:spPr>
    </xdr:pic>
    <xdr:clientData/>
  </xdr:twoCellAnchor>
  <xdr:twoCellAnchor editAs="oneCell">
    <xdr:from>
      <xdr:col>5</xdr:col>
      <xdr:colOff>914400</xdr:colOff>
      <xdr:row>29</xdr:row>
      <xdr:rowOff>104775</xdr:rowOff>
    </xdr:from>
    <xdr:to>
      <xdr:col>6</xdr:col>
      <xdr:colOff>638175</xdr:colOff>
      <xdr:row>31</xdr:row>
      <xdr:rowOff>47625</xdr:rowOff>
    </xdr:to>
    <xdr:pic>
      <xdr:nvPicPr>
        <xdr:cNvPr id="25" name="CommandButton2"/>
        <xdr:cNvPicPr preferRelativeResize="1">
          <a:picLocks noChangeAspect="1"/>
        </xdr:cNvPicPr>
      </xdr:nvPicPr>
      <xdr:blipFill>
        <a:blip r:embed="rId8"/>
        <a:stretch>
          <a:fillRect/>
        </a:stretch>
      </xdr:blipFill>
      <xdr:spPr>
        <a:xfrm>
          <a:off x="5695950" y="56864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419100</xdr:colOff>
      <xdr:row>39</xdr:row>
      <xdr:rowOff>47625</xdr:rowOff>
    </xdr:from>
    <xdr:to>
      <xdr:col>6</xdr:col>
      <xdr:colOff>228600</xdr:colOff>
      <xdr:row>40</xdr:row>
      <xdr:rowOff>180975</xdr:rowOff>
    </xdr:to>
    <xdr:pic>
      <xdr:nvPicPr>
        <xdr:cNvPr id="29" name="CommandButton3"/>
        <xdr:cNvPicPr preferRelativeResize="1">
          <a:picLocks noChangeAspect="1"/>
        </xdr:cNvPicPr>
      </xdr:nvPicPr>
      <xdr:blipFill>
        <a:blip r:embed="rId12"/>
        <a:stretch>
          <a:fillRect/>
        </a:stretch>
      </xdr:blipFill>
      <xdr:spPr>
        <a:xfrm>
          <a:off x="5200650" y="7534275"/>
          <a:ext cx="752475" cy="323850"/>
        </a:xfrm>
        <a:prstGeom prst="rect">
          <a:avLst/>
        </a:prstGeom>
        <a:noFill/>
        <a:ln w="9525" cmpd="sng">
          <a:noFill/>
        </a:ln>
      </xdr:spPr>
    </xdr:pic>
    <xdr:clientData/>
  </xdr:twoCellAnchor>
  <xdr:twoCellAnchor editAs="oneCell">
    <xdr:from>
      <xdr:col>5</xdr:col>
      <xdr:colOff>876300</xdr:colOff>
      <xdr:row>22</xdr:row>
      <xdr:rowOff>19050</xdr:rowOff>
    </xdr:from>
    <xdr:to>
      <xdr:col>6</xdr:col>
      <xdr:colOff>600075</xdr:colOff>
      <xdr:row>23</xdr:row>
      <xdr:rowOff>152400</xdr:rowOff>
    </xdr:to>
    <xdr:pic>
      <xdr:nvPicPr>
        <xdr:cNvPr id="30" name="CommandButton10"/>
        <xdr:cNvPicPr preferRelativeResize="1">
          <a:picLocks noChangeAspect="1"/>
        </xdr:cNvPicPr>
      </xdr:nvPicPr>
      <xdr:blipFill>
        <a:blip r:embed="rId13"/>
        <a:stretch>
          <a:fillRect/>
        </a:stretch>
      </xdr:blipFill>
      <xdr:spPr>
        <a:xfrm>
          <a:off x="5657850" y="4267200"/>
          <a:ext cx="666750" cy="323850"/>
        </a:xfrm>
        <a:prstGeom prst="rect">
          <a:avLst/>
        </a:prstGeom>
        <a:noFill/>
        <a:ln w="9525" cmpd="sng">
          <a:noFill/>
        </a:ln>
      </xdr:spPr>
    </xdr:pic>
    <xdr:clientData/>
  </xdr:twoCellAnchor>
  <xdr:twoCellAnchor editAs="oneCell">
    <xdr:from>
      <xdr:col>5</xdr:col>
      <xdr:colOff>361950</xdr:colOff>
      <xdr:row>23</xdr:row>
      <xdr:rowOff>133350</xdr:rowOff>
    </xdr:from>
    <xdr:to>
      <xdr:col>6</xdr:col>
      <xdr:colOff>152400</xdr:colOff>
      <xdr:row>29</xdr:row>
      <xdr:rowOff>104775</xdr:rowOff>
    </xdr:to>
    <xdr:pic>
      <xdr:nvPicPr>
        <xdr:cNvPr id="31" name="Picture 121"/>
        <xdr:cNvPicPr preferRelativeResize="1">
          <a:picLocks noChangeAspect="1"/>
        </xdr:cNvPicPr>
      </xdr:nvPicPr>
      <xdr:blipFill>
        <a:blip r:embed="rId14"/>
        <a:stretch>
          <a:fillRect/>
        </a:stretch>
      </xdr:blipFill>
      <xdr:spPr>
        <a:xfrm>
          <a:off x="5143500" y="4572000"/>
          <a:ext cx="733425" cy="1114425"/>
        </a:xfrm>
        <a:prstGeom prst="rect">
          <a:avLst/>
        </a:prstGeom>
        <a:noFill/>
        <a:ln w="9525" cmpd="sng">
          <a:noFill/>
        </a:ln>
      </xdr:spPr>
    </xdr:pic>
    <xdr:clientData/>
  </xdr:twoCellAnchor>
  <xdr:twoCellAnchor editAs="oneCell">
    <xdr:from>
      <xdr:col>0</xdr:col>
      <xdr:colOff>542925</xdr:colOff>
      <xdr:row>23</xdr:row>
      <xdr:rowOff>9525</xdr:rowOff>
    </xdr:from>
    <xdr:to>
      <xdr:col>1</xdr:col>
      <xdr:colOff>666750</xdr:colOff>
      <xdr:row>29</xdr:row>
      <xdr:rowOff>57150</xdr:rowOff>
    </xdr:to>
    <xdr:pic>
      <xdr:nvPicPr>
        <xdr:cNvPr id="32" name="Picture 123"/>
        <xdr:cNvPicPr preferRelativeResize="1">
          <a:picLocks noChangeAspect="1"/>
        </xdr:cNvPicPr>
      </xdr:nvPicPr>
      <xdr:blipFill>
        <a:blip r:embed="rId15"/>
        <a:stretch>
          <a:fillRect/>
        </a:stretch>
      </xdr:blipFill>
      <xdr:spPr>
        <a:xfrm>
          <a:off x="542925" y="4448175"/>
          <a:ext cx="1066800" cy="1190625"/>
        </a:xfrm>
        <a:prstGeom prst="rect">
          <a:avLst/>
        </a:prstGeom>
        <a:noFill/>
        <a:ln w="9525" cmpd="sng">
          <a:noFill/>
        </a:ln>
      </xdr:spPr>
    </xdr:pic>
    <xdr:clientData/>
  </xdr:twoCellAnchor>
  <xdr:twoCellAnchor editAs="oneCell">
    <xdr:from>
      <xdr:col>4</xdr:col>
      <xdr:colOff>314325</xdr:colOff>
      <xdr:row>35</xdr:row>
      <xdr:rowOff>19050</xdr:rowOff>
    </xdr:from>
    <xdr:to>
      <xdr:col>5</xdr:col>
      <xdr:colOff>409575</xdr:colOff>
      <xdr:row>40</xdr:row>
      <xdr:rowOff>171450</xdr:rowOff>
    </xdr:to>
    <xdr:pic>
      <xdr:nvPicPr>
        <xdr:cNvPr id="33" name="Picture 125"/>
        <xdr:cNvPicPr preferRelativeResize="1">
          <a:picLocks noChangeAspect="1"/>
        </xdr:cNvPicPr>
      </xdr:nvPicPr>
      <xdr:blipFill>
        <a:blip r:embed="rId16"/>
        <a:stretch>
          <a:fillRect/>
        </a:stretch>
      </xdr:blipFill>
      <xdr:spPr>
        <a:xfrm>
          <a:off x="4152900" y="6743700"/>
          <a:ext cx="1038225" cy="1104900"/>
        </a:xfrm>
        <a:prstGeom prst="rect">
          <a:avLst/>
        </a:prstGeom>
        <a:noFill/>
        <a:ln w="9525" cmpd="sng">
          <a:noFill/>
        </a:ln>
      </xdr:spPr>
    </xdr:pic>
    <xdr:clientData/>
  </xdr:twoCellAnchor>
  <xdr:twoCellAnchor editAs="oneCell">
    <xdr:from>
      <xdr:col>2</xdr:col>
      <xdr:colOff>676275</xdr:colOff>
      <xdr:row>10</xdr:row>
      <xdr:rowOff>133350</xdr:rowOff>
    </xdr:from>
    <xdr:to>
      <xdr:col>3</xdr:col>
      <xdr:colOff>800100</xdr:colOff>
      <xdr:row>16</xdr:row>
      <xdr:rowOff>85725</xdr:rowOff>
    </xdr:to>
    <xdr:pic>
      <xdr:nvPicPr>
        <xdr:cNvPr id="34" name="Picture 126"/>
        <xdr:cNvPicPr preferRelativeResize="1">
          <a:picLocks noChangeAspect="1"/>
        </xdr:cNvPicPr>
      </xdr:nvPicPr>
      <xdr:blipFill>
        <a:blip r:embed="rId17"/>
        <a:stretch>
          <a:fillRect/>
        </a:stretch>
      </xdr:blipFill>
      <xdr:spPr>
        <a:xfrm>
          <a:off x="2562225" y="2076450"/>
          <a:ext cx="1133475" cy="1095375"/>
        </a:xfrm>
        <a:prstGeom prst="rect">
          <a:avLst/>
        </a:prstGeom>
        <a:noFill/>
        <a:ln w="9525" cmpd="sng">
          <a:noFill/>
        </a:ln>
      </xdr:spPr>
    </xdr:pic>
    <xdr:clientData/>
  </xdr:twoCellAnchor>
  <xdr:twoCellAnchor editAs="oneCell">
    <xdr:from>
      <xdr:col>2</xdr:col>
      <xdr:colOff>638175</xdr:colOff>
      <xdr:row>22</xdr:row>
      <xdr:rowOff>161925</xdr:rowOff>
    </xdr:from>
    <xdr:to>
      <xdr:col>4</xdr:col>
      <xdr:colOff>247650</xdr:colOff>
      <xdr:row>31</xdr:row>
      <xdr:rowOff>95250</xdr:rowOff>
    </xdr:to>
    <xdr:pic>
      <xdr:nvPicPr>
        <xdr:cNvPr id="35" name="Picture 127"/>
        <xdr:cNvPicPr preferRelativeResize="1">
          <a:picLocks noChangeAspect="1"/>
        </xdr:cNvPicPr>
      </xdr:nvPicPr>
      <xdr:blipFill>
        <a:blip r:embed="rId18"/>
        <a:stretch>
          <a:fillRect/>
        </a:stretch>
      </xdr:blipFill>
      <xdr:spPr>
        <a:xfrm>
          <a:off x="2524125" y="4410075"/>
          <a:ext cx="1562100" cy="1647825"/>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128"/>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5</xdr:col>
      <xdr:colOff>790575</xdr:colOff>
      <xdr:row>0</xdr:row>
      <xdr:rowOff>38100</xdr:rowOff>
    </xdr:from>
    <xdr:to>
      <xdr:col>6</xdr:col>
      <xdr:colOff>771525</xdr:colOff>
      <xdr:row>2</xdr:row>
      <xdr:rowOff>190500</xdr:rowOff>
    </xdr:to>
    <xdr:pic>
      <xdr:nvPicPr>
        <xdr:cNvPr id="37" name="Picture 129"/>
        <xdr:cNvPicPr preferRelativeResize="1">
          <a:picLocks noChangeAspect="1"/>
        </xdr:cNvPicPr>
      </xdr:nvPicPr>
      <xdr:blipFill>
        <a:blip r:embed="rId20"/>
        <a:stretch>
          <a:fillRect/>
        </a:stretch>
      </xdr:blipFill>
      <xdr:spPr>
        <a:xfrm>
          <a:off x="5572125" y="38100"/>
          <a:ext cx="923925" cy="533400"/>
        </a:xfrm>
        <a:prstGeom prst="rect">
          <a:avLst/>
        </a:prstGeom>
        <a:noFill/>
        <a:ln w="9525" cmpd="sng">
          <a:noFill/>
        </a:ln>
      </xdr:spPr>
    </xdr:pic>
    <xdr:clientData/>
  </xdr:twoCellAnchor>
  <xdr:twoCellAnchor>
    <xdr:from>
      <xdr:col>4</xdr:col>
      <xdr:colOff>828675</xdr:colOff>
      <xdr:row>0</xdr:row>
      <xdr:rowOff>47625</xdr:rowOff>
    </xdr:from>
    <xdr:to>
      <xdr:col>5</xdr:col>
      <xdr:colOff>714375</xdr:colOff>
      <xdr:row>2</xdr:row>
      <xdr:rowOff>200025</xdr:rowOff>
    </xdr:to>
    <xdr:pic>
      <xdr:nvPicPr>
        <xdr:cNvPr id="38" name="Picture 13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67250" y="4762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38100</xdr:rowOff>
    </xdr:from>
    <xdr:to>
      <xdr:col>7</xdr:col>
      <xdr:colOff>523875</xdr:colOff>
      <xdr:row>16</xdr:row>
      <xdr:rowOff>190500</xdr:rowOff>
    </xdr:to>
    <xdr:pic>
      <xdr:nvPicPr>
        <xdr:cNvPr id="3" name="ListBox1"/>
        <xdr:cNvPicPr preferRelativeResize="1">
          <a:picLocks noChangeAspect="1"/>
        </xdr:cNvPicPr>
      </xdr:nvPicPr>
      <xdr:blipFill>
        <a:blip r:embed="rId2"/>
        <a:stretch>
          <a:fillRect/>
        </a:stretch>
      </xdr:blipFill>
      <xdr:spPr>
        <a:xfrm>
          <a:off x="1057275" y="3333750"/>
          <a:ext cx="4972050" cy="152400"/>
        </a:xfrm>
        <a:prstGeom prst="rect">
          <a:avLst/>
        </a:prstGeom>
        <a:noFill/>
        <a:ln w="9525" cmpd="sng">
          <a:noFill/>
        </a:ln>
      </xdr:spPr>
    </xdr:pic>
    <xdr:clientData/>
  </xdr:twoCellAnchor>
  <xdr:twoCellAnchor editAs="oneCell">
    <xdr:from>
      <xdr:col>0</xdr:col>
      <xdr:colOff>171450</xdr:colOff>
      <xdr:row>16</xdr:row>
      <xdr:rowOff>28575</xdr:rowOff>
    </xdr:from>
    <xdr:to>
      <xdr:col>1</xdr:col>
      <xdr:colOff>190500</xdr:colOff>
      <xdr:row>26</xdr:row>
      <xdr:rowOff>28575</xdr:rowOff>
    </xdr:to>
    <xdr:pic>
      <xdr:nvPicPr>
        <xdr:cNvPr id="4" name="ListBox2"/>
        <xdr:cNvPicPr preferRelativeResize="1">
          <a:picLocks noChangeAspect="1"/>
        </xdr:cNvPicPr>
      </xdr:nvPicPr>
      <xdr:blipFill>
        <a:blip r:embed="rId3"/>
        <a:stretch>
          <a:fillRect/>
        </a:stretch>
      </xdr:blipFill>
      <xdr:spPr>
        <a:xfrm>
          <a:off x="171450" y="3324225"/>
          <a:ext cx="838200" cy="22193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38100</xdr:colOff>
      <xdr:row>0</xdr:row>
      <xdr:rowOff>28575</xdr:rowOff>
    </xdr:from>
    <xdr:to>
      <xdr:col>1</xdr:col>
      <xdr:colOff>352425</xdr:colOff>
      <xdr:row>2</xdr:row>
      <xdr:rowOff>28575</xdr:rowOff>
    </xdr:to>
    <xdr:pic>
      <xdr:nvPicPr>
        <xdr:cNvPr id="7" name="Picture 643"/>
        <xdr:cNvPicPr preferRelativeResize="1">
          <a:picLocks noChangeAspect="1"/>
        </xdr:cNvPicPr>
      </xdr:nvPicPr>
      <xdr:blipFill>
        <a:blip r:embed="rId6"/>
        <a:stretch>
          <a:fillRect/>
        </a:stretch>
      </xdr:blipFill>
      <xdr:spPr>
        <a:xfrm>
          <a:off x="38100" y="28575"/>
          <a:ext cx="1133475" cy="381000"/>
        </a:xfrm>
        <a:prstGeom prst="rect">
          <a:avLst/>
        </a:prstGeom>
        <a:noFill/>
        <a:ln w="9525" cmpd="sng">
          <a:noFill/>
        </a:ln>
      </xdr:spPr>
    </xdr:pic>
    <xdr:clientData/>
  </xdr:twoCellAnchor>
  <xdr:twoCellAnchor>
    <xdr:from>
      <xdr:col>7</xdr:col>
      <xdr:colOff>504825</xdr:colOff>
      <xdr:row>0</xdr:row>
      <xdr:rowOff>57150</xdr:rowOff>
    </xdr:from>
    <xdr:to>
      <xdr:col>8</xdr:col>
      <xdr:colOff>676275</xdr:colOff>
      <xdr:row>2</xdr:row>
      <xdr:rowOff>209550</xdr:rowOff>
    </xdr:to>
    <xdr:pic>
      <xdr:nvPicPr>
        <xdr:cNvPr id="8" name="Picture 644"/>
        <xdr:cNvPicPr preferRelativeResize="1">
          <a:picLocks noChangeAspect="1"/>
        </xdr:cNvPicPr>
      </xdr:nvPicPr>
      <xdr:blipFill>
        <a:blip r:embed="rId7"/>
        <a:stretch>
          <a:fillRect/>
        </a:stretch>
      </xdr:blipFill>
      <xdr:spPr>
        <a:xfrm>
          <a:off x="6010275" y="57150"/>
          <a:ext cx="923925" cy="533400"/>
        </a:xfrm>
        <a:prstGeom prst="rect">
          <a:avLst/>
        </a:prstGeom>
        <a:noFill/>
        <a:ln w="9525" cmpd="sng">
          <a:noFill/>
        </a:ln>
      </xdr:spPr>
    </xdr:pic>
    <xdr:clientData/>
  </xdr:twoCellAnchor>
  <xdr:twoCellAnchor>
    <xdr:from>
      <xdr:col>6</xdr:col>
      <xdr:colOff>371475</xdr:colOff>
      <xdr:row>0</xdr:row>
      <xdr:rowOff>66675</xdr:rowOff>
    </xdr:from>
    <xdr:to>
      <xdr:col>7</xdr:col>
      <xdr:colOff>419100</xdr:colOff>
      <xdr:row>3</xdr:row>
      <xdr:rowOff>0</xdr:rowOff>
    </xdr:to>
    <xdr:pic>
      <xdr:nvPicPr>
        <xdr:cNvPr id="9" name="Picture 645"/>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095875" y="6667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008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11"/>
        <xdr:cNvPicPr preferRelativeResize="1">
          <a:picLocks noChangeAspect="1"/>
        </xdr:cNvPicPr>
      </xdr:nvPicPr>
      <xdr:blipFill>
        <a:blip r:embed="rId2"/>
        <a:stretch>
          <a:fillRect/>
        </a:stretch>
      </xdr:blipFill>
      <xdr:spPr>
        <a:xfrm>
          <a:off x="6010275" y="28575"/>
          <a:ext cx="923925" cy="533400"/>
        </a:xfrm>
        <a:prstGeom prst="rect">
          <a:avLst/>
        </a:prstGeom>
        <a:noFill/>
        <a:ln w="9525" cmpd="sng">
          <a:noFill/>
        </a:ln>
      </xdr:spPr>
    </xdr:pic>
    <xdr:clientData/>
  </xdr:twoCellAnchor>
  <xdr:twoCellAnchor>
    <xdr:from>
      <xdr:col>4</xdr:col>
      <xdr:colOff>647700</xdr:colOff>
      <xdr:row>0</xdr:row>
      <xdr:rowOff>38100</xdr:rowOff>
    </xdr:from>
    <xdr:to>
      <xdr:col>5</xdr:col>
      <xdr:colOff>638175</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95875" y="38100"/>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3"/>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7</xdr:col>
      <xdr:colOff>9525</xdr:colOff>
      <xdr:row>0</xdr:row>
      <xdr:rowOff>57150</xdr:rowOff>
    </xdr:from>
    <xdr:to>
      <xdr:col>7</xdr:col>
      <xdr:colOff>933450</xdr:colOff>
      <xdr:row>2</xdr:row>
      <xdr:rowOff>209550</xdr:rowOff>
    </xdr:to>
    <xdr:pic>
      <xdr:nvPicPr>
        <xdr:cNvPr id="3" name="Picture 4"/>
        <xdr:cNvPicPr preferRelativeResize="1">
          <a:picLocks noChangeAspect="1"/>
        </xdr:cNvPicPr>
      </xdr:nvPicPr>
      <xdr:blipFill>
        <a:blip r:embed="rId2"/>
        <a:stretch>
          <a:fillRect/>
        </a:stretch>
      </xdr:blipFill>
      <xdr:spPr>
        <a:xfrm>
          <a:off x="5924550" y="57150"/>
          <a:ext cx="923925" cy="533400"/>
        </a:xfrm>
        <a:prstGeom prst="rect">
          <a:avLst/>
        </a:prstGeom>
        <a:noFill/>
        <a:ln w="9525" cmpd="sng">
          <a:noFill/>
        </a:ln>
      </xdr:spPr>
    </xdr:pic>
    <xdr:clientData/>
  </xdr:twoCellAnchor>
  <xdr:twoCellAnchor>
    <xdr:from>
      <xdr:col>5</xdr:col>
      <xdr:colOff>647700</xdr:colOff>
      <xdr:row>0</xdr:row>
      <xdr:rowOff>66675</xdr:rowOff>
    </xdr:from>
    <xdr:to>
      <xdr:col>6</xdr:col>
      <xdr:colOff>762000</xdr:colOff>
      <xdr:row>3</xdr:row>
      <xdr:rowOff>0</xdr:rowOff>
    </xdr:to>
    <xdr:pic>
      <xdr:nvPicPr>
        <xdr:cNvPr id="4" name="Picture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010150" y="6667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133350</xdr:colOff>
      <xdr:row>31</xdr:row>
      <xdr:rowOff>76200</xdr:rowOff>
    </xdr:to>
    <xdr:sp>
      <xdr:nvSpPr>
        <xdr:cNvPr id="6" name="Line 19"/>
        <xdr:cNvSpPr>
          <a:spLocks/>
        </xdr:cNvSpPr>
      </xdr:nvSpPr>
      <xdr:spPr>
        <a:xfrm flipH="1" flipV="1">
          <a:off x="2676525" y="5153025"/>
          <a:ext cx="352425" cy="13430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1000125</xdr:colOff>
      <xdr:row>28</xdr:row>
      <xdr:rowOff>76200</xdr:rowOff>
    </xdr:to>
    <xdr:sp>
      <xdr:nvSpPr>
        <xdr:cNvPr id="7" name="Line 20"/>
        <xdr:cNvSpPr>
          <a:spLocks/>
        </xdr:cNvSpPr>
      </xdr:nvSpPr>
      <xdr:spPr>
        <a:xfrm flipH="1" flipV="1">
          <a:off x="1914525" y="5448300"/>
          <a:ext cx="971550" cy="476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752475</xdr:colOff>
      <xdr:row>26</xdr:row>
      <xdr:rowOff>57150</xdr:rowOff>
    </xdr:from>
    <xdr:to>
      <xdr:col>5</xdr:col>
      <xdr:colOff>152400</xdr:colOff>
      <xdr:row>31</xdr:row>
      <xdr:rowOff>57150</xdr:rowOff>
    </xdr:to>
    <xdr:sp>
      <xdr:nvSpPr>
        <xdr:cNvPr id="8" name="Line 21"/>
        <xdr:cNvSpPr>
          <a:spLocks/>
        </xdr:cNvSpPr>
      </xdr:nvSpPr>
      <xdr:spPr>
        <a:xfrm flipV="1">
          <a:off x="3648075" y="5505450"/>
          <a:ext cx="1285875" cy="9715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114300</xdr:colOff>
      <xdr:row>34</xdr:row>
      <xdr:rowOff>123825</xdr:rowOff>
    </xdr:from>
    <xdr:to>
      <xdr:col>5</xdr:col>
      <xdr:colOff>342900</xdr:colOff>
      <xdr:row>34</xdr:row>
      <xdr:rowOff>133350</xdr:rowOff>
    </xdr:to>
    <xdr:sp>
      <xdr:nvSpPr>
        <xdr:cNvPr id="9" name="Line 22"/>
        <xdr:cNvSpPr>
          <a:spLocks/>
        </xdr:cNvSpPr>
      </xdr:nvSpPr>
      <xdr:spPr>
        <a:xfrm flipV="1">
          <a:off x="3952875" y="7115175"/>
          <a:ext cx="117157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514350</xdr:colOff>
      <xdr:row>34</xdr:row>
      <xdr:rowOff>104775</xdr:rowOff>
    </xdr:from>
    <xdr:to>
      <xdr:col>2</xdr:col>
      <xdr:colOff>542925</xdr:colOff>
      <xdr:row>34</xdr:row>
      <xdr:rowOff>104775</xdr:rowOff>
    </xdr:to>
    <xdr:sp>
      <xdr:nvSpPr>
        <xdr:cNvPr id="10" name="Line 23"/>
        <xdr:cNvSpPr>
          <a:spLocks/>
        </xdr:cNvSpPr>
      </xdr:nvSpPr>
      <xdr:spPr>
        <a:xfrm>
          <a:off x="1457325" y="7096125"/>
          <a:ext cx="97155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39</xdr:row>
      <xdr:rowOff>161925</xdr:rowOff>
    </xdr:from>
    <xdr:to>
      <xdr:col>2</xdr:col>
      <xdr:colOff>819150</xdr:colOff>
      <xdr:row>44</xdr:row>
      <xdr:rowOff>47625</xdr:rowOff>
    </xdr:to>
    <xdr:sp>
      <xdr:nvSpPr>
        <xdr:cNvPr id="11" name="Line 24"/>
        <xdr:cNvSpPr>
          <a:spLocks/>
        </xdr:cNvSpPr>
      </xdr:nvSpPr>
      <xdr:spPr>
        <a:xfrm flipH="1">
          <a:off x="2095500" y="8105775"/>
          <a:ext cx="609600" cy="8382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581025</xdr:colOff>
      <xdr:row>39</xdr:row>
      <xdr:rowOff>161925</xdr:rowOff>
    </xdr:from>
    <xdr:to>
      <xdr:col>4</xdr:col>
      <xdr:colOff>295275</xdr:colOff>
      <xdr:row>43</xdr:row>
      <xdr:rowOff>152400</xdr:rowOff>
    </xdr:to>
    <xdr:sp>
      <xdr:nvSpPr>
        <xdr:cNvPr id="12" name="Line 25"/>
        <xdr:cNvSpPr>
          <a:spLocks/>
        </xdr:cNvSpPr>
      </xdr:nvSpPr>
      <xdr:spPr>
        <a:xfrm>
          <a:off x="3476625" y="8105775"/>
          <a:ext cx="657225" cy="7524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95250</xdr:colOff>
      <xdr:row>36</xdr:row>
      <xdr:rowOff>123825</xdr:rowOff>
    </xdr:from>
    <xdr:to>
      <xdr:col>5</xdr:col>
      <xdr:colOff>38100</xdr:colOff>
      <xdr:row>36</xdr:row>
      <xdr:rowOff>133350</xdr:rowOff>
    </xdr:to>
    <xdr:sp>
      <xdr:nvSpPr>
        <xdr:cNvPr id="13" name="Line 26"/>
        <xdr:cNvSpPr>
          <a:spLocks/>
        </xdr:cNvSpPr>
      </xdr:nvSpPr>
      <xdr:spPr>
        <a:xfrm flipV="1">
          <a:off x="3933825" y="7496175"/>
          <a:ext cx="8858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552450</xdr:colOff>
      <xdr:row>36</xdr:row>
      <xdr:rowOff>133350</xdr:rowOff>
    </xdr:to>
    <xdr:sp>
      <xdr:nvSpPr>
        <xdr:cNvPr id="19" name="Line 32"/>
        <xdr:cNvSpPr>
          <a:spLocks/>
        </xdr:cNvSpPr>
      </xdr:nvSpPr>
      <xdr:spPr>
        <a:xfrm>
          <a:off x="1828800" y="7496175"/>
          <a:ext cx="60960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180975</xdr:colOff>
      <xdr:row>24</xdr:row>
      <xdr:rowOff>47625</xdr:rowOff>
    </xdr:from>
    <xdr:to>
      <xdr:col>3</xdr:col>
      <xdr:colOff>742950</xdr:colOff>
      <xdr:row>25</xdr:row>
      <xdr:rowOff>180975</xdr:rowOff>
    </xdr:to>
    <xdr:pic>
      <xdr:nvPicPr>
        <xdr:cNvPr id="21" name="CommandButton6"/>
        <xdr:cNvPicPr preferRelativeResize="1">
          <a:picLocks noChangeAspect="1"/>
        </xdr:cNvPicPr>
      </xdr:nvPicPr>
      <xdr:blipFill>
        <a:blip r:embed="rId4"/>
        <a:stretch>
          <a:fillRect/>
        </a:stretch>
      </xdr:blipFill>
      <xdr:spPr>
        <a:xfrm>
          <a:off x="3076575" y="5114925"/>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752475</xdr:colOff>
      <xdr:row>37</xdr:row>
      <xdr:rowOff>66675</xdr:rowOff>
    </xdr:from>
    <xdr:to>
      <xdr:col>6</xdr:col>
      <xdr:colOff>533400</xdr:colOff>
      <xdr:row>39</xdr:row>
      <xdr:rowOff>9525</xdr:rowOff>
    </xdr:to>
    <xdr:pic>
      <xdr:nvPicPr>
        <xdr:cNvPr id="23" name="CommandButton1"/>
        <xdr:cNvPicPr preferRelativeResize="1">
          <a:picLocks noChangeAspect="1"/>
        </xdr:cNvPicPr>
      </xdr:nvPicPr>
      <xdr:blipFill>
        <a:blip r:embed="rId6"/>
        <a:stretch>
          <a:fillRect/>
        </a:stretch>
      </xdr:blipFill>
      <xdr:spPr>
        <a:xfrm>
          <a:off x="5534025" y="7629525"/>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447675</xdr:colOff>
      <xdr:row>47</xdr:row>
      <xdr:rowOff>57150</xdr:rowOff>
    </xdr:from>
    <xdr:to>
      <xdr:col>6</xdr:col>
      <xdr:colOff>247650</xdr:colOff>
      <xdr:row>49</xdr:row>
      <xdr:rowOff>0</xdr:rowOff>
    </xdr:to>
    <xdr:pic>
      <xdr:nvPicPr>
        <xdr:cNvPr id="25" name="CommandButton2"/>
        <xdr:cNvPicPr preferRelativeResize="1">
          <a:picLocks noChangeAspect="1"/>
        </xdr:cNvPicPr>
      </xdr:nvPicPr>
      <xdr:blipFill>
        <a:blip r:embed="rId8"/>
        <a:stretch>
          <a:fillRect/>
        </a:stretch>
      </xdr:blipFill>
      <xdr:spPr>
        <a:xfrm>
          <a:off x="5229225" y="952500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657225</xdr:colOff>
      <xdr:row>37</xdr:row>
      <xdr:rowOff>57150</xdr:rowOff>
    </xdr:from>
    <xdr:to>
      <xdr:col>1</xdr:col>
      <xdr:colOff>628650</xdr:colOff>
      <xdr:row>39</xdr:row>
      <xdr:rowOff>0</xdr:rowOff>
    </xdr:to>
    <xdr:pic>
      <xdr:nvPicPr>
        <xdr:cNvPr id="28" name="CommandButton4"/>
        <xdr:cNvPicPr preferRelativeResize="1">
          <a:picLocks noChangeAspect="1"/>
        </xdr:cNvPicPr>
      </xdr:nvPicPr>
      <xdr:blipFill>
        <a:blip r:embed="rId11"/>
        <a:stretch>
          <a:fillRect/>
        </a:stretch>
      </xdr:blipFill>
      <xdr:spPr>
        <a:xfrm>
          <a:off x="657225" y="7620000"/>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790575</xdr:colOff>
      <xdr:row>30</xdr:row>
      <xdr:rowOff>0</xdr:rowOff>
    </xdr:from>
    <xdr:to>
      <xdr:col>6</xdr:col>
      <xdr:colOff>571500</xdr:colOff>
      <xdr:row>31</xdr:row>
      <xdr:rowOff>133350</xdr:rowOff>
    </xdr:to>
    <xdr:pic>
      <xdr:nvPicPr>
        <xdr:cNvPr id="30" name="CommandButton9"/>
        <xdr:cNvPicPr preferRelativeResize="1">
          <a:picLocks noChangeAspect="1"/>
        </xdr:cNvPicPr>
      </xdr:nvPicPr>
      <xdr:blipFill>
        <a:blip r:embed="rId13"/>
        <a:stretch>
          <a:fillRect/>
        </a:stretch>
      </xdr:blipFill>
      <xdr:spPr>
        <a:xfrm>
          <a:off x="5572125" y="6229350"/>
          <a:ext cx="723900" cy="323850"/>
        </a:xfrm>
        <a:prstGeom prst="rect">
          <a:avLst/>
        </a:prstGeom>
        <a:noFill/>
        <a:ln w="9525" cmpd="sng">
          <a:noFill/>
        </a:ln>
      </xdr:spPr>
    </xdr:pic>
    <xdr:clientData/>
  </xdr:twoCellAnchor>
  <xdr:twoCellAnchor editAs="oneCell">
    <xdr:from>
      <xdr:col>5</xdr:col>
      <xdr:colOff>361950</xdr:colOff>
      <xdr:row>31</xdr:row>
      <xdr:rowOff>104775</xdr:rowOff>
    </xdr:from>
    <xdr:to>
      <xdr:col>6</xdr:col>
      <xdr:colOff>152400</xdr:colOff>
      <xdr:row>37</xdr:row>
      <xdr:rowOff>76200</xdr:rowOff>
    </xdr:to>
    <xdr:pic>
      <xdr:nvPicPr>
        <xdr:cNvPr id="31" name="Picture 72"/>
        <xdr:cNvPicPr preferRelativeResize="1">
          <a:picLocks noChangeAspect="1"/>
        </xdr:cNvPicPr>
      </xdr:nvPicPr>
      <xdr:blipFill>
        <a:blip r:embed="rId14"/>
        <a:stretch>
          <a:fillRect/>
        </a:stretch>
      </xdr:blipFill>
      <xdr:spPr>
        <a:xfrm>
          <a:off x="5143500" y="6524625"/>
          <a:ext cx="733425" cy="1114425"/>
        </a:xfrm>
        <a:prstGeom prst="rect">
          <a:avLst/>
        </a:prstGeom>
        <a:noFill/>
        <a:ln w="9525" cmpd="sng">
          <a:noFill/>
        </a:ln>
      </xdr:spPr>
    </xdr:pic>
    <xdr:clientData/>
  </xdr:twoCellAnchor>
  <xdr:twoCellAnchor editAs="oneCell">
    <xdr:from>
      <xdr:col>0</xdr:col>
      <xdr:colOff>342900</xdr:colOff>
      <xdr:row>30</xdr:row>
      <xdr:rowOff>152400</xdr:rowOff>
    </xdr:from>
    <xdr:to>
      <xdr:col>1</xdr:col>
      <xdr:colOff>514350</xdr:colOff>
      <xdr:row>37</xdr:row>
      <xdr:rowOff>57150</xdr:rowOff>
    </xdr:to>
    <xdr:pic>
      <xdr:nvPicPr>
        <xdr:cNvPr id="32" name="Picture 73"/>
        <xdr:cNvPicPr preferRelativeResize="1">
          <a:picLocks noChangeAspect="1"/>
        </xdr:cNvPicPr>
      </xdr:nvPicPr>
      <xdr:blipFill>
        <a:blip r:embed="rId15"/>
        <a:stretch>
          <a:fillRect/>
        </a:stretch>
      </xdr:blipFill>
      <xdr:spPr>
        <a:xfrm>
          <a:off x="342900" y="6381750"/>
          <a:ext cx="1114425" cy="1238250"/>
        </a:xfrm>
        <a:prstGeom prst="rect">
          <a:avLst/>
        </a:prstGeom>
        <a:noFill/>
        <a:ln w="9525" cmpd="sng">
          <a:noFill/>
        </a:ln>
      </xdr:spPr>
    </xdr:pic>
    <xdr:clientData/>
  </xdr:twoCellAnchor>
  <xdr:twoCellAnchor editAs="oneCell">
    <xdr:from>
      <xdr:col>4</xdr:col>
      <xdr:colOff>285750</xdr:colOff>
      <xdr:row>42</xdr:row>
      <xdr:rowOff>142875</xdr:rowOff>
    </xdr:from>
    <xdr:to>
      <xdr:col>5</xdr:col>
      <xdr:colOff>438150</xdr:colOff>
      <xdr:row>48</xdr:row>
      <xdr:rowOff>171450</xdr:rowOff>
    </xdr:to>
    <xdr:pic>
      <xdr:nvPicPr>
        <xdr:cNvPr id="33" name="Picture 75"/>
        <xdr:cNvPicPr preferRelativeResize="1">
          <a:picLocks noChangeAspect="1"/>
        </xdr:cNvPicPr>
      </xdr:nvPicPr>
      <xdr:blipFill>
        <a:blip r:embed="rId16"/>
        <a:stretch>
          <a:fillRect/>
        </a:stretch>
      </xdr:blipFill>
      <xdr:spPr>
        <a:xfrm>
          <a:off x="4124325" y="8658225"/>
          <a:ext cx="1095375" cy="1171575"/>
        </a:xfrm>
        <a:prstGeom prst="rect">
          <a:avLst/>
        </a:prstGeom>
        <a:noFill/>
        <a:ln w="9525" cmpd="sng">
          <a:noFill/>
        </a:ln>
      </xdr:spPr>
    </xdr:pic>
    <xdr:clientData/>
  </xdr:twoCellAnchor>
  <xdr:twoCellAnchor editAs="oneCell">
    <xdr:from>
      <xdr:col>2</xdr:col>
      <xdr:colOff>609600</xdr:colOff>
      <xdr:row>18</xdr:row>
      <xdr:rowOff>85725</xdr:rowOff>
    </xdr:from>
    <xdr:to>
      <xdr:col>3</xdr:col>
      <xdr:colOff>762000</xdr:colOff>
      <xdr:row>24</xdr:row>
      <xdr:rowOff>66675</xdr:rowOff>
    </xdr:to>
    <xdr:pic>
      <xdr:nvPicPr>
        <xdr:cNvPr id="34" name="Picture 76"/>
        <xdr:cNvPicPr preferRelativeResize="1">
          <a:picLocks noChangeAspect="1"/>
        </xdr:cNvPicPr>
      </xdr:nvPicPr>
      <xdr:blipFill>
        <a:blip r:embed="rId17"/>
        <a:stretch>
          <a:fillRect/>
        </a:stretch>
      </xdr:blipFill>
      <xdr:spPr>
        <a:xfrm>
          <a:off x="2495550" y="4010025"/>
          <a:ext cx="1162050" cy="1123950"/>
        </a:xfrm>
        <a:prstGeom prst="rect">
          <a:avLst/>
        </a:prstGeom>
        <a:noFill/>
        <a:ln w="9525" cmpd="sng">
          <a:noFill/>
        </a:ln>
      </xdr:spPr>
    </xdr:pic>
    <xdr:clientData/>
  </xdr:twoCellAnchor>
  <xdr:twoCellAnchor editAs="oneCell">
    <xdr:from>
      <xdr:col>2</xdr:col>
      <xdr:colOff>561975</xdr:colOff>
      <xdr:row>31</xdr:row>
      <xdr:rowOff>47625</xdr:rowOff>
    </xdr:from>
    <xdr:to>
      <xdr:col>4</xdr:col>
      <xdr:colOff>161925</xdr:colOff>
      <xdr:row>39</xdr:row>
      <xdr:rowOff>180975</xdr:rowOff>
    </xdr:to>
    <xdr:pic>
      <xdr:nvPicPr>
        <xdr:cNvPr id="35" name="Picture 77"/>
        <xdr:cNvPicPr preferRelativeResize="1">
          <a:picLocks noChangeAspect="1"/>
        </xdr:cNvPicPr>
      </xdr:nvPicPr>
      <xdr:blipFill>
        <a:blip r:embed="rId18"/>
        <a:stretch>
          <a:fillRect/>
        </a:stretch>
      </xdr:blipFill>
      <xdr:spPr>
        <a:xfrm>
          <a:off x="2447925" y="6467475"/>
          <a:ext cx="1552575" cy="1657350"/>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6" name="Picture 78"/>
        <xdr:cNvPicPr preferRelativeResize="1">
          <a:picLocks noChangeAspect="1"/>
        </xdr:cNvPicPr>
      </xdr:nvPicPr>
      <xdr:blipFill>
        <a:blip r:embed="rId19"/>
        <a:stretch>
          <a:fillRect/>
        </a:stretch>
      </xdr:blipFill>
      <xdr:spPr>
        <a:xfrm>
          <a:off x="38100" y="28575"/>
          <a:ext cx="1133475" cy="381000"/>
        </a:xfrm>
        <a:prstGeom prst="rect">
          <a:avLst/>
        </a:prstGeom>
        <a:noFill/>
        <a:ln w="9525" cmpd="sng">
          <a:noFill/>
        </a:ln>
      </xdr:spPr>
    </xdr:pic>
    <xdr:clientData/>
  </xdr:twoCellAnchor>
  <xdr:twoCellAnchor>
    <xdr:from>
      <xdr:col>6</xdr:col>
      <xdr:colOff>0</xdr:colOff>
      <xdr:row>0</xdr:row>
      <xdr:rowOff>38100</xdr:rowOff>
    </xdr:from>
    <xdr:to>
      <xdr:col>6</xdr:col>
      <xdr:colOff>923925</xdr:colOff>
      <xdr:row>2</xdr:row>
      <xdr:rowOff>190500</xdr:rowOff>
    </xdr:to>
    <xdr:pic>
      <xdr:nvPicPr>
        <xdr:cNvPr id="37" name="Picture 79"/>
        <xdr:cNvPicPr preferRelativeResize="1">
          <a:picLocks noChangeAspect="1"/>
        </xdr:cNvPicPr>
      </xdr:nvPicPr>
      <xdr:blipFill>
        <a:blip r:embed="rId20"/>
        <a:stretch>
          <a:fillRect/>
        </a:stretch>
      </xdr:blipFill>
      <xdr:spPr>
        <a:xfrm>
          <a:off x="5724525" y="38100"/>
          <a:ext cx="923925" cy="533400"/>
        </a:xfrm>
        <a:prstGeom prst="rect">
          <a:avLst/>
        </a:prstGeom>
        <a:noFill/>
        <a:ln w="9525" cmpd="sng">
          <a:noFill/>
        </a:ln>
      </xdr:spPr>
    </xdr:pic>
    <xdr:clientData/>
  </xdr:twoCellAnchor>
  <xdr:twoCellAnchor>
    <xdr:from>
      <xdr:col>5</xdr:col>
      <xdr:colOff>28575</xdr:colOff>
      <xdr:row>0</xdr:row>
      <xdr:rowOff>47625</xdr:rowOff>
    </xdr:from>
    <xdr:to>
      <xdr:col>5</xdr:col>
      <xdr:colOff>857250</xdr:colOff>
      <xdr:row>2</xdr:row>
      <xdr:rowOff>200025</xdr:rowOff>
    </xdr:to>
    <xdr:pic>
      <xdr:nvPicPr>
        <xdr:cNvPr id="38" name="Picture 8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810125" y="4762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1"/>
  <sheetViews>
    <sheetView tabSelected="1" view="pageBreakPreview" zoomScale="75" zoomScaleNormal="75" zoomScaleSheetLayoutView="75" workbookViewId="0" topLeftCell="A1">
      <selection activeCell="L59" sqref="L59"/>
    </sheetView>
  </sheetViews>
  <sheetFormatPr defaultColWidth="11.00390625" defaultRowHeight="15"/>
  <cols>
    <col min="1" max="7" width="13.25390625" style="0" customWidth="1"/>
  </cols>
  <sheetData>
    <row r="3" spans="1:7" ht="17.25" thickBot="1">
      <c r="A3" s="7"/>
      <c r="B3" s="7" t="s">
        <v>63</v>
      </c>
      <c r="C3" s="6"/>
      <c r="D3" s="6"/>
      <c r="E3" s="6"/>
      <c r="F3" s="6"/>
      <c r="G3" s="6"/>
    </row>
    <row r="4" ht="15">
      <c r="C4" s="10"/>
    </row>
    <row r="6" spans="1:7" ht="15.75" thickBot="1">
      <c r="A6" s="6"/>
      <c r="B6" s="6"/>
      <c r="C6" s="6"/>
      <c r="D6" s="6"/>
      <c r="E6" s="6"/>
      <c r="F6" s="6"/>
      <c r="G6" s="6"/>
    </row>
    <row r="9" spans="2:3" ht="19.5">
      <c r="B9" s="133" t="s">
        <v>66</v>
      </c>
      <c r="C9" s="134"/>
    </row>
    <row r="11" spans="1:2" ht="18">
      <c r="A11" s="136"/>
      <c r="B11" s="135" t="s">
        <v>67</v>
      </c>
    </row>
    <row r="12" ht="18">
      <c r="B12" s="135" t="s">
        <v>68</v>
      </c>
    </row>
    <row r="13" ht="18">
      <c r="B13" s="135"/>
    </row>
    <row r="14" ht="18">
      <c r="B14" s="135" t="s">
        <v>69</v>
      </c>
    </row>
    <row r="15" ht="18">
      <c r="B15" s="135"/>
    </row>
    <row r="16" ht="18">
      <c r="B16" s="135" t="s">
        <v>88</v>
      </c>
    </row>
    <row r="17" ht="18">
      <c r="B17" s="135"/>
    </row>
    <row r="18" ht="18">
      <c r="B18" s="135" t="s">
        <v>89</v>
      </c>
    </row>
    <row r="19" ht="18">
      <c r="B19" s="135" t="s">
        <v>90</v>
      </c>
    </row>
    <row r="20" ht="18">
      <c r="B20" s="135"/>
    </row>
    <row r="21" ht="18">
      <c r="B21" s="135" t="s">
        <v>91</v>
      </c>
    </row>
    <row r="22" ht="18">
      <c r="B22" s="135" t="s">
        <v>92</v>
      </c>
    </row>
    <row r="23" ht="18">
      <c r="B23" s="135" t="s">
        <v>102</v>
      </c>
    </row>
    <row r="24" ht="18">
      <c r="B24" s="135" t="s">
        <v>103</v>
      </c>
    </row>
    <row r="25" ht="18">
      <c r="B25" s="135" t="s">
        <v>70</v>
      </c>
    </row>
    <row r="26" ht="18">
      <c r="B26" s="135" t="s">
        <v>71</v>
      </c>
    </row>
    <row r="27" ht="18">
      <c r="B27" s="135"/>
    </row>
    <row r="28" spans="1:2" ht="18">
      <c r="A28" s="256" t="s">
        <v>189</v>
      </c>
      <c r="B28" s="135" t="s">
        <v>93</v>
      </c>
    </row>
    <row r="29" ht="18">
      <c r="B29" s="135" t="s">
        <v>94</v>
      </c>
    </row>
    <row r="30" ht="18">
      <c r="B30" s="135" t="s">
        <v>181</v>
      </c>
    </row>
    <row r="31" ht="18">
      <c r="B31" s="135" t="s">
        <v>182</v>
      </c>
    </row>
    <row r="32" ht="18">
      <c r="B32" s="135" t="s">
        <v>183</v>
      </c>
    </row>
    <row r="33" ht="18">
      <c r="B33" s="135" t="s">
        <v>184</v>
      </c>
    </row>
    <row r="34" ht="18">
      <c r="B34" s="135" t="s">
        <v>185</v>
      </c>
    </row>
    <row r="35" ht="18">
      <c r="B35" s="135" t="s">
        <v>186</v>
      </c>
    </row>
    <row r="36" ht="18">
      <c r="B36" s="135" t="s">
        <v>187</v>
      </c>
    </row>
    <row r="37" ht="18">
      <c r="B37" s="135" t="s">
        <v>188</v>
      </c>
    </row>
    <row r="38" ht="18">
      <c r="B38" s="135"/>
    </row>
    <row r="39" ht="18">
      <c r="B39" s="135" t="s">
        <v>95</v>
      </c>
    </row>
    <row r="40" ht="18">
      <c r="B40" s="135" t="s">
        <v>72</v>
      </c>
    </row>
    <row r="41" ht="18">
      <c r="B41" s="135" t="s">
        <v>96</v>
      </c>
    </row>
    <row r="42" ht="18">
      <c r="B42" s="135" t="s">
        <v>97</v>
      </c>
    </row>
    <row r="43" ht="18">
      <c r="B43" s="135" t="s">
        <v>235</v>
      </c>
    </row>
    <row r="44" ht="27.75" customHeight="1"/>
    <row r="45" spans="1:2" ht="18">
      <c r="A45" s="256" t="s">
        <v>190</v>
      </c>
      <c r="B45" s="135" t="s">
        <v>98</v>
      </c>
    </row>
    <row r="46" ht="18">
      <c r="B46" s="135" t="s">
        <v>99</v>
      </c>
    </row>
    <row r="47" ht="18">
      <c r="B47" s="135" t="s">
        <v>191</v>
      </c>
    </row>
    <row r="48" ht="18">
      <c r="B48" s="135" t="s">
        <v>100</v>
      </c>
    </row>
    <row r="49" ht="18">
      <c r="B49" s="135" t="s">
        <v>101</v>
      </c>
    </row>
    <row r="51" ht="18">
      <c r="B51" s="135" t="s">
        <v>106</v>
      </c>
    </row>
    <row r="52" ht="18">
      <c r="B52" s="135" t="s">
        <v>82</v>
      </c>
    </row>
    <row r="53" ht="18">
      <c r="B53" s="135"/>
    </row>
    <row r="54" ht="18">
      <c r="B54" s="135" t="s">
        <v>254</v>
      </c>
    </row>
    <row r="55" ht="18">
      <c r="B55" s="135" t="s">
        <v>251</v>
      </c>
    </row>
    <row r="56" ht="18">
      <c r="B56" s="135" t="s">
        <v>252</v>
      </c>
    </row>
    <row r="57" ht="18">
      <c r="B57" s="135" t="s">
        <v>253</v>
      </c>
    </row>
    <row r="58" ht="18">
      <c r="B58" s="135"/>
    </row>
    <row r="59" ht="18">
      <c r="B59" s="135" t="s">
        <v>255</v>
      </c>
    </row>
    <row r="60" ht="18">
      <c r="B60" s="135" t="s">
        <v>234</v>
      </c>
    </row>
    <row r="61" ht="18">
      <c r="B61" s="135" t="s">
        <v>257</v>
      </c>
    </row>
    <row r="62" ht="18">
      <c r="B62" s="135" t="s">
        <v>258</v>
      </c>
    </row>
    <row r="63" ht="18">
      <c r="B63" s="135"/>
    </row>
    <row r="64" ht="18">
      <c r="B64" s="135" t="s">
        <v>256</v>
      </c>
    </row>
    <row r="65" ht="18">
      <c r="B65" s="135" t="s">
        <v>84</v>
      </c>
    </row>
    <row r="66" ht="18">
      <c r="B66" s="135" t="s">
        <v>85</v>
      </c>
    </row>
    <row r="67" ht="18">
      <c r="B67" s="135" t="s">
        <v>86</v>
      </c>
    </row>
    <row r="68" ht="18">
      <c r="B68" s="135" t="s">
        <v>87</v>
      </c>
    </row>
    <row r="69" ht="18">
      <c r="B69" s="135" t="s">
        <v>108</v>
      </c>
    </row>
    <row r="70" ht="18">
      <c r="B70" s="135" t="s">
        <v>109</v>
      </c>
    </row>
    <row r="71" ht="18">
      <c r="B71" s="135" t="s">
        <v>236</v>
      </c>
    </row>
  </sheetData>
  <printOptions/>
  <pageMargins left="0.75" right="0.75" top="1" bottom="1" header="0" footer="0"/>
  <pageSetup horizontalDpi="1200" verticalDpi="1200" orientation="portrait" paperSize="9" scale="46" r:id="rId2"/>
  <rowBreaks count="1" manualBreakCount="1">
    <brk id="73" max="6" man="1"/>
  </rowBreaks>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J21" sqref="J21"/>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9" t="s">
        <v>124</v>
      </c>
      <c r="B8" s="170"/>
      <c r="C8" s="170"/>
      <c r="D8" s="170"/>
      <c r="E8" s="9"/>
      <c r="F8" s="9"/>
      <c r="G8" s="9"/>
      <c r="H8" s="9"/>
    </row>
    <row r="9" spans="1:8" ht="16.5">
      <c r="A9" s="257"/>
      <c r="B9" s="9"/>
      <c r="C9" s="9"/>
      <c r="D9" s="9"/>
      <c r="E9" s="9"/>
      <c r="F9" s="9"/>
      <c r="G9" s="9"/>
      <c r="H9" s="9"/>
    </row>
    <row r="10" spans="1:8" ht="16.5">
      <c r="A10" s="19"/>
      <c r="B10" s="9"/>
      <c r="C10" s="9"/>
      <c r="D10" s="9"/>
      <c r="E10" s="9"/>
      <c r="F10" s="9"/>
      <c r="G10" s="9"/>
      <c r="H10" s="9"/>
    </row>
    <row r="11" spans="1:4" ht="15">
      <c r="A11" s="254" t="s">
        <v>32</v>
      </c>
      <c r="B11" s="254"/>
      <c r="C11" s="216"/>
      <c r="D11" s="150" t="s">
        <v>3</v>
      </c>
    </row>
    <row r="12" spans="1:3" ht="15">
      <c r="A12" s="267" t="s">
        <v>145</v>
      </c>
      <c r="B12" s="268"/>
      <c r="C12" s="216"/>
    </row>
    <row r="16" ht="16.5">
      <c r="B16" s="149" t="s">
        <v>142</v>
      </c>
    </row>
    <row r="17" ht="15.75" thickBot="1"/>
    <row r="18" spans="3:5" ht="17.25" thickBot="1">
      <c r="C18" s="264" t="s">
        <v>125</v>
      </c>
      <c r="D18" s="265"/>
      <c r="E18" s="266"/>
    </row>
    <row r="19" spans="3:5" ht="16.5">
      <c r="C19" s="152"/>
      <c r="D19" s="153"/>
      <c r="E19" s="154"/>
    </row>
    <row r="20" spans="1:8" ht="16.5">
      <c r="A20" s="220"/>
      <c r="C20" s="35" t="s">
        <v>113</v>
      </c>
      <c r="D20" s="155">
        <v>3</v>
      </c>
      <c r="E20" s="156"/>
      <c r="F20" s="179"/>
      <c r="G20" s="179"/>
      <c r="H20" s="179"/>
    </row>
    <row r="21" spans="1:8" ht="15.75" thickBot="1">
      <c r="A21" s="179"/>
      <c r="C21" s="38" t="s">
        <v>25</v>
      </c>
      <c r="D21" s="174">
        <v>2</v>
      </c>
      <c r="E21" s="175"/>
      <c r="F21" s="179"/>
      <c r="G21" s="179"/>
      <c r="H21" s="179"/>
    </row>
    <row r="22" spans="1:8" ht="15">
      <c r="A22" s="179"/>
      <c r="B22" s="179"/>
      <c r="C22" s="179"/>
      <c r="D22" s="179"/>
      <c r="E22" s="179"/>
      <c r="F22" s="179"/>
      <c r="G22" s="179"/>
      <c r="H22" s="179"/>
    </row>
    <row r="23" spans="1:8" ht="15">
      <c r="A23" s="179"/>
      <c r="B23" s="179"/>
      <c r="C23" s="226"/>
      <c r="D23" s="179"/>
      <c r="E23" s="179"/>
      <c r="F23" s="179"/>
      <c r="G23" s="179"/>
      <c r="H23" s="179"/>
    </row>
    <row r="26" ht="15"/>
    <row r="27" ht="15.75" thickBot="1"/>
    <row r="28" spans="1:3" ht="18.75" thickBot="1">
      <c r="A28" s="189"/>
      <c r="C28" s="18"/>
    </row>
    <row r="29" spans="1:9" ht="15">
      <c r="A29" t="s">
        <v>131</v>
      </c>
      <c r="B29" s="151"/>
      <c r="C29" s="180"/>
      <c r="D29" s="181"/>
      <c r="E29" s="182"/>
      <c r="F29" s="179"/>
      <c r="G29" s="179"/>
      <c r="H29" s="9"/>
      <c r="I29" s="9"/>
    </row>
    <row r="30" spans="1:9" ht="15.75" thickBot="1">
      <c r="A30" s="9"/>
      <c r="B30" s="200"/>
      <c r="C30" s="180"/>
      <c r="D30" s="181"/>
      <c r="E30" s="182"/>
      <c r="F30" s="179"/>
      <c r="G30" s="179"/>
      <c r="H30" s="9"/>
      <c r="I30" s="9"/>
    </row>
    <row r="31" spans="1:12" ht="33" customHeight="1" thickBot="1">
      <c r="A31" s="234" t="s">
        <v>136</v>
      </c>
      <c r="B31" s="211"/>
      <c r="C31" s="205" t="s">
        <v>133</v>
      </c>
      <c r="D31" s="192" t="s">
        <v>138</v>
      </c>
      <c r="E31" s="192" t="s">
        <v>143</v>
      </c>
      <c r="F31" s="223" t="s">
        <v>126</v>
      </c>
      <c r="G31" s="221"/>
      <c r="H31" s="181"/>
      <c r="I31" s="221"/>
      <c r="L31" s="199"/>
    </row>
    <row r="32" spans="1:9" ht="18" customHeight="1" thickBot="1">
      <c r="A32" s="196" t="s">
        <v>24</v>
      </c>
      <c r="B32" s="213"/>
      <c r="C32" s="207"/>
      <c r="D32" s="224"/>
      <c r="E32" s="197"/>
      <c r="F32" s="225"/>
      <c r="G32" s="181"/>
      <c r="H32" s="181"/>
      <c r="I32" s="222"/>
    </row>
    <row r="33" spans="1:9" ht="18" customHeight="1">
      <c r="A33" s="190" t="s">
        <v>26</v>
      </c>
      <c r="B33" s="214"/>
      <c r="C33" s="208"/>
      <c r="D33" s="181"/>
      <c r="E33" s="181"/>
      <c r="F33" s="199"/>
      <c r="G33" s="9"/>
      <c r="H33" s="9"/>
      <c r="I33" s="9"/>
    </row>
    <row r="34" spans="1:9" ht="18" customHeight="1">
      <c r="A34" s="190" t="s">
        <v>27</v>
      </c>
      <c r="B34" s="214"/>
      <c r="C34" s="208"/>
      <c r="D34" s="199"/>
      <c r="E34" s="199"/>
      <c r="G34" s="9"/>
      <c r="H34" s="9"/>
      <c r="I34" s="9"/>
    </row>
    <row r="35" spans="1:9" ht="18" customHeight="1" thickBot="1">
      <c r="A35" s="191" t="s">
        <v>25</v>
      </c>
      <c r="B35" s="215"/>
      <c r="C35" s="209"/>
      <c r="D35" s="199"/>
      <c r="E35" s="199"/>
      <c r="F35" s="199"/>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3"/>
  <sheetViews>
    <sheetView view="pageBreakPreview" zoomScale="75" zoomScaleNormal="75" zoomScaleSheetLayoutView="75" workbookViewId="0" topLeftCell="A1">
      <selection activeCell="I9" sqref="I9"/>
    </sheetView>
  </sheetViews>
  <sheetFormatPr defaultColWidth="11.00390625" defaultRowHeight="15"/>
  <cols>
    <col min="3" max="3" width="25.003906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41</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spans="2:7" ht="16.5">
      <c r="B13" s="121" t="s">
        <v>62</v>
      </c>
      <c r="C13" s="122"/>
      <c r="D13" s="122"/>
      <c r="E13" s="122"/>
      <c r="F13" s="122"/>
      <c r="G13" s="123"/>
    </row>
    <row r="14" spans="2:7" ht="17.25" thickBot="1">
      <c r="B14" s="124" t="s">
        <v>179</v>
      </c>
      <c r="C14" s="125"/>
      <c r="D14" s="125"/>
      <c r="E14" s="125"/>
      <c r="F14" s="125"/>
      <c r="G14" s="126"/>
    </row>
    <row r="15" ht="16.5">
      <c r="B15" s="65"/>
    </row>
    <row r="16" ht="16.5">
      <c r="B16" s="65"/>
    </row>
    <row r="17" ht="16.5">
      <c r="B17" s="143" t="s">
        <v>76</v>
      </c>
    </row>
    <row r="18" spans="2:5" ht="15">
      <c r="B18" s="144"/>
      <c r="C18" s="144"/>
      <c r="D18" s="144"/>
      <c r="E18" s="144"/>
    </row>
    <row r="19" spans="1:5" ht="15">
      <c r="A19" s="3"/>
      <c r="B19" t="s">
        <v>198</v>
      </c>
      <c r="D19">
        <f>A19</f>
        <v>0</v>
      </c>
      <c r="E19" t="s">
        <v>3</v>
      </c>
    </row>
    <row r="20" spans="1:5" ht="15">
      <c r="A20" s="3"/>
      <c r="B20" t="s">
        <v>199</v>
      </c>
      <c r="D20">
        <f>A20</f>
        <v>0</v>
      </c>
      <c r="E20" t="s">
        <v>17</v>
      </c>
    </row>
    <row r="21" spans="2:5" ht="15">
      <c r="B21" t="s">
        <v>75</v>
      </c>
      <c r="D21">
        <f>D19*D20/100</f>
        <v>0</v>
      </c>
      <c r="E21" t="s">
        <v>3</v>
      </c>
    </row>
    <row r="22" spans="1:5" ht="15">
      <c r="A22" s="3"/>
      <c r="B22" t="s">
        <v>231</v>
      </c>
      <c r="D22">
        <f>A22</f>
        <v>0</v>
      </c>
      <c r="E22" t="s">
        <v>3</v>
      </c>
    </row>
    <row r="23" spans="2:5" ht="15">
      <c r="B23" t="s">
        <v>232</v>
      </c>
      <c r="D23">
        <f>D19*(1-D20/100)+D22</f>
        <v>0</v>
      </c>
      <c r="E23" t="s">
        <v>3</v>
      </c>
    </row>
    <row r="25" ht="16.5">
      <c r="B25" s="19" t="s">
        <v>44</v>
      </c>
    </row>
    <row r="26" ht="15.75" thickBot="1"/>
    <row r="27" spans="2:6" ht="17.25" thickBot="1">
      <c r="B27" s="41" t="s">
        <v>37</v>
      </c>
      <c r="C27" s="42" t="s">
        <v>38</v>
      </c>
      <c r="D27" s="43"/>
      <c r="E27" s="43"/>
      <c r="F27" s="44" t="s">
        <v>39</v>
      </c>
    </row>
    <row r="28" spans="1:6" ht="15">
      <c r="A28" s="3"/>
      <c r="B28" s="35">
        <v>1</v>
      </c>
      <c r="C28" s="36" t="s">
        <v>35</v>
      </c>
      <c r="D28" s="36"/>
      <c r="E28" s="36"/>
      <c r="F28" s="37">
        <v>2.33</v>
      </c>
    </row>
    <row r="29" spans="2:6" ht="15">
      <c r="B29" s="35">
        <v>2</v>
      </c>
      <c r="C29" s="36" t="s">
        <v>36</v>
      </c>
      <c r="D29" s="36"/>
      <c r="E29" s="36"/>
      <c r="F29" s="37">
        <v>2.33</v>
      </c>
    </row>
    <row r="30" spans="2:6" ht="15">
      <c r="B30" s="35">
        <v>3</v>
      </c>
      <c r="C30" s="36" t="s">
        <v>195</v>
      </c>
      <c r="D30" s="36"/>
      <c r="E30" s="36"/>
      <c r="F30" s="37">
        <v>4</v>
      </c>
    </row>
    <row r="31" spans="2:6" ht="15.75" thickBot="1">
      <c r="B31" s="38"/>
      <c r="C31" s="39"/>
      <c r="D31" s="39"/>
      <c r="E31" s="39"/>
      <c r="F31" s="40"/>
    </row>
    <row r="35" spans="1:4" ht="16.5">
      <c r="A35" s="3"/>
      <c r="B35" s="64" t="s">
        <v>49</v>
      </c>
      <c r="D35" s="19">
        <f>A35</f>
        <v>0</v>
      </c>
    </row>
    <row r="36" spans="2:5" ht="16.5">
      <c r="B36" s="19" t="s">
        <v>29</v>
      </c>
      <c r="D36">
        <f>D21*(IF(A28=1,F28)+IF(A28=2,F29)+IF(A28=3,F30))</f>
        <v>0</v>
      </c>
      <c r="E36" t="s">
        <v>3</v>
      </c>
    </row>
    <row r="38" spans="2:5" ht="16.5">
      <c r="B38" s="19" t="s">
        <v>30</v>
      </c>
      <c r="D38">
        <f>IF(D23&lt;15000,(D36*(25+15)/100),(D36*(20+5)/100))</f>
        <v>0</v>
      </c>
      <c r="E38" t="s">
        <v>3</v>
      </c>
    </row>
    <row r="39" ht="16.5">
      <c r="B39" s="19"/>
    </row>
    <row r="40" ht="16.5">
      <c r="B40" s="143" t="s">
        <v>77</v>
      </c>
    </row>
    <row r="41" ht="16.5">
      <c r="B41" s="19"/>
    </row>
    <row r="42" spans="1:5" ht="15">
      <c r="A42" s="3"/>
      <c r="B42" t="s">
        <v>196</v>
      </c>
      <c r="D42" s="116">
        <f>A42</f>
        <v>0</v>
      </c>
      <c r="E42" t="s">
        <v>3</v>
      </c>
    </row>
    <row r="43" spans="1:5" ht="15">
      <c r="A43" s="3"/>
      <c r="B43" t="s">
        <v>197</v>
      </c>
      <c r="D43">
        <f>A43</f>
        <v>0</v>
      </c>
      <c r="E43" t="s">
        <v>17</v>
      </c>
    </row>
    <row r="44" spans="2:5" ht="15">
      <c r="B44" t="s">
        <v>78</v>
      </c>
      <c r="D44" s="116">
        <f>D42*D43/100</f>
        <v>0</v>
      </c>
      <c r="E44" t="s">
        <v>3</v>
      </c>
    </row>
    <row r="45" spans="2:5" ht="15">
      <c r="B45" t="s">
        <v>230</v>
      </c>
      <c r="D45" s="116">
        <f>D42*(1-(D43)/100)</f>
        <v>0</v>
      </c>
      <c r="E45" t="s">
        <v>3</v>
      </c>
    </row>
    <row r="46" spans="1:5" ht="15">
      <c r="A46" s="3"/>
      <c r="B46" t="s">
        <v>228</v>
      </c>
      <c r="D46" s="115">
        <f>A46</f>
        <v>0</v>
      </c>
      <c r="E46" t="s">
        <v>3</v>
      </c>
    </row>
    <row r="47" spans="2:5" ht="15">
      <c r="B47" t="s">
        <v>229</v>
      </c>
      <c r="D47" s="115">
        <f>D46+D45</f>
        <v>0</v>
      </c>
      <c r="E47" t="s">
        <v>3</v>
      </c>
    </row>
    <row r="48" spans="1:5" ht="15">
      <c r="A48" s="3"/>
      <c r="B48" t="s">
        <v>79</v>
      </c>
      <c r="D48" s="116">
        <f>A48</f>
        <v>0</v>
      </c>
      <c r="E48" t="s">
        <v>3</v>
      </c>
    </row>
    <row r="49" spans="2:5" ht="15">
      <c r="B49" t="s">
        <v>80</v>
      </c>
      <c r="D49" s="145">
        <f>D47-D48</f>
        <v>0</v>
      </c>
      <c r="E49" t="s">
        <v>3</v>
      </c>
    </row>
    <row r="51" ht="19.5">
      <c r="B51" s="114">
        <f>IF(D49=0,"",(IF(D49&lt;=D38,"EL PLAN DE REDUCCIÓN PROPUESTO ES VÁLIDO SIEMPRE QUE SE CUMPLAN LOS VALORES LÍMITE DE EMISIÓN PARA CADA FOCO","EL PLAN DE REDUCCIÓN PROPUESTO NO ES VÁLIDO")))</f>
      </c>
    </row>
    <row r="52" ht="16.5">
      <c r="B52" s="19"/>
    </row>
    <row r="53" ht="15.75" thickBot="1"/>
    <row r="54" spans="2:5" ht="16.5">
      <c r="B54" s="74" t="s">
        <v>144</v>
      </c>
      <c r="C54" s="25"/>
      <c r="D54" s="80"/>
      <c r="E54" s="26"/>
    </row>
    <row r="55" spans="2:5" ht="15">
      <c r="B55" s="27"/>
      <c r="C55" s="9"/>
      <c r="D55" s="9"/>
      <c r="E55" s="28"/>
    </row>
    <row r="56" spans="1:5" ht="16.5">
      <c r="A56" s="73"/>
      <c r="B56" s="75">
        <v>38656</v>
      </c>
      <c r="C56" s="79" t="s">
        <v>50</v>
      </c>
      <c r="D56" s="118" t="str">
        <f>IF(D49=0,"---",IF(D49&lt;=D38,D38*1.5,"---"))</f>
        <v>---</v>
      </c>
      <c r="E56" s="28" t="s">
        <v>48</v>
      </c>
    </row>
    <row r="57" spans="1:5" ht="17.25" thickBot="1">
      <c r="A57" s="72"/>
      <c r="B57" s="77">
        <v>39386</v>
      </c>
      <c r="C57" s="81" t="s">
        <v>50</v>
      </c>
      <c r="D57" s="119" t="str">
        <f>IF(D49=0,"---",IF(D49&lt;=D38,D38,"---"))</f>
        <v>---</v>
      </c>
      <c r="E57" s="30" t="s">
        <v>48</v>
      </c>
    </row>
    <row r="62" ht="15.75" thickBot="1"/>
    <row r="63" spans="2:7" ht="16.5">
      <c r="B63" s="137" t="s">
        <v>73</v>
      </c>
      <c r="C63" s="138"/>
      <c r="D63" s="138"/>
      <c r="E63" s="138"/>
      <c r="F63" s="138"/>
      <c r="G63" s="139"/>
    </row>
    <row r="64" spans="2:7" ht="16.5">
      <c r="B64" s="140" t="s">
        <v>140</v>
      </c>
      <c r="C64" s="141"/>
      <c r="D64" s="141"/>
      <c r="E64" s="141"/>
      <c r="F64" s="141"/>
      <c r="G64" s="142"/>
    </row>
    <row r="65" spans="2:7" ht="16.5">
      <c r="B65" s="140"/>
      <c r="C65" s="141"/>
      <c r="D65" s="141"/>
      <c r="E65" s="141"/>
      <c r="F65" s="141"/>
      <c r="G65" s="142"/>
    </row>
    <row r="66" spans="2:7" ht="16.5">
      <c r="B66" s="140"/>
      <c r="C66" s="9"/>
      <c r="D66" s="9"/>
      <c r="E66" s="9"/>
      <c r="F66" s="9"/>
      <c r="G66" s="28"/>
    </row>
    <row r="67" spans="2:7" ht="15">
      <c r="B67" s="27"/>
      <c r="C67" s="9"/>
      <c r="D67" s="9"/>
      <c r="E67" s="9"/>
      <c r="F67" s="9"/>
      <c r="G67" s="28"/>
    </row>
    <row r="68" spans="2:7" ht="15">
      <c r="B68" s="27" t="s">
        <v>74</v>
      </c>
      <c r="C68" s="9"/>
      <c r="D68" s="9"/>
      <c r="E68" s="9"/>
      <c r="F68" s="9"/>
      <c r="G68" s="28"/>
    </row>
    <row r="69" spans="2:7" ht="15">
      <c r="B69" s="27"/>
      <c r="C69" s="9"/>
      <c r="D69" s="9"/>
      <c r="E69" s="9"/>
      <c r="F69" s="9"/>
      <c r="G69" s="28"/>
    </row>
    <row r="70" spans="2:7" ht="15">
      <c r="B70" s="27"/>
      <c r="C70" s="9"/>
      <c r="D70" s="9"/>
      <c r="E70" s="9"/>
      <c r="F70" s="9"/>
      <c r="G70" s="28"/>
    </row>
    <row r="71" spans="2:7" ht="15">
      <c r="B71" s="27"/>
      <c r="C71" s="9"/>
      <c r="D71" s="9"/>
      <c r="E71" s="9"/>
      <c r="F71" s="9"/>
      <c r="G71" s="28"/>
    </row>
    <row r="72" spans="2:7" ht="15">
      <c r="B72" s="27"/>
      <c r="C72" s="9"/>
      <c r="D72" s="9"/>
      <c r="E72" s="9"/>
      <c r="F72" s="9" t="s">
        <v>83</v>
      </c>
      <c r="G72" s="28"/>
    </row>
    <row r="73" spans="2:7" ht="15.75" thickBot="1">
      <c r="B73" s="29"/>
      <c r="C73" s="6"/>
      <c r="D73" s="6"/>
      <c r="E73" s="6"/>
      <c r="F73" s="6"/>
      <c r="G73" s="30"/>
    </row>
  </sheetData>
  <printOptions/>
  <pageMargins left="0.75" right="0.75" top="1" bottom="1" header="0" footer="0"/>
  <pageSetup horizontalDpi="1200" verticalDpi="1200" orientation="portrait" paperSize="9" scale="69" r:id="rId4"/>
  <rowBreaks count="1" manualBreakCount="1">
    <brk id="52"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L21" sqref="L21"/>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45</v>
      </c>
      <c r="C9" s="62"/>
      <c r="D9" s="62"/>
      <c r="E9" s="62"/>
    </row>
    <row r="11" ht="15.75" thickBot="1"/>
    <row r="12" spans="2:7" ht="19.5">
      <c r="B12" s="104" t="s">
        <v>209</v>
      </c>
      <c r="C12" s="105"/>
      <c r="D12" s="105"/>
      <c r="E12" s="105"/>
      <c r="F12" s="105"/>
      <c r="G12" s="106"/>
    </row>
    <row r="13" spans="2:7" ht="19.5">
      <c r="B13" s="107" t="s">
        <v>210</v>
      </c>
      <c r="C13" s="36"/>
      <c r="D13" s="36"/>
      <c r="E13" s="36"/>
      <c r="F13" s="36"/>
      <c r="G13" s="37"/>
    </row>
    <row r="14" spans="2:7" ht="19.5">
      <c r="B14" s="107" t="s">
        <v>211</v>
      </c>
      <c r="C14" s="36"/>
      <c r="D14" s="36"/>
      <c r="E14" s="36"/>
      <c r="F14" s="36"/>
      <c r="G14" s="37"/>
    </row>
    <row r="15" spans="2:7" ht="20.25" thickBot="1">
      <c r="B15" s="108" t="s">
        <v>212</v>
      </c>
      <c r="C15" s="39"/>
      <c r="D15" s="39"/>
      <c r="E15" s="39"/>
      <c r="F15" s="39"/>
      <c r="G15" s="40"/>
    </row>
    <row r="16" ht="19.5">
      <c r="B16" s="103"/>
    </row>
    <row r="17" ht="19.5">
      <c r="B17" s="103"/>
    </row>
    <row r="18" ht="19.5">
      <c r="B18" s="167" t="s">
        <v>128</v>
      </c>
    </row>
    <row r="19" ht="19.5">
      <c r="B19" s="167" t="s">
        <v>22</v>
      </c>
    </row>
    <row r="20" ht="17.25" customHeight="1">
      <c r="B20" s="103"/>
    </row>
    <row r="22" spans="2:8" ht="19.5">
      <c r="B22" s="62" t="s">
        <v>43</v>
      </c>
      <c r="C22" s="11"/>
      <c r="D22" s="11"/>
      <c r="E22" s="11"/>
      <c r="F22" s="11"/>
      <c r="G22" s="11"/>
      <c r="H22" s="11"/>
    </row>
    <row r="24" spans="2:3" ht="16.5" customHeight="1">
      <c r="B24" s="114"/>
      <c r="C24" s="114"/>
    </row>
    <row r="28" spans="2:8" ht="19.5">
      <c r="B28" s="62" t="s">
        <v>146</v>
      </c>
      <c r="C28" s="62"/>
      <c r="D28" s="62"/>
      <c r="E28" s="62"/>
      <c r="F28" s="62"/>
      <c r="G28" s="62"/>
      <c r="H28" s="62"/>
    </row>
    <row r="31" spans="2:5" ht="15">
      <c r="B31" t="s">
        <v>32</v>
      </c>
      <c r="D31" s="233">
        <f>'plan gestión-R40'!D104</f>
      </c>
      <c r="E31" s="9" t="s">
        <v>3</v>
      </c>
    </row>
    <row r="33" spans="2:7" ht="15">
      <c r="B33" t="s">
        <v>16</v>
      </c>
      <c r="F33" s="231">
        <f>IF(ISERROR('plan gestión-R40'!D108/'plan gestión-R40'!D73),"",('plan gestión-R40'!D108/'plan gestión-R40'!D73*100))</f>
      </c>
      <c r="G33" t="s">
        <v>17</v>
      </c>
    </row>
    <row r="35" spans="2:5" ht="19.5">
      <c r="B35" s="114">
        <f>IF(OR(D31="",F33=""),"",(IF(D31&gt;15000,(IF(F33&gt;20,"LAS EMISIONES DIFUSAS NO CUMPLEN LA LEGISLACIÓN","LAS EMISIONES DIFUSAS CUMPLEN LA LEGISLACIÓN")),IF(F33&gt;25,"LAS EMISIONES DIFUSAS NO CUMPLEN LA LEGISLACIÓN","LAS EMISIONES DIFUSAS CUMPLEN LA LEGISLACIÓN"))))</f>
      </c>
      <c r="C35" s="114"/>
      <c r="E35" s="18"/>
    </row>
    <row r="36" spans="2:5" ht="19.5">
      <c r="B36" s="114"/>
      <c r="C36" s="114"/>
      <c r="E36" s="18"/>
    </row>
    <row r="37" spans="2:5" ht="19.5">
      <c r="B37" s="114"/>
      <c r="C37" s="114"/>
      <c r="E37" s="18"/>
    </row>
    <row r="38" spans="2:8" ht="19.5">
      <c r="B38" s="62" t="s">
        <v>180</v>
      </c>
      <c r="C38" s="177"/>
      <c r="D38" s="177"/>
      <c r="E38" s="177"/>
      <c r="F38" s="177"/>
      <c r="G38" s="177"/>
      <c r="H38" s="177"/>
    </row>
    <row r="41" spans="2:5" ht="15">
      <c r="B41" t="s">
        <v>127</v>
      </c>
      <c r="D41" s="145">
        <f>'plan gestión-R40'!D112</f>
        <v>0</v>
      </c>
      <c r="E41" t="s">
        <v>3</v>
      </c>
    </row>
    <row r="43" ht="22.5">
      <c r="B43" s="255">
        <f>IF(OR(B24="",B35=""),"",(IF(AND(B24="LAS EMISIONES CONFINADAS CUMPLEN LA LEGISLACIÓN",B35="LAS EMISIONES DIFUSAS CUMPLEN LA LEGISLACIÓN"),"LAS EMISIONES TOTALES CUMPLEN LA LEGISLACIÓN","LAS EMISIONES TOTALES NO CUMPLEN LA LEGISLACIÓN")))</f>
      </c>
    </row>
  </sheetData>
  <hyperlinks>
    <hyperlink ref="B18" location="'plan gestión-R40'!B3" display="'plan gestión-R40'!B3"/>
    <hyperlink ref="B19" location="'plan gestión-R40'!B3" display="'plan gestión-R40'!B3"/>
  </hyperlinks>
  <printOptions/>
  <pageMargins left="0.75" right="0.75" top="1" bottom="1" header="0" footer="0"/>
  <pageSetup horizontalDpi="1200" verticalDpi="1200" orientation="portrait" paperSize="9" scale="86"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25">
      <selection activeCell="L84" sqref="L84"/>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2" t="s">
        <v>104</v>
      </c>
      <c r="C9" s="173"/>
      <c r="D9" s="173"/>
      <c r="E9" s="173"/>
      <c r="F9" s="173"/>
      <c r="G9" s="173"/>
    </row>
    <row r="10" spans="1:7" ht="19.5">
      <c r="A10" s="9"/>
      <c r="B10" s="172" t="s">
        <v>213</v>
      </c>
      <c r="C10" s="173"/>
      <c r="D10" s="173"/>
      <c r="E10" s="173"/>
      <c r="F10" s="173"/>
      <c r="G10" s="173"/>
    </row>
    <row r="11" spans="1:7" ht="19.5">
      <c r="A11" s="9"/>
      <c r="B11" s="172" t="s">
        <v>214</v>
      </c>
      <c r="C11" s="9"/>
      <c r="D11" s="9"/>
      <c r="E11" s="9"/>
      <c r="F11" s="9"/>
      <c r="G11" s="9"/>
    </row>
    <row r="12" spans="1:7" ht="19.5">
      <c r="A12" s="9"/>
      <c r="B12" s="91"/>
      <c r="C12" s="9"/>
      <c r="D12" s="9"/>
      <c r="E12" s="9"/>
      <c r="F12" s="9"/>
      <c r="G12" s="9"/>
    </row>
    <row r="13" spans="1:7" ht="19.5">
      <c r="A13" s="9"/>
      <c r="B13" s="91"/>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12" t="s">
        <v>208</v>
      </c>
      <c r="F50">
        <f>A50</f>
        <v>0</v>
      </c>
    </row>
    <row r="53" spans="2:4" ht="16.5">
      <c r="B53" s="16" t="s">
        <v>28</v>
      </c>
      <c r="C53" s="17"/>
      <c r="D53" s="17"/>
    </row>
    <row r="54" ht="15">
      <c r="C54" s="2"/>
    </row>
    <row r="55" spans="2:3" ht="15">
      <c r="B55" s="61" t="s">
        <v>18</v>
      </c>
      <c r="C55" s="2"/>
    </row>
    <row r="56" spans="2:3" ht="15">
      <c r="B56" s="61" t="s">
        <v>14</v>
      </c>
      <c r="C56" s="2"/>
    </row>
    <row r="57" spans="2:3" ht="15">
      <c r="B57" s="61" t="s">
        <v>4</v>
      </c>
      <c r="C57" s="2"/>
    </row>
    <row r="58" spans="2:3" ht="15">
      <c r="B58" t="s">
        <v>19</v>
      </c>
      <c r="C58" s="2"/>
    </row>
    <row r="59" spans="2:3" ht="15">
      <c r="B59" t="s">
        <v>21</v>
      </c>
      <c r="C59" s="2"/>
    </row>
    <row r="60" spans="2:3" ht="15">
      <c r="B60" t="s">
        <v>20</v>
      </c>
      <c r="C60" s="2"/>
    </row>
    <row r="61" spans="2:3" ht="15">
      <c r="B61" s="61" t="s">
        <v>5</v>
      </c>
      <c r="C61" s="2"/>
    </row>
    <row r="62" spans="2:3" ht="15">
      <c r="B62" s="61" t="s">
        <v>6</v>
      </c>
      <c r="C62" s="2"/>
    </row>
    <row r="63" spans="2:3" ht="15">
      <c r="B63" s="61" t="s">
        <v>7</v>
      </c>
      <c r="C63" s="2"/>
    </row>
    <row r="64" spans="2:3" ht="15">
      <c r="B64" s="61" t="s">
        <v>9</v>
      </c>
      <c r="C64" s="2"/>
    </row>
    <row r="65" spans="2:3" ht="15">
      <c r="B65" t="s">
        <v>244</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6" t="s">
        <v>23</v>
      </c>
      <c r="C76" s="170"/>
      <c r="D76" s="170"/>
    </row>
    <row r="77" spans="2:4" ht="15">
      <c r="B77" s="9"/>
      <c r="C77" s="9"/>
      <c r="D77" s="9"/>
    </row>
    <row r="78" spans="2:6" ht="15">
      <c r="B78" s="84" t="s">
        <v>141</v>
      </c>
      <c r="C78" s="9"/>
      <c r="D78" s="9"/>
      <c r="E78" s="253">
        <v>0.00014</v>
      </c>
      <c r="F78" t="s">
        <v>137</v>
      </c>
    </row>
    <row r="81" spans="2:5" ht="16.5">
      <c r="B81" s="14" t="s">
        <v>147</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0.00014</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58</v>
      </c>
      <c r="D104">
        <f>IF(D73=0,"",(D92-D102))</f>
      </c>
      <c r="E104" t="s">
        <v>0</v>
      </c>
      <c r="F104" s="232"/>
    </row>
    <row r="107" ht="15.75" thickBot="1"/>
    <row r="108" spans="2:5" ht="15.75" thickBot="1">
      <c r="B108" s="33" t="s">
        <v>148</v>
      </c>
      <c r="C108" s="21"/>
      <c r="D108" s="22">
        <f>D92-D94-D96-D98-D100-D102</f>
        <v>-0.00014</v>
      </c>
      <c r="E108" s="34" t="s">
        <v>3</v>
      </c>
    </row>
    <row r="111" ht="17.25" thickBot="1">
      <c r="E111" s="18"/>
    </row>
    <row r="112" spans="2:5" ht="17.25" thickBot="1">
      <c r="B112" s="20" t="s">
        <v>31</v>
      </c>
      <c r="C112" s="21"/>
      <c r="D112" s="22">
        <f>D94+D108</f>
        <v>0</v>
      </c>
      <c r="E112" s="23" t="s">
        <v>3</v>
      </c>
    </row>
    <row r="115" ht="15.75" thickBot="1"/>
    <row r="116" spans="2:7" ht="16.5">
      <c r="B116" s="137" t="s">
        <v>73</v>
      </c>
      <c r="C116" s="138"/>
      <c r="D116" s="138"/>
      <c r="E116" s="138"/>
      <c r="F116" s="138"/>
      <c r="G116" s="139"/>
    </row>
    <row r="117" spans="2:7" ht="16.5">
      <c r="B117" s="140" t="s">
        <v>140</v>
      </c>
      <c r="C117" s="141"/>
      <c r="D117" s="141"/>
      <c r="E117" s="141"/>
      <c r="F117" s="141"/>
      <c r="G117" s="142"/>
    </row>
    <row r="118" spans="2:7" ht="16.5">
      <c r="B118" s="140"/>
      <c r="C118" s="141"/>
      <c r="D118" s="141"/>
      <c r="E118" s="141"/>
      <c r="F118" s="141"/>
      <c r="G118" s="142"/>
    </row>
    <row r="119" spans="2:7" ht="16.5">
      <c r="B119" s="140"/>
      <c r="C119" s="9"/>
      <c r="D119" s="9"/>
      <c r="E119" s="9"/>
      <c r="F119" s="9"/>
      <c r="G119" s="28"/>
    </row>
    <row r="120" spans="2:7" ht="15">
      <c r="B120" s="27"/>
      <c r="C120" s="9"/>
      <c r="D120" s="9"/>
      <c r="E120" s="9"/>
      <c r="F120" s="9"/>
      <c r="G120" s="28"/>
    </row>
    <row r="121" spans="2:7" ht="15">
      <c r="B121" s="27" t="s">
        <v>74</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83</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71" r:id="rId4"/>
  <rowBreaks count="2" manualBreakCount="2">
    <brk id="51" max="6" man="1"/>
    <brk id="75"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J4" sqref="J4"/>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9" t="s">
        <v>124</v>
      </c>
      <c r="B8" s="170"/>
      <c r="C8" s="170"/>
      <c r="D8" s="169"/>
      <c r="E8" s="9"/>
      <c r="F8" s="9"/>
      <c r="G8" s="9"/>
      <c r="H8" s="9"/>
    </row>
    <row r="9" spans="1:8" ht="15">
      <c r="A9" s="84"/>
      <c r="B9" s="9"/>
      <c r="C9" s="9"/>
      <c r="D9" s="9"/>
      <c r="E9" s="9"/>
      <c r="F9" s="9"/>
      <c r="G9" s="9"/>
      <c r="H9" s="9"/>
    </row>
    <row r="10" spans="1:8" ht="15">
      <c r="A10" s="9"/>
      <c r="B10" s="9"/>
      <c r="C10" s="9"/>
      <c r="D10" s="9"/>
      <c r="E10" s="9"/>
      <c r="F10" s="9"/>
      <c r="G10" s="9"/>
      <c r="H10" s="9"/>
    </row>
    <row r="11" spans="1:4" ht="15">
      <c r="A11" t="s">
        <v>32</v>
      </c>
      <c r="C11" s="3"/>
      <c r="D11" s="150" t="s">
        <v>3</v>
      </c>
    </row>
    <row r="12" spans="1:3" ht="15">
      <c r="A12" t="s">
        <v>145</v>
      </c>
      <c r="C12" s="3"/>
    </row>
    <row r="16" ht="16.5">
      <c r="B16" s="149" t="s">
        <v>142</v>
      </c>
    </row>
    <row r="17" ht="15.75" thickBot="1"/>
    <row r="18" spans="3:5" ht="17.25" thickBot="1">
      <c r="C18" s="159" t="s">
        <v>125</v>
      </c>
      <c r="D18" s="157"/>
      <c r="E18" s="158"/>
    </row>
    <row r="19" spans="3:5" ht="16.5">
      <c r="C19" s="152"/>
      <c r="D19" s="153"/>
      <c r="E19" s="154"/>
    </row>
    <row r="20" spans="1:5" ht="16.5">
      <c r="A20" s="18"/>
      <c r="C20" s="35" t="s">
        <v>113</v>
      </c>
      <c r="D20" s="155">
        <v>30</v>
      </c>
      <c r="E20" s="156"/>
    </row>
    <row r="21" spans="3:6" ht="17.25" thickBot="1">
      <c r="C21" s="38" t="s">
        <v>25</v>
      </c>
      <c r="D21" s="174">
        <v>20</v>
      </c>
      <c r="E21" s="175"/>
      <c r="F21" s="18"/>
    </row>
    <row r="22" spans="1:7" ht="15">
      <c r="A22" s="179"/>
      <c r="B22" s="179"/>
      <c r="C22" s="179"/>
      <c r="D22" s="179"/>
      <c r="E22" s="179"/>
      <c r="F22" s="179"/>
      <c r="G22" s="229"/>
    </row>
    <row r="23" spans="1:7" ht="18">
      <c r="A23" s="230"/>
      <c r="B23" s="179"/>
      <c r="C23" s="179"/>
      <c r="D23" s="182"/>
      <c r="E23" s="182"/>
      <c r="F23" s="182"/>
      <c r="G23" s="179"/>
    </row>
    <row r="24" spans="1:7" ht="15">
      <c r="A24" s="179"/>
      <c r="B24" s="182"/>
      <c r="C24" s="179"/>
      <c r="D24" s="182"/>
      <c r="E24" s="179"/>
      <c r="F24" s="179"/>
      <c r="G24" s="179"/>
    </row>
    <row r="25" spans="1:7" ht="15">
      <c r="A25" s="179"/>
      <c r="B25" s="182"/>
      <c r="C25" s="179"/>
      <c r="D25" s="179"/>
      <c r="E25" s="179"/>
      <c r="F25" s="227"/>
      <c r="G25" s="179"/>
    </row>
    <row r="26" spans="1:7" ht="15">
      <c r="A26" s="179"/>
      <c r="B26" s="182"/>
      <c r="C26" s="179"/>
      <c r="D26" s="182"/>
      <c r="F26" s="179"/>
      <c r="G26" s="179"/>
    </row>
    <row r="27" spans="1:7" ht="15">
      <c r="A27" s="179"/>
      <c r="B27" s="182"/>
      <c r="C27" s="180"/>
      <c r="D27" s="179"/>
      <c r="E27" s="179"/>
      <c r="F27" s="179"/>
      <c r="G27" s="179"/>
    </row>
    <row r="28" spans="1:3" ht="18.75" thickBot="1">
      <c r="A28" s="228" t="s">
        <v>227</v>
      </c>
      <c r="C28" s="149"/>
    </row>
    <row r="29" spans="1:9" ht="15">
      <c r="A29" t="s">
        <v>131</v>
      </c>
      <c r="B29" s="151"/>
      <c r="C29" s="180"/>
      <c r="D29" s="181"/>
      <c r="E29" s="182"/>
      <c r="F29" s="179"/>
      <c r="G29" s="179"/>
      <c r="H29" s="9"/>
      <c r="I29" s="9"/>
    </row>
    <row r="30" spans="1:9" ht="15.75" thickBot="1">
      <c r="A30" s="9"/>
      <c r="B30" s="200"/>
      <c r="C30" s="180"/>
      <c r="D30" s="181"/>
      <c r="E30" s="182"/>
      <c r="F30" s="179"/>
      <c r="G30" s="179"/>
      <c r="H30" s="9"/>
      <c r="I30" s="9"/>
    </row>
    <row r="31" spans="1:12" ht="33" customHeight="1" thickBot="1">
      <c r="A31" s="234" t="s">
        <v>136</v>
      </c>
      <c r="B31" s="211"/>
      <c r="C31" s="205" t="s">
        <v>133</v>
      </c>
      <c r="D31" s="192" t="s">
        <v>110</v>
      </c>
      <c r="E31" s="192" t="s">
        <v>143</v>
      </c>
      <c r="F31" s="223" t="s">
        <v>126</v>
      </c>
      <c r="G31" s="221"/>
      <c r="H31" s="181"/>
      <c r="I31" s="221"/>
      <c r="L31" s="199"/>
    </row>
    <row r="32" spans="1:9" ht="18" customHeight="1" thickBot="1">
      <c r="A32" s="196" t="s">
        <v>24</v>
      </c>
      <c r="B32" s="213"/>
      <c r="C32" s="207"/>
      <c r="D32" s="224"/>
      <c r="E32" s="197"/>
      <c r="F32" s="225"/>
      <c r="G32" s="181"/>
      <c r="H32" s="181"/>
      <c r="I32" s="222"/>
    </row>
    <row r="33" spans="1:9" ht="18" customHeight="1">
      <c r="A33" s="190" t="s">
        <v>26</v>
      </c>
      <c r="B33" s="214"/>
      <c r="C33" s="208"/>
      <c r="D33" s="181"/>
      <c r="E33" s="181"/>
      <c r="F33" s="199"/>
      <c r="G33" s="9"/>
      <c r="H33" s="9"/>
      <c r="I33" s="9"/>
    </row>
    <row r="34" spans="1:9" ht="18" customHeight="1">
      <c r="A34" s="190" t="s">
        <v>27</v>
      </c>
      <c r="B34" s="214"/>
      <c r="C34" s="208"/>
      <c r="D34" s="199"/>
      <c r="E34" s="199"/>
      <c r="G34" s="9"/>
      <c r="H34" s="9"/>
      <c r="I34" s="9"/>
    </row>
    <row r="35" spans="1:9" ht="18" customHeight="1" thickBot="1">
      <c r="A35" s="191" t="s">
        <v>25</v>
      </c>
      <c r="B35" s="215"/>
      <c r="C35" s="209"/>
      <c r="D35" s="199"/>
      <c r="E35" s="199"/>
      <c r="F35" s="199"/>
      <c r="G35" s="9"/>
      <c r="H35" s="9"/>
      <c r="I35" s="9"/>
    </row>
  </sheetData>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70"/>
  <sheetViews>
    <sheetView view="pageBreakPreview" zoomScale="75" zoomScaleNormal="75" zoomScaleSheetLayoutView="75" workbookViewId="0" topLeftCell="A25">
      <selection activeCell="J11" sqref="J11"/>
    </sheetView>
  </sheetViews>
  <sheetFormatPr defaultColWidth="11.00390625" defaultRowHeight="15"/>
  <cols>
    <col min="3" max="3" width="26.003906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81</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spans="2:7" ht="16.5">
      <c r="B13" s="121" t="s">
        <v>62</v>
      </c>
      <c r="C13" s="122"/>
      <c r="D13" s="122"/>
      <c r="E13" s="122"/>
      <c r="F13" s="122"/>
      <c r="G13" s="123"/>
    </row>
    <row r="14" spans="2:7" ht="17.25" thickBot="1">
      <c r="B14" s="124" t="s">
        <v>65</v>
      </c>
      <c r="C14" s="125"/>
      <c r="D14" s="125"/>
      <c r="E14" s="125"/>
      <c r="F14" s="125"/>
      <c r="G14" s="126"/>
    </row>
    <row r="15" ht="16.5">
      <c r="B15" s="65"/>
    </row>
    <row r="16" ht="16.5">
      <c r="B16" s="143" t="s">
        <v>76</v>
      </c>
    </row>
    <row r="17" spans="2:5" ht="15">
      <c r="B17" s="144"/>
      <c r="C17" s="144"/>
      <c r="D17" s="144"/>
      <c r="E17" s="144"/>
    </row>
    <row r="18" spans="1:5" ht="15">
      <c r="A18" s="3"/>
      <c r="B18" t="s">
        <v>198</v>
      </c>
      <c r="D18">
        <f>A18</f>
        <v>0</v>
      </c>
      <c r="E18" t="s">
        <v>3</v>
      </c>
    </row>
    <row r="19" spans="1:5" ht="15">
      <c r="A19" s="3"/>
      <c r="B19" t="s">
        <v>199</v>
      </c>
      <c r="D19">
        <f>A19</f>
        <v>0</v>
      </c>
      <c r="E19" t="s">
        <v>17</v>
      </c>
    </row>
    <row r="20" spans="2:5" ht="15">
      <c r="B20" t="s">
        <v>75</v>
      </c>
      <c r="D20">
        <f>D18*D19/100</f>
        <v>0</v>
      </c>
      <c r="E20" t="s">
        <v>3</v>
      </c>
    </row>
    <row r="21" spans="1:5" ht="15">
      <c r="A21" s="3"/>
      <c r="B21" t="s">
        <v>231</v>
      </c>
      <c r="D21">
        <f>A21</f>
        <v>0</v>
      </c>
      <c r="E21" t="s">
        <v>3</v>
      </c>
    </row>
    <row r="22" spans="2:5" ht="15">
      <c r="B22" t="s">
        <v>232</v>
      </c>
      <c r="D22">
        <f>D18*(1-D19/100)+D21</f>
        <v>0</v>
      </c>
      <c r="E22" t="s">
        <v>3</v>
      </c>
    </row>
    <row r="24" ht="16.5">
      <c r="B24" s="19" t="s">
        <v>44</v>
      </c>
    </row>
    <row r="25" ht="15.75" thickBot="1"/>
    <row r="26" spans="2:6" ht="17.25" thickBot="1">
      <c r="B26" s="41" t="s">
        <v>37</v>
      </c>
      <c r="C26" s="42" t="s">
        <v>38</v>
      </c>
      <c r="D26" s="43"/>
      <c r="E26" s="43"/>
      <c r="F26" s="44" t="s">
        <v>39</v>
      </c>
    </row>
    <row r="27" spans="1:6" ht="15">
      <c r="A27" s="3"/>
      <c r="B27" s="35">
        <v>1</v>
      </c>
      <c r="C27" s="36" t="s">
        <v>35</v>
      </c>
      <c r="D27" s="36"/>
      <c r="E27" s="36"/>
      <c r="F27" s="37">
        <v>2.33</v>
      </c>
    </row>
    <row r="28" spans="2:6" ht="15">
      <c r="B28" s="35">
        <v>2</v>
      </c>
      <c r="C28" s="36" t="s">
        <v>36</v>
      </c>
      <c r="D28" s="36"/>
      <c r="E28" s="36"/>
      <c r="F28" s="37">
        <v>2.33</v>
      </c>
    </row>
    <row r="29" spans="2:6" ht="15">
      <c r="B29" s="35">
        <v>3</v>
      </c>
      <c r="C29" s="36" t="s">
        <v>195</v>
      </c>
      <c r="D29" s="36"/>
      <c r="E29" s="36"/>
      <c r="F29" s="37">
        <v>4</v>
      </c>
    </row>
    <row r="30" spans="2:6" ht="15.75" thickBot="1">
      <c r="B30" s="38"/>
      <c r="C30" s="39"/>
      <c r="D30" s="39"/>
      <c r="E30" s="39"/>
      <c r="F30" s="40"/>
    </row>
    <row r="34" spans="1:4" ht="16.5">
      <c r="A34" s="3"/>
      <c r="B34" s="64" t="s">
        <v>49</v>
      </c>
      <c r="D34" s="19">
        <f>A34</f>
        <v>0</v>
      </c>
    </row>
    <row r="35" spans="2:5" ht="16.5">
      <c r="B35" s="19" t="s">
        <v>29</v>
      </c>
      <c r="D35">
        <f>D20*(IF(A27=1,F27)+IF(A27=2,F28)+IF(A27=3,F29))</f>
        <v>0</v>
      </c>
      <c r="E35" t="s">
        <v>3</v>
      </c>
    </row>
    <row r="37" spans="2:5" ht="16.5">
      <c r="B37" s="19" t="s">
        <v>30</v>
      </c>
      <c r="D37">
        <f>IF(D22&lt;15000,(D35*(25+15)/100),(D35*(20+5)/100))</f>
        <v>0</v>
      </c>
      <c r="E37" t="s">
        <v>3</v>
      </c>
    </row>
    <row r="38" ht="16.5">
      <c r="B38" s="19"/>
    </row>
    <row r="39" ht="16.5">
      <c r="B39" s="143" t="s">
        <v>77</v>
      </c>
    </row>
    <row r="40" ht="16.5">
      <c r="B40" s="19"/>
    </row>
    <row r="41" spans="1:5" ht="15">
      <c r="A41" s="3"/>
      <c r="B41" t="s">
        <v>196</v>
      </c>
      <c r="D41" s="116">
        <f>A41</f>
        <v>0</v>
      </c>
      <c r="E41" t="s">
        <v>3</v>
      </c>
    </row>
    <row r="42" spans="1:5" ht="15">
      <c r="A42" s="3"/>
      <c r="B42" t="s">
        <v>197</v>
      </c>
      <c r="D42">
        <f>A42</f>
        <v>0</v>
      </c>
      <c r="E42" t="s">
        <v>17</v>
      </c>
    </row>
    <row r="43" spans="2:5" ht="15">
      <c r="B43" t="s">
        <v>78</v>
      </c>
      <c r="D43" s="116">
        <f>D41*D42/100</f>
        <v>0</v>
      </c>
      <c r="E43" t="s">
        <v>3</v>
      </c>
    </row>
    <row r="44" spans="2:5" ht="15">
      <c r="B44" t="s">
        <v>230</v>
      </c>
      <c r="D44" s="116">
        <f>D41*(1-(D42)/100)</f>
        <v>0</v>
      </c>
      <c r="E44" t="s">
        <v>3</v>
      </c>
    </row>
    <row r="45" spans="1:5" ht="15">
      <c r="A45" s="3"/>
      <c r="B45" t="s">
        <v>228</v>
      </c>
      <c r="D45" s="115">
        <f>A45</f>
        <v>0</v>
      </c>
      <c r="E45" t="s">
        <v>3</v>
      </c>
    </row>
    <row r="46" spans="2:5" ht="15">
      <c r="B46" t="s">
        <v>229</v>
      </c>
      <c r="D46" s="115">
        <f>D45+D44</f>
        <v>0</v>
      </c>
      <c r="E46" t="s">
        <v>3</v>
      </c>
    </row>
    <row r="47" spans="1:5" ht="15">
      <c r="A47" s="3"/>
      <c r="B47" t="s">
        <v>79</v>
      </c>
      <c r="D47" s="116">
        <f>A47</f>
        <v>0</v>
      </c>
      <c r="E47" t="s">
        <v>3</v>
      </c>
    </row>
    <row r="48" spans="2:5" ht="15">
      <c r="B48" t="s">
        <v>233</v>
      </c>
      <c r="D48" s="145">
        <f>D46-D47</f>
        <v>0</v>
      </c>
      <c r="E48" t="s">
        <v>3</v>
      </c>
    </row>
    <row r="50" ht="19.5">
      <c r="B50" s="114">
        <f>IF(D48=0,"",(IF(D48&lt;=D37,"EL PLAN DE REDUCCIÓN PROPUESTO ES VÁLIDO SIEMPRE QUE SE CUMPLAN LOS VALORES LÍMITE DE EMISIÓN PARA CADA FOCO","EL PLAN DE REDUCCIÓN PROPUESTO NO ES VÁLIDO")))</f>
      </c>
    </row>
    <row r="51" ht="16.5">
      <c r="B51" s="19"/>
    </row>
    <row r="52" ht="15.75" thickBot="1"/>
    <row r="53" spans="2:5" ht="16.5">
      <c r="B53" s="74" t="s">
        <v>144</v>
      </c>
      <c r="C53" s="25"/>
      <c r="D53" s="80"/>
      <c r="E53" s="26"/>
    </row>
    <row r="54" spans="2:5" ht="15">
      <c r="B54" s="27"/>
      <c r="C54" s="9"/>
      <c r="D54" s="9"/>
      <c r="E54" s="28"/>
    </row>
    <row r="55" spans="1:5" ht="16.5">
      <c r="A55" s="73"/>
      <c r="B55" s="75">
        <v>38656</v>
      </c>
      <c r="C55" s="79" t="s">
        <v>50</v>
      </c>
      <c r="D55" s="118" t="str">
        <f>IF(D48=0,"---",IF(D48&lt;=D37,D37*1.5,"---"))</f>
        <v>---</v>
      </c>
      <c r="E55" s="28" t="s">
        <v>48</v>
      </c>
    </row>
    <row r="56" spans="1:5" ht="17.25" thickBot="1">
      <c r="A56" s="72"/>
      <c r="B56" s="77">
        <v>39386</v>
      </c>
      <c r="C56" s="81" t="s">
        <v>50</v>
      </c>
      <c r="D56" s="119" t="str">
        <f>IF(D48=0,"---",IF(D48&lt;=D37,D37,"---"))</f>
        <v>---</v>
      </c>
      <c r="E56" s="30" t="s">
        <v>48</v>
      </c>
    </row>
    <row r="59" ht="15.75" thickBot="1"/>
    <row r="60" spans="2:7" ht="16.5">
      <c r="B60" s="137" t="s">
        <v>73</v>
      </c>
      <c r="C60" s="138"/>
      <c r="D60" s="138"/>
      <c r="E60" s="138"/>
      <c r="F60" s="138"/>
      <c r="G60" s="139"/>
    </row>
    <row r="61" spans="2:7" ht="16.5">
      <c r="B61" s="140" t="s">
        <v>140</v>
      </c>
      <c r="C61" s="141"/>
      <c r="D61" s="141"/>
      <c r="E61" s="141"/>
      <c r="F61" s="141"/>
      <c r="G61" s="142"/>
    </row>
    <row r="62" spans="2:7" ht="16.5">
      <c r="B62" s="140"/>
      <c r="C62" s="141"/>
      <c r="D62" s="141"/>
      <c r="E62" s="141"/>
      <c r="F62" s="141"/>
      <c r="G62" s="142"/>
    </row>
    <row r="63" spans="2:7" ht="16.5">
      <c r="B63" s="140"/>
      <c r="C63" s="9"/>
      <c r="D63" s="9"/>
      <c r="E63" s="9"/>
      <c r="F63" s="9"/>
      <c r="G63" s="28"/>
    </row>
    <row r="64" spans="2:7" ht="15">
      <c r="B64" s="27"/>
      <c r="C64" s="9"/>
      <c r="D64" s="9"/>
      <c r="E64" s="9"/>
      <c r="F64" s="9"/>
      <c r="G64" s="28"/>
    </row>
    <row r="65" spans="2:7" ht="15">
      <c r="B65" s="27" t="s">
        <v>74</v>
      </c>
      <c r="C65" s="9"/>
      <c r="D65" s="9"/>
      <c r="E65" s="9"/>
      <c r="F65" s="9"/>
      <c r="G65" s="28"/>
    </row>
    <row r="66" spans="2:7" ht="15">
      <c r="B66" s="27"/>
      <c r="C66" s="9"/>
      <c r="D66" s="9"/>
      <c r="E66" s="9"/>
      <c r="F66" s="9"/>
      <c r="G66" s="28"/>
    </row>
    <row r="67" spans="2:7" ht="15">
      <c r="B67" s="27"/>
      <c r="C67" s="9"/>
      <c r="D67" s="9"/>
      <c r="E67" s="9"/>
      <c r="F67" s="9"/>
      <c r="G67" s="28"/>
    </row>
    <row r="68" spans="2:7" ht="15">
      <c r="B68" s="27"/>
      <c r="C68" s="9"/>
      <c r="D68" s="9"/>
      <c r="E68" s="9"/>
      <c r="F68" s="9"/>
      <c r="G68" s="28"/>
    </row>
    <row r="69" spans="2:7" ht="15">
      <c r="B69" s="27"/>
      <c r="C69" s="9"/>
      <c r="D69" s="9"/>
      <c r="E69" s="9"/>
      <c r="F69" s="9" t="s">
        <v>83</v>
      </c>
      <c r="G69" s="28"/>
    </row>
    <row r="70" spans="2:7" ht="15.75" thickBot="1">
      <c r="B70" s="29"/>
      <c r="C70" s="6"/>
      <c r="D70" s="6"/>
      <c r="E70" s="6"/>
      <c r="F70" s="6"/>
      <c r="G70" s="30"/>
    </row>
  </sheetData>
  <printOptions/>
  <pageMargins left="0.75" right="0.75" top="1" bottom="1" header="0" footer="0"/>
  <pageSetup horizontalDpi="1200" verticalDpi="1200" orientation="portrait" paperSize="9" scale="70" r:id="rId4"/>
  <rowBreaks count="1" manualBreakCount="1">
    <brk id="51" max="5" man="1"/>
  </rowBreaks>
  <drawing r:id="rId3"/>
  <legacyDrawing r:id="rId2"/>
</worksheet>
</file>

<file path=xl/worksheets/sheet16.xml><?xml version="1.0" encoding="utf-8"?>
<worksheet xmlns="http://schemas.openxmlformats.org/spreadsheetml/2006/main" xmlns:r="http://schemas.openxmlformats.org/officeDocument/2006/relationships">
  <sheetPr codeName="Hoja14"/>
  <dimension ref="A3:G46"/>
  <sheetViews>
    <sheetView view="pageBreakPreview" zoomScale="75" zoomScaleSheetLayoutView="75" workbookViewId="0" topLeftCell="A1">
      <selection activeCell="J17" sqref="J17"/>
    </sheetView>
  </sheetViews>
  <sheetFormatPr defaultColWidth="11.00390625" defaultRowHeight="15"/>
  <cols>
    <col min="1" max="1" width="8.00390625" style="0" customWidth="1"/>
    <col min="3" max="3" width="12.125" style="0" customWidth="1"/>
  </cols>
  <sheetData>
    <row r="3" spans="1:7" ht="17.25" thickBot="1">
      <c r="A3" s="6"/>
      <c r="B3" s="7" t="s">
        <v>245</v>
      </c>
      <c r="C3" s="6"/>
      <c r="D3" s="6"/>
      <c r="E3" s="6"/>
      <c r="F3" s="6"/>
      <c r="G3" s="6"/>
    </row>
    <row r="6" spans="1:7" ht="15.75" thickBot="1">
      <c r="A6" s="6"/>
      <c r="B6" s="6"/>
      <c r="C6" s="6"/>
      <c r="D6" s="6"/>
      <c r="E6" s="6"/>
      <c r="F6" s="6"/>
      <c r="G6" s="6"/>
    </row>
    <row r="9" spans="2:4" ht="19.5">
      <c r="B9" s="133" t="s">
        <v>245</v>
      </c>
      <c r="C9" s="133"/>
      <c r="D9" s="133"/>
    </row>
    <row r="11" ht="16.5">
      <c r="B11" s="149" t="s">
        <v>246</v>
      </c>
    </row>
    <row r="30" ht="16.5">
      <c r="B30" s="149" t="s">
        <v>247</v>
      </c>
    </row>
    <row r="34" ht="16.5">
      <c r="B34" s="149" t="s">
        <v>248</v>
      </c>
    </row>
    <row r="42" ht="16.5">
      <c r="B42" s="149" t="s">
        <v>249</v>
      </c>
    </row>
    <row r="46" ht="16.5">
      <c r="B46" s="149" t="s">
        <v>250</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16">
      <selection activeCell="F39" sqref="F39"/>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238</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20" t="s">
        <v>63</v>
      </c>
      <c r="F8" s="9"/>
      <c r="G8" s="9"/>
    </row>
    <row r="9" spans="2:7" ht="22.5">
      <c r="B9" s="55"/>
      <c r="C9" s="56"/>
      <c r="D9" s="258" t="s">
        <v>202</v>
      </c>
      <c r="E9" s="259">
        <v>16</v>
      </c>
      <c r="F9" s="56"/>
      <c r="G9" s="57"/>
    </row>
    <row r="10" spans="2:7" ht="22.5">
      <c r="B10" s="58" t="s">
        <v>207</v>
      </c>
      <c r="C10" s="59"/>
      <c r="D10" s="59"/>
      <c r="E10" s="59"/>
      <c r="F10" s="59"/>
      <c r="G10" s="60"/>
    </row>
    <row r="11" spans="2:7" ht="22.5">
      <c r="B11" s="58"/>
      <c r="C11" s="59"/>
      <c r="D11" s="59"/>
      <c r="E11" s="59"/>
      <c r="F11" s="59"/>
      <c r="G11" s="60"/>
    </row>
    <row r="12" spans="2:7" ht="19.5">
      <c r="B12" s="49"/>
      <c r="C12" s="50"/>
      <c r="D12" s="50"/>
      <c r="E12" s="50"/>
      <c r="F12" s="50"/>
      <c r="G12" s="51"/>
    </row>
    <row r="13" spans="2:7" ht="19.5">
      <c r="B13" s="49"/>
      <c r="C13" s="50"/>
      <c r="D13" s="50"/>
      <c r="E13" s="50"/>
      <c r="F13" s="50"/>
      <c r="G13" s="51"/>
    </row>
    <row r="14" spans="2:7" ht="19.5">
      <c r="B14" s="49"/>
      <c r="C14" s="50"/>
      <c r="D14" s="50"/>
      <c r="E14" s="50"/>
      <c r="F14" s="50"/>
      <c r="G14" s="51"/>
    </row>
    <row r="15" spans="2:7" ht="19.5">
      <c r="B15" s="49"/>
      <c r="C15" s="50"/>
      <c r="D15" s="50"/>
      <c r="E15" s="50"/>
      <c r="F15" s="50"/>
      <c r="G15" s="51"/>
    </row>
    <row r="16" spans="2:7" ht="19.5">
      <c r="B16" s="49"/>
      <c r="C16" s="50"/>
      <c r="D16" s="50"/>
      <c r="E16" s="50"/>
      <c r="F16" s="50"/>
      <c r="G16" s="51"/>
    </row>
    <row r="17" spans="2:7" ht="19.5">
      <c r="B17" s="49"/>
      <c r="C17" s="50"/>
      <c r="D17" s="50"/>
      <c r="E17" s="50"/>
      <c r="F17" s="50"/>
      <c r="G17" s="51"/>
    </row>
    <row r="18" spans="2:7" ht="19.5">
      <c r="B18" s="49"/>
      <c r="C18" s="50"/>
      <c r="D18" s="50"/>
      <c r="E18" s="50"/>
      <c r="F18" s="50"/>
      <c r="G18" s="51"/>
    </row>
    <row r="19" spans="2:7" ht="19.5">
      <c r="B19" s="49"/>
      <c r="C19" s="50"/>
      <c r="D19" s="50"/>
      <c r="E19" s="50"/>
      <c r="F19" s="50"/>
      <c r="G19" s="51"/>
    </row>
    <row r="20" spans="2:7" ht="19.5">
      <c r="B20" s="49"/>
      <c r="C20" s="50"/>
      <c r="D20" s="50"/>
      <c r="E20" s="50"/>
      <c r="F20" s="50"/>
      <c r="G20" s="51"/>
    </row>
    <row r="21" spans="2:7" ht="19.5">
      <c r="B21" s="49"/>
      <c r="C21" s="50"/>
      <c r="D21" s="50"/>
      <c r="E21" s="50"/>
      <c r="F21" s="50"/>
      <c r="G21" s="51"/>
    </row>
    <row r="22" spans="2:7" ht="20.25" thickBot="1">
      <c r="B22" s="52"/>
      <c r="C22" s="53"/>
      <c r="D22" s="53"/>
      <c r="E22" s="53"/>
      <c r="F22" s="53"/>
      <c r="G22" s="54"/>
    </row>
    <row r="23" ht="19.5">
      <c r="B23" s="47"/>
    </row>
    <row r="24" spans="2:7" ht="22.5">
      <c r="B24" s="89" t="s">
        <v>239</v>
      </c>
      <c r="C24" s="90"/>
      <c r="D24" s="90"/>
      <c r="E24" s="90"/>
      <c r="F24" s="90"/>
      <c r="G24" s="90"/>
    </row>
    <row r="25" ht="21" customHeight="1" thickBot="1"/>
    <row r="26" spans="1:7" ht="24.75">
      <c r="A26" s="83"/>
      <c r="B26" s="93" t="s">
        <v>54</v>
      </c>
      <c r="C26" s="94"/>
      <c r="D26" s="94"/>
      <c r="E26" s="94"/>
      <c r="F26" s="94"/>
      <c r="G26" s="95"/>
    </row>
    <row r="27" spans="1:7" ht="25.5" thickBot="1">
      <c r="A27" s="83"/>
      <c r="B27" s="96" t="s">
        <v>53</v>
      </c>
      <c r="C27" s="97"/>
      <c r="D27" s="97"/>
      <c r="E27" s="97"/>
      <c r="F27" s="97"/>
      <c r="G27" s="98"/>
    </row>
    <row r="28" spans="1:7" ht="16.5">
      <c r="A28" s="83"/>
      <c r="B28" s="146"/>
      <c r="C28" s="147"/>
      <c r="D28" s="147"/>
      <c r="E28" s="147"/>
      <c r="F28" s="147"/>
      <c r="G28" s="148"/>
    </row>
    <row r="29" spans="2:7" ht="16.5">
      <c r="B29" s="86"/>
      <c r="C29" s="9"/>
      <c r="D29" s="9"/>
      <c r="E29" s="9"/>
      <c r="F29" s="9"/>
      <c r="G29" s="28"/>
    </row>
    <row r="30" spans="1:7" ht="20.25" customHeight="1">
      <c r="A30" s="82"/>
      <c r="B30" s="131" t="s">
        <v>51</v>
      </c>
      <c r="C30" s="84"/>
      <c r="D30" s="84"/>
      <c r="E30" s="84"/>
      <c r="F30" s="84"/>
      <c r="G30" s="85"/>
    </row>
    <row r="31" spans="1:7" ht="22.5">
      <c r="A31" s="82"/>
      <c r="B31" s="92"/>
      <c r="C31" s="84"/>
      <c r="D31" s="84"/>
      <c r="E31" s="84"/>
      <c r="F31" s="84"/>
      <c r="G31" s="85"/>
    </row>
    <row r="32" spans="1:7" ht="22.5">
      <c r="A32" s="82"/>
      <c r="B32" s="92"/>
      <c r="C32" s="99" t="s">
        <v>42</v>
      </c>
      <c r="D32" s="84"/>
      <c r="E32" s="84"/>
      <c r="F32" s="84"/>
      <c r="G32" s="85"/>
    </row>
    <row r="33" spans="2:7" ht="15">
      <c r="B33" s="27"/>
      <c r="C33" s="9"/>
      <c r="D33" s="9"/>
      <c r="E33" s="9"/>
      <c r="F33" s="9"/>
      <c r="G33" s="28"/>
    </row>
    <row r="34" spans="2:7" ht="15">
      <c r="B34" s="27"/>
      <c r="C34" s="9"/>
      <c r="D34" s="9"/>
      <c r="E34" s="9"/>
      <c r="F34" s="9"/>
      <c r="G34" s="28"/>
    </row>
    <row r="35" spans="2:7" ht="21" customHeight="1" thickBot="1">
      <c r="B35" s="88" t="s">
        <v>52</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9" t="s">
        <v>240</v>
      </c>
      <c r="F39" s="261" t="s">
        <v>237</v>
      </c>
    </row>
    <row r="45" ht="15.75" thickBot="1"/>
    <row r="46" spans="1:7" ht="24.75">
      <c r="A46" s="83"/>
      <c r="B46" s="93" t="s">
        <v>55</v>
      </c>
      <c r="C46" s="94"/>
      <c r="D46" s="94"/>
      <c r="E46" s="94"/>
      <c r="F46" s="94"/>
      <c r="G46" s="95"/>
    </row>
    <row r="47" spans="1:7" ht="25.5" thickBot="1">
      <c r="A47" s="83"/>
      <c r="B47" s="129" t="s">
        <v>53</v>
      </c>
      <c r="C47" s="128"/>
      <c r="D47" s="128"/>
      <c r="E47" s="128"/>
      <c r="F47" s="128"/>
      <c r="G47" s="130"/>
    </row>
    <row r="48" spans="1:7" ht="16.5">
      <c r="A48" s="83"/>
      <c r="B48" s="146"/>
      <c r="C48" s="147"/>
      <c r="D48" s="147"/>
      <c r="E48" s="147"/>
      <c r="F48" s="147"/>
      <c r="G48" s="148"/>
    </row>
    <row r="49" spans="1:7" ht="16.5">
      <c r="A49" s="82"/>
      <c r="B49" s="87"/>
      <c r="C49" s="84"/>
      <c r="D49" s="84"/>
      <c r="E49" s="84"/>
      <c r="F49" s="84"/>
      <c r="G49" s="85"/>
    </row>
    <row r="50" spans="1:7" ht="22.5">
      <c r="A50" s="82"/>
      <c r="B50" s="92" t="s">
        <v>51</v>
      </c>
      <c r="C50" s="84"/>
      <c r="D50" s="84"/>
      <c r="E50" s="84"/>
      <c r="F50" s="84"/>
      <c r="G50" s="85"/>
    </row>
    <row r="51" spans="1:7" ht="22.5">
      <c r="A51" s="82"/>
      <c r="B51" s="92"/>
      <c r="C51" s="84"/>
      <c r="D51" s="84"/>
      <c r="E51" s="84"/>
      <c r="F51" s="84"/>
      <c r="G51" s="85"/>
    </row>
    <row r="52" spans="2:7" ht="19.5">
      <c r="B52" s="188" t="s">
        <v>59</v>
      </c>
      <c r="C52" s="9"/>
      <c r="D52" s="9"/>
      <c r="E52" s="9"/>
      <c r="F52" s="9"/>
      <c r="G52" s="28"/>
    </row>
    <row r="53" spans="2:7" ht="16.5">
      <c r="B53" s="27"/>
      <c r="C53" s="117"/>
      <c r="D53" s="9"/>
      <c r="E53" s="9"/>
      <c r="F53" s="9"/>
      <c r="G53" s="28"/>
    </row>
    <row r="54" spans="2:7" ht="16.5">
      <c r="B54" s="27"/>
      <c r="C54" s="117" t="s">
        <v>129</v>
      </c>
      <c r="D54" s="9"/>
      <c r="E54" s="9"/>
      <c r="F54" s="9"/>
      <c r="G54" s="28"/>
    </row>
    <row r="55" spans="2:7" ht="16.5">
      <c r="B55" s="27"/>
      <c r="C55" s="100"/>
      <c r="D55" s="9"/>
      <c r="E55" s="9"/>
      <c r="F55" s="9"/>
      <c r="G55" s="28"/>
    </row>
    <row r="56" spans="2:7" ht="19.5">
      <c r="B56" s="188" t="s">
        <v>60</v>
      </c>
      <c r="C56" s="9"/>
      <c r="D56" s="9"/>
      <c r="E56" s="9"/>
      <c r="F56" s="9"/>
      <c r="G56" s="28"/>
    </row>
    <row r="57" spans="2:7" ht="19.5">
      <c r="B57" s="188"/>
      <c r="C57" s="9"/>
      <c r="D57" s="9"/>
      <c r="E57" s="9"/>
      <c r="F57" s="9"/>
      <c r="G57" s="28"/>
    </row>
    <row r="58" spans="2:7" ht="19.5">
      <c r="B58" s="188"/>
      <c r="C58" s="117" t="s">
        <v>130</v>
      </c>
      <c r="D58" s="9"/>
      <c r="E58" s="9"/>
      <c r="F58" s="9"/>
      <c r="G58" s="28"/>
    </row>
    <row r="59" spans="2:7" ht="15">
      <c r="B59" s="27"/>
      <c r="C59" s="9"/>
      <c r="D59" s="9"/>
      <c r="E59" s="9"/>
      <c r="F59" s="9"/>
      <c r="G59" s="28"/>
    </row>
    <row r="60" spans="1:7" ht="24">
      <c r="A60" s="127"/>
      <c r="B60" s="92" t="s">
        <v>64</v>
      </c>
      <c r="C60" s="9"/>
      <c r="D60" s="9"/>
      <c r="E60" s="9"/>
      <c r="F60" s="9"/>
      <c r="G60" s="28"/>
    </row>
    <row r="61" spans="2:7" ht="15.75" customHeight="1">
      <c r="B61" s="131"/>
      <c r="C61" s="9"/>
      <c r="D61" s="9"/>
      <c r="E61" s="9"/>
      <c r="F61" s="9"/>
      <c r="G61" s="28"/>
    </row>
    <row r="62" spans="2:7" ht="20.25" customHeight="1">
      <c r="B62" s="131"/>
      <c r="C62" s="117" t="s">
        <v>59</v>
      </c>
      <c r="D62" s="9"/>
      <c r="E62" s="127"/>
      <c r="F62" s="9"/>
      <c r="G62" s="28"/>
    </row>
    <row r="63" spans="2:7" ht="18" customHeight="1">
      <c r="B63" s="131"/>
      <c r="C63" s="117"/>
      <c r="D63" s="9"/>
      <c r="E63" s="9"/>
      <c r="F63" s="9"/>
      <c r="G63" s="28"/>
    </row>
    <row r="64" spans="2:7" ht="17.25" thickBot="1">
      <c r="B64" s="29"/>
      <c r="C64" s="132" t="s">
        <v>60</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71" r:id="rId2"/>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H7" sqref="H7"/>
    </sheetView>
  </sheetViews>
  <sheetFormatPr defaultColWidth="11.00390625" defaultRowHeight="15"/>
  <sheetData>
    <row r="3" spans="1:7" ht="17.25" thickBot="1">
      <c r="A3" s="7"/>
      <c r="B3" s="7" t="s">
        <v>215</v>
      </c>
      <c r="C3" s="6"/>
      <c r="D3" s="6"/>
      <c r="E3" s="6"/>
      <c r="F3" s="6"/>
      <c r="G3" s="6"/>
    </row>
    <row r="4" ht="15">
      <c r="C4" s="10"/>
    </row>
    <row r="6" spans="1:7" ht="15.75" thickBot="1">
      <c r="A6" s="6"/>
      <c r="B6" s="6"/>
      <c r="C6" s="6"/>
      <c r="D6" s="6"/>
      <c r="E6" s="6"/>
      <c r="F6" s="6"/>
      <c r="G6" s="6"/>
    </row>
    <row r="9" spans="2:4" ht="19.5">
      <c r="B9" s="133" t="s">
        <v>215</v>
      </c>
      <c r="C9" s="133"/>
      <c r="D9" s="133"/>
    </row>
    <row r="11" ht="19.5">
      <c r="B11" s="114" t="s">
        <v>216</v>
      </c>
    </row>
    <row r="13" ht="15.75" thickBot="1"/>
    <row r="14" spans="2:7" ht="15">
      <c r="B14" s="24" t="s">
        <v>217</v>
      </c>
      <c r="C14" s="25"/>
      <c r="D14" s="25"/>
      <c r="E14" s="25"/>
      <c r="F14" s="25"/>
      <c r="G14" s="26"/>
    </row>
    <row r="15" spans="2:7" ht="15">
      <c r="B15" s="260"/>
      <c r="C15" s="9"/>
      <c r="D15" s="9"/>
      <c r="E15" s="9"/>
      <c r="F15" s="9"/>
      <c r="G15" s="28"/>
    </row>
    <row r="16" spans="2:7" ht="15.75" thickBot="1">
      <c r="B16" s="29"/>
      <c r="C16" s="6"/>
      <c r="D16" s="6"/>
      <c r="E16" s="6"/>
      <c r="F16" s="6"/>
      <c r="G16" s="30"/>
    </row>
    <row r="17" spans="2:7" ht="15">
      <c r="B17" s="24" t="s">
        <v>218</v>
      </c>
      <c r="C17" s="25"/>
      <c r="D17" s="25"/>
      <c r="E17" s="25"/>
      <c r="F17" s="25"/>
      <c r="G17" s="26"/>
    </row>
    <row r="18" spans="2:7" ht="15">
      <c r="B18" s="260"/>
      <c r="C18" s="9"/>
      <c r="D18" s="9"/>
      <c r="E18" s="9"/>
      <c r="F18" s="9"/>
      <c r="G18" s="28"/>
    </row>
    <row r="19" spans="2:7" ht="15.75" thickBot="1">
      <c r="B19" s="29"/>
      <c r="C19" s="6"/>
      <c r="D19" s="6"/>
      <c r="E19" s="6"/>
      <c r="F19" s="6"/>
      <c r="G19" s="30"/>
    </row>
    <row r="20" spans="2:7" ht="15">
      <c r="B20" s="24" t="s">
        <v>219</v>
      </c>
      <c r="C20" s="25"/>
      <c r="D20" s="25"/>
      <c r="E20" s="25"/>
      <c r="F20" s="25"/>
      <c r="G20" s="26"/>
    </row>
    <row r="21" spans="2:7" ht="15">
      <c r="B21" s="260"/>
      <c r="C21" s="9"/>
      <c r="D21" s="9"/>
      <c r="E21" s="9"/>
      <c r="F21" s="9"/>
      <c r="G21" s="28"/>
    </row>
    <row r="22" spans="2:7" ht="15.75" thickBot="1">
      <c r="B22" s="29"/>
      <c r="C22" s="6"/>
      <c r="D22" s="6"/>
      <c r="E22" s="6"/>
      <c r="F22" s="6"/>
      <c r="G22" s="30"/>
    </row>
    <row r="23" spans="2:7" ht="15">
      <c r="B23" s="24" t="s">
        <v>220</v>
      </c>
      <c r="C23" s="25"/>
      <c r="D23" s="25"/>
      <c r="E23" s="25"/>
      <c r="F23" s="25"/>
      <c r="G23" s="26"/>
    </row>
    <row r="24" spans="2:7" ht="15">
      <c r="B24" s="260"/>
      <c r="C24" s="9"/>
      <c r="D24" s="9"/>
      <c r="E24" s="9"/>
      <c r="F24" s="9"/>
      <c r="G24" s="28"/>
    </row>
    <row r="25" spans="2:7" ht="15.75" thickBot="1">
      <c r="B25" s="29"/>
      <c r="C25" s="6"/>
      <c r="D25" s="6"/>
      <c r="E25" s="6"/>
      <c r="F25" s="6"/>
      <c r="G25" s="30"/>
    </row>
    <row r="26" spans="2:7" ht="15">
      <c r="B26" s="24" t="s">
        <v>221</v>
      </c>
      <c r="C26" s="25"/>
      <c r="D26" s="25"/>
      <c r="E26" s="25"/>
      <c r="F26" s="25"/>
      <c r="G26" s="26"/>
    </row>
    <row r="27" spans="2:7" ht="15">
      <c r="B27" s="260"/>
      <c r="C27" s="9"/>
      <c r="D27" s="9"/>
      <c r="E27" s="9"/>
      <c r="F27" s="9"/>
      <c r="G27" s="28"/>
    </row>
    <row r="28" spans="2:7" ht="15.75" thickBot="1">
      <c r="B28" s="29"/>
      <c r="C28" s="6"/>
      <c r="D28" s="6"/>
      <c r="E28" s="6"/>
      <c r="F28" s="6"/>
      <c r="G28" s="30"/>
    </row>
    <row r="29" spans="2:7" ht="15">
      <c r="B29" s="24" t="s">
        <v>222</v>
      </c>
      <c r="C29" s="25"/>
      <c r="D29" s="25"/>
      <c r="E29" s="25"/>
      <c r="F29" s="25"/>
      <c r="G29" s="26"/>
    </row>
    <row r="30" spans="2:7" ht="15">
      <c r="B30" s="260"/>
      <c r="C30" s="9"/>
      <c r="D30" s="9"/>
      <c r="E30" s="9"/>
      <c r="F30" s="9"/>
      <c r="G30" s="28"/>
    </row>
    <row r="31" spans="2:7" ht="15.75" thickBot="1">
      <c r="B31" s="29"/>
      <c r="C31" s="6"/>
      <c r="D31" s="6"/>
      <c r="E31" s="6"/>
      <c r="F31" s="6"/>
      <c r="G31" s="30"/>
    </row>
    <row r="32" spans="2:7" ht="15">
      <c r="B32" s="24" t="s">
        <v>223</v>
      </c>
      <c r="C32" s="25"/>
      <c r="D32" s="25"/>
      <c r="E32" s="25"/>
      <c r="F32" s="25"/>
      <c r="G32" s="26"/>
    </row>
    <row r="33" spans="2:7" ht="15">
      <c r="B33" s="260"/>
      <c r="C33" s="9"/>
      <c r="D33" s="9"/>
      <c r="E33" s="9"/>
      <c r="F33" s="9"/>
      <c r="G33" s="28"/>
    </row>
    <row r="34" spans="2:7" ht="15.75" thickBot="1">
      <c r="B34" s="29"/>
      <c r="C34" s="6"/>
      <c r="D34" s="6"/>
      <c r="E34" s="6"/>
      <c r="F34" s="6"/>
      <c r="G34" s="30"/>
    </row>
    <row r="35" spans="2:7" ht="15">
      <c r="B35" s="24" t="s">
        <v>241</v>
      </c>
      <c r="C35" s="25"/>
      <c r="D35" s="25"/>
      <c r="E35" s="25"/>
      <c r="F35" s="25"/>
      <c r="G35" s="26"/>
    </row>
    <row r="36" spans="2:7" ht="15">
      <c r="B36" s="260"/>
      <c r="C36" s="9"/>
      <c r="D36" s="9"/>
      <c r="E36" s="9"/>
      <c r="F36" s="9"/>
      <c r="G36" s="28"/>
    </row>
    <row r="37" spans="2:7" ht="15.75" thickBot="1">
      <c r="B37" s="29"/>
      <c r="C37" s="6"/>
      <c r="D37" s="6"/>
      <c r="E37" s="6"/>
      <c r="F37" s="6"/>
      <c r="G37" s="30"/>
    </row>
    <row r="38" spans="2:7" ht="15">
      <c r="B38" s="24" t="s">
        <v>224</v>
      </c>
      <c r="C38" s="25"/>
      <c r="D38" s="25"/>
      <c r="E38" s="25"/>
      <c r="F38" s="25"/>
      <c r="G38" s="26"/>
    </row>
    <row r="39" spans="2:7" ht="15">
      <c r="B39" s="260"/>
      <c r="C39" s="9"/>
      <c r="D39" s="9"/>
      <c r="E39" s="9"/>
      <c r="F39" s="9"/>
      <c r="G39" s="28"/>
    </row>
    <row r="40" spans="2:7" ht="15.75" thickBot="1">
      <c r="B40" s="29"/>
      <c r="C40" s="6"/>
      <c r="D40" s="6"/>
      <c r="E40" s="6"/>
      <c r="F40" s="6"/>
      <c r="G40" s="30"/>
    </row>
    <row r="41" spans="2:7" ht="15">
      <c r="B41" s="24" t="s">
        <v>225</v>
      </c>
      <c r="C41" s="25"/>
      <c r="D41" s="25"/>
      <c r="E41" s="25"/>
      <c r="F41" s="25"/>
      <c r="G41" s="26"/>
    </row>
    <row r="42" spans="2:7" ht="15">
      <c r="B42" s="260"/>
      <c r="C42" s="9"/>
      <c r="D42" s="9"/>
      <c r="E42" s="9"/>
      <c r="F42" s="9"/>
      <c r="G42" s="28"/>
    </row>
    <row r="43" spans="2:7" ht="15.75" thickBot="1">
      <c r="B43" s="29"/>
      <c r="C43" s="6"/>
      <c r="D43" s="6"/>
      <c r="E43" s="6"/>
      <c r="F43" s="6"/>
      <c r="G43" s="30"/>
    </row>
    <row r="44" spans="2:7" ht="15">
      <c r="B44" s="24" t="s">
        <v>226</v>
      </c>
      <c r="C44" s="25"/>
      <c r="D44" s="25"/>
      <c r="E44" s="25"/>
      <c r="F44" s="25"/>
      <c r="G44" s="26"/>
    </row>
    <row r="45" spans="2:7" ht="15">
      <c r="B45" s="260"/>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3"/>
  <sheetViews>
    <sheetView view="pageBreakPreview" zoomScale="75" zoomScaleNormal="75" zoomScaleSheetLayoutView="75" workbookViewId="0" topLeftCell="A76">
      <selection activeCell="B112" sqref="B112"/>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107</v>
      </c>
      <c r="C9" s="62"/>
      <c r="D9" s="62"/>
      <c r="E9" s="62"/>
    </row>
    <row r="10" ht="15.75" thickBot="1"/>
    <row r="11" spans="2:8" ht="18">
      <c r="B11" s="160" t="s">
        <v>118</v>
      </c>
      <c r="C11" s="25"/>
      <c r="D11" s="25"/>
      <c r="E11" s="25"/>
      <c r="F11" s="25"/>
      <c r="G11" s="26"/>
      <c r="H11" s="9"/>
    </row>
    <row r="12" spans="2:8" ht="18">
      <c r="B12" s="161" t="s">
        <v>115</v>
      </c>
      <c r="C12" s="9"/>
      <c r="D12" s="9"/>
      <c r="E12" s="9"/>
      <c r="F12" s="9"/>
      <c r="G12" s="28"/>
      <c r="H12" s="9"/>
    </row>
    <row r="13" spans="2:8" ht="18">
      <c r="B13" s="27"/>
      <c r="C13" s="162" t="s">
        <v>116</v>
      </c>
      <c r="D13" s="9"/>
      <c r="E13" s="9"/>
      <c r="F13" s="9"/>
      <c r="G13" s="28"/>
      <c r="H13" s="9"/>
    </row>
    <row r="14" spans="2:8" ht="18">
      <c r="B14" s="27"/>
      <c r="C14" s="162" t="s">
        <v>117</v>
      </c>
      <c r="D14" s="9"/>
      <c r="E14" s="9"/>
      <c r="F14" s="9"/>
      <c r="G14" s="28"/>
      <c r="H14" s="9"/>
    </row>
    <row r="15" spans="2:8" ht="15">
      <c r="B15" s="27"/>
      <c r="C15" s="9"/>
      <c r="D15" s="9"/>
      <c r="E15" s="9"/>
      <c r="F15" s="9"/>
      <c r="G15" s="28"/>
      <c r="H15" s="9"/>
    </row>
    <row r="16" spans="2:8" ht="18">
      <c r="B16" s="161" t="s">
        <v>119</v>
      </c>
      <c r="C16" s="9"/>
      <c r="D16" s="9"/>
      <c r="E16" s="9"/>
      <c r="F16" s="9"/>
      <c r="G16" s="28"/>
      <c r="H16" s="9"/>
    </row>
    <row r="17" spans="2:8" ht="18.75" thickBot="1">
      <c r="B17" s="163" t="s">
        <v>158</v>
      </c>
      <c r="C17" s="6"/>
      <c r="D17" s="6"/>
      <c r="E17" s="6"/>
      <c r="F17" s="6"/>
      <c r="G17" s="30"/>
      <c r="H17" s="9"/>
    </row>
    <row r="20" spans="2:5" ht="19.5">
      <c r="B20" s="102" t="s">
        <v>56</v>
      </c>
      <c r="C20" s="90"/>
      <c r="D20" s="90"/>
      <c r="E20" s="102"/>
    </row>
    <row r="21" ht="15.75" thickBot="1"/>
    <row r="22" spans="2:7" ht="20.25" thickBot="1">
      <c r="B22" s="251" t="s">
        <v>160</v>
      </c>
      <c r="C22" s="157"/>
      <c r="D22" s="157"/>
      <c r="E22" s="157"/>
      <c r="F22" s="157"/>
      <c r="G22" s="158"/>
    </row>
    <row r="23" spans="2:7" ht="19.5">
      <c r="B23" s="164" t="s">
        <v>173</v>
      </c>
      <c r="C23" s="165"/>
      <c r="D23" s="165"/>
      <c r="E23" s="165"/>
      <c r="F23" s="165"/>
      <c r="G23" s="166"/>
    </row>
    <row r="24" spans="2:7" ht="19.5">
      <c r="B24" s="164" t="s">
        <v>165</v>
      </c>
      <c r="C24" s="165"/>
      <c r="D24" s="165"/>
      <c r="E24" s="165"/>
      <c r="F24" s="165"/>
      <c r="G24" s="166"/>
    </row>
    <row r="25" spans="2:7" ht="19.5">
      <c r="B25" s="164" t="s">
        <v>168</v>
      </c>
      <c r="C25" s="165"/>
      <c r="D25" s="165"/>
      <c r="E25" s="165"/>
      <c r="F25" s="165"/>
      <c r="G25" s="166"/>
    </row>
    <row r="26" spans="2:7" ht="20.25" thickBot="1">
      <c r="B26" s="111" t="s">
        <v>159</v>
      </c>
      <c r="C26" s="112"/>
      <c r="D26" s="112"/>
      <c r="E26" s="112"/>
      <c r="F26" s="112"/>
      <c r="G26" s="113"/>
    </row>
    <row r="27" spans="2:7" ht="19.5">
      <c r="B27" s="164" t="s">
        <v>161</v>
      </c>
      <c r="C27" s="165"/>
      <c r="D27" s="165"/>
      <c r="E27" s="165"/>
      <c r="F27" s="165"/>
      <c r="G27" s="166"/>
    </row>
    <row r="28" spans="2:7" ht="19.5">
      <c r="B28" s="164" t="s">
        <v>162</v>
      </c>
      <c r="C28" s="165"/>
      <c r="D28" s="165"/>
      <c r="E28" s="165"/>
      <c r="F28" s="165"/>
      <c r="G28" s="166"/>
    </row>
    <row r="29" spans="2:7" ht="19.5">
      <c r="B29" s="164" t="s">
        <v>163</v>
      </c>
      <c r="C29" s="165"/>
      <c r="D29" s="165"/>
      <c r="E29" s="165"/>
      <c r="F29" s="165"/>
      <c r="G29" s="166"/>
    </row>
    <row r="30" spans="2:7" ht="20.25" thickBot="1">
      <c r="B30" s="111" t="s">
        <v>164</v>
      </c>
      <c r="C30" s="112"/>
      <c r="D30" s="112"/>
      <c r="E30" s="112"/>
      <c r="F30" s="112"/>
      <c r="G30" s="113"/>
    </row>
    <row r="31" ht="19.5">
      <c r="B31" s="103"/>
    </row>
    <row r="32" ht="19.5">
      <c r="B32" s="103"/>
    </row>
    <row r="33" spans="2:6" ht="19.5">
      <c r="B33" s="109" t="s">
        <v>176</v>
      </c>
      <c r="C33" s="101"/>
      <c r="D33" s="101"/>
      <c r="E33" s="109"/>
      <c r="F33" s="101"/>
    </row>
    <row r="34" ht="15.75" thickBot="1"/>
    <row r="35" spans="2:7" ht="19.5">
      <c r="B35" s="104" t="s">
        <v>166</v>
      </c>
      <c r="C35" s="105"/>
      <c r="D35" s="105"/>
      <c r="E35" s="105"/>
      <c r="F35" s="105"/>
      <c r="G35" s="106"/>
    </row>
    <row r="36" spans="2:7" ht="20.25" thickBot="1">
      <c r="B36" s="108" t="s">
        <v>242</v>
      </c>
      <c r="C36" s="39"/>
      <c r="D36" s="39"/>
      <c r="E36" s="39"/>
      <c r="F36" s="39"/>
      <c r="G36" s="40"/>
    </row>
    <row r="38" ht="15.75" thickBot="1"/>
    <row r="39" spans="3:6" ht="17.25" thickBot="1">
      <c r="C39" s="262" t="s">
        <v>125</v>
      </c>
      <c r="D39" s="263"/>
      <c r="E39" s="263"/>
      <c r="F39" s="110"/>
    </row>
    <row r="40" spans="3:6" ht="16.5">
      <c r="C40" s="246" t="s">
        <v>152</v>
      </c>
      <c r="D40" s="237" t="s">
        <v>149</v>
      </c>
      <c r="E40" s="237" t="s">
        <v>150</v>
      </c>
      <c r="F40" s="106"/>
    </row>
    <row r="41" spans="3:6" ht="17.25" thickBot="1">
      <c r="C41" s="247" t="s">
        <v>151</v>
      </c>
      <c r="D41" s="245"/>
      <c r="E41" s="245"/>
      <c r="F41" s="37"/>
    </row>
    <row r="42" spans="3:6" ht="16.5">
      <c r="C42" s="241" t="s">
        <v>113</v>
      </c>
      <c r="D42" s="239">
        <v>75</v>
      </c>
      <c r="E42" s="239">
        <v>75</v>
      </c>
      <c r="F42" s="37"/>
    </row>
    <row r="43" spans="3:6" ht="17.25" thickBot="1">
      <c r="C43" s="242" t="s">
        <v>25</v>
      </c>
      <c r="D43" s="240">
        <v>50</v>
      </c>
      <c r="E43" s="240">
        <v>50</v>
      </c>
      <c r="F43" s="40"/>
    </row>
    <row r="46" spans="2:6" ht="19.5">
      <c r="B46" s="109" t="s">
        <v>177</v>
      </c>
      <c r="C46" s="101"/>
      <c r="D46" s="101"/>
      <c r="E46" s="109"/>
      <c r="F46" s="109"/>
    </row>
    <row r="48" spans="2:7" ht="19.5">
      <c r="B48" s="252" t="s">
        <v>243</v>
      </c>
      <c r="C48" s="36"/>
      <c r="D48" s="36"/>
      <c r="E48" s="36"/>
      <c r="F48" s="36"/>
      <c r="G48" s="36"/>
    </row>
    <row r="49" spans="2:7" ht="19.5">
      <c r="B49" s="252" t="s">
        <v>57</v>
      </c>
      <c r="C49" s="36"/>
      <c r="D49" s="36"/>
      <c r="E49" s="36"/>
      <c r="F49" s="36"/>
      <c r="G49" s="36"/>
    </row>
    <row r="51" ht="15.75" thickBot="1"/>
    <row r="52" spans="3:7" ht="17.25" thickBot="1">
      <c r="C52" s="264" t="s">
        <v>125</v>
      </c>
      <c r="D52" s="265"/>
      <c r="E52" s="265"/>
      <c r="F52" s="157"/>
      <c r="G52" s="158"/>
    </row>
    <row r="53" spans="3:7" ht="16.5">
      <c r="C53" s="243" t="s">
        <v>152</v>
      </c>
      <c r="D53" s="237" t="s">
        <v>149</v>
      </c>
      <c r="E53" s="237" t="s">
        <v>149</v>
      </c>
      <c r="F53" s="237" t="s">
        <v>150</v>
      </c>
      <c r="G53" s="154" t="s">
        <v>150</v>
      </c>
    </row>
    <row r="54" spans="3:7" ht="16.5">
      <c r="C54" s="244" t="s">
        <v>155</v>
      </c>
      <c r="D54" s="238" t="s">
        <v>153</v>
      </c>
      <c r="E54" s="238" t="s">
        <v>154</v>
      </c>
      <c r="F54" s="238" t="s">
        <v>153</v>
      </c>
      <c r="G54" s="236" t="s">
        <v>154</v>
      </c>
    </row>
    <row r="55" spans="3:7" ht="17.25" thickBot="1">
      <c r="C55" s="248"/>
      <c r="D55" s="245"/>
      <c r="E55" s="245" t="s">
        <v>156</v>
      </c>
      <c r="F55" s="245"/>
      <c r="G55" s="249" t="s">
        <v>156</v>
      </c>
    </row>
    <row r="56" spans="3:7" ht="16.5">
      <c r="C56" s="238" t="s">
        <v>113</v>
      </c>
      <c r="D56" s="239">
        <v>75</v>
      </c>
      <c r="E56" s="239">
        <v>225</v>
      </c>
      <c r="F56" s="239">
        <v>75</v>
      </c>
      <c r="G56" s="156">
        <v>225</v>
      </c>
    </row>
    <row r="57" spans="3:7" ht="17.25" thickBot="1">
      <c r="C57" s="245" t="s">
        <v>25</v>
      </c>
      <c r="D57" s="240">
        <v>50</v>
      </c>
      <c r="E57" s="240">
        <v>150</v>
      </c>
      <c r="F57" s="240">
        <v>50</v>
      </c>
      <c r="G57" s="175">
        <v>150</v>
      </c>
    </row>
    <row r="58" ht="19.5">
      <c r="B58" s="103"/>
    </row>
    <row r="59" ht="19.5">
      <c r="B59" s="103"/>
    </row>
    <row r="60" spans="2:5" ht="19.5">
      <c r="B60" s="102" t="s">
        <v>114</v>
      </c>
      <c r="C60" s="90"/>
      <c r="D60" s="90"/>
      <c r="E60" s="102"/>
    </row>
    <row r="61" ht="15.75" thickBot="1"/>
    <row r="62" spans="2:7" ht="20.25" thickBot="1">
      <c r="B62" s="251" t="s">
        <v>167</v>
      </c>
      <c r="C62" s="157"/>
      <c r="D62" s="157"/>
      <c r="E62" s="157"/>
      <c r="F62" s="157"/>
      <c r="G62" s="158"/>
    </row>
    <row r="63" spans="2:7" ht="19.5">
      <c r="B63" s="164" t="s">
        <v>174</v>
      </c>
      <c r="C63" s="165"/>
      <c r="D63" s="165"/>
      <c r="E63" s="165"/>
      <c r="F63" s="165"/>
      <c r="G63" s="166"/>
    </row>
    <row r="64" spans="2:7" ht="19.5">
      <c r="B64" s="164" t="s">
        <v>165</v>
      </c>
      <c r="C64" s="165"/>
      <c r="D64" s="165"/>
      <c r="E64" s="165"/>
      <c r="F64" s="165"/>
      <c r="G64" s="166"/>
    </row>
    <row r="65" spans="2:7" ht="19.5">
      <c r="B65" s="164" t="s">
        <v>175</v>
      </c>
      <c r="C65" s="165"/>
      <c r="D65" s="165"/>
      <c r="E65" s="165"/>
      <c r="F65" s="165"/>
      <c r="G65" s="166"/>
    </row>
    <row r="66" spans="2:7" ht="20.25" thickBot="1">
      <c r="B66" s="111" t="s">
        <v>169</v>
      </c>
      <c r="C66" s="112"/>
      <c r="D66" s="112"/>
      <c r="E66" s="112"/>
      <c r="F66" s="112"/>
      <c r="G66" s="113"/>
    </row>
    <row r="67" spans="2:7" ht="19.5">
      <c r="B67" s="164" t="s">
        <v>170</v>
      </c>
      <c r="C67" s="165"/>
      <c r="D67" s="165"/>
      <c r="E67" s="165"/>
      <c r="F67" s="165"/>
      <c r="G67" s="166"/>
    </row>
    <row r="68" spans="2:7" ht="19.5">
      <c r="B68" s="164" t="s">
        <v>171</v>
      </c>
      <c r="C68" s="165"/>
      <c r="D68" s="165"/>
      <c r="E68" s="165"/>
      <c r="F68" s="165"/>
      <c r="G68" s="166"/>
    </row>
    <row r="69" spans="2:7" ht="19.5">
      <c r="B69" s="164" t="s">
        <v>172</v>
      </c>
      <c r="C69" s="165"/>
      <c r="D69" s="165"/>
      <c r="E69" s="165"/>
      <c r="F69" s="165"/>
      <c r="G69" s="166"/>
    </row>
    <row r="70" spans="2:7" ht="20.25" thickBot="1">
      <c r="B70" s="111" t="s">
        <v>164</v>
      </c>
      <c r="C70" s="112"/>
      <c r="D70" s="112"/>
      <c r="E70" s="112"/>
      <c r="F70" s="112"/>
      <c r="G70" s="113"/>
    </row>
    <row r="71" ht="19.5">
      <c r="B71" s="103"/>
    </row>
    <row r="72" ht="20.25" thickBot="1">
      <c r="B72" s="103"/>
    </row>
    <row r="73" spans="2:8" ht="19.5">
      <c r="B73" s="104" t="s">
        <v>194</v>
      </c>
      <c r="C73" s="105"/>
      <c r="D73" s="105"/>
      <c r="E73" s="105"/>
      <c r="F73" s="105"/>
      <c r="G73" s="105"/>
      <c r="H73" s="106"/>
    </row>
    <row r="74" spans="2:8" ht="20.25" thickBot="1">
      <c r="B74" s="108" t="s">
        <v>193</v>
      </c>
      <c r="C74" s="39"/>
      <c r="D74" s="39"/>
      <c r="E74" s="39"/>
      <c r="F74" s="39"/>
      <c r="G74" s="39"/>
      <c r="H74" s="40"/>
    </row>
    <row r="75" ht="19.5">
      <c r="B75" s="103"/>
    </row>
    <row r="76" ht="20.25" thickBot="1">
      <c r="B76" s="103"/>
    </row>
    <row r="77" spans="2:7" ht="20.25" thickBot="1">
      <c r="B77" s="103"/>
      <c r="C77" s="264" t="s">
        <v>125</v>
      </c>
      <c r="D77" s="265"/>
      <c r="E77" s="265"/>
      <c r="F77" s="157"/>
      <c r="G77" s="158"/>
    </row>
    <row r="78" spans="2:7" ht="19.5">
      <c r="B78" s="103"/>
      <c r="C78" s="243" t="s">
        <v>152</v>
      </c>
      <c r="D78" s="153" t="s">
        <v>149</v>
      </c>
      <c r="E78" s="237" t="s">
        <v>149</v>
      </c>
      <c r="F78" s="237" t="s">
        <v>150</v>
      </c>
      <c r="G78" s="154" t="s">
        <v>150</v>
      </c>
    </row>
    <row r="79" spans="2:7" ht="20.25" thickBot="1">
      <c r="B79" s="103"/>
      <c r="C79" s="248" t="s">
        <v>155</v>
      </c>
      <c r="D79" s="250"/>
      <c r="E79" s="245" t="s">
        <v>157</v>
      </c>
      <c r="F79" s="245"/>
      <c r="G79" s="245" t="s">
        <v>157</v>
      </c>
    </row>
    <row r="80" spans="2:7" ht="19.5">
      <c r="B80" s="103"/>
      <c r="C80" s="238" t="s">
        <v>113</v>
      </c>
      <c r="D80" s="155">
        <v>75</v>
      </c>
      <c r="E80" s="239">
        <v>225</v>
      </c>
      <c r="F80" s="239">
        <v>75</v>
      </c>
      <c r="G80" s="156">
        <v>225</v>
      </c>
    </row>
    <row r="81" spans="2:7" ht="20.25" thickBot="1">
      <c r="B81" s="103"/>
      <c r="C81" s="245" t="s">
        <v>25</v>
      </c>
      <c r="D81" s="174">
        <v>50</v>
      </c>
      <c r="E81" s="240">
        <v>150</v>
      </c>
      <c r="F81" s="240">
        <v>50</v>
      </c>
      <c r="G81" s="175">
        <v>150</v>
      </c>
    </row>
    <row r="82" ht="19.5">
      <c r="B82" s="103"/>
    </row>
    <row r="87" ht="19.5">
      <c r="B87" s="167" t="s">
        <v>120</v>
      </c>
    </row>
    <row r="88" ht="19.5">
      <c r="B88" s="167" t="s">
        <v>121</v>
      </c>
    </row>
    <row r="89" ht="19.5">
      <c r="B89" s="47"/>
    </row>
    <row r="91" spans="2:8" ht="19.5">
      <c r="B91" s="62" t="s">
        <v>43</v>
      </c>
      <c r="C91" s="11"/>
      <c r="D91" s="11"/>
      <c r="E91" s="11"/>
      <c r="F91" s="11"/>
      <c r="G91" s="11"/>
      <c r="H91" s="11"/>
    </row>
    <row r="93" ht="15" customHeight="1">
      <c r="B93" s="114"/>
    </row>
    <row r="94" ht="19.5">
      <c r="B94" s="114"/>
    </row>
    <row r="97" spans="2:8" ht="19.5">
      <c r="B97" s="62" t="s">
        <v>146</v>
      </c>
      <c r="C97" s="62"/>
      <c r="D97" s="62"/>
      <c r="E97" s="62"/>
      <c r="F97" s="62"/>
      <c r="G97" s="62"/>
      <c r="H97" s="62"/>
    </row>
    <row r="100" spans="2:5" ht="15">
      <c r="B100" t="s">
        <v>32</v>
      </c>
      <c r="D100" s="115">
        <f>'plan gestión'!D101</f>
      </c>
      <c r="E100" s="9" t="s">
        <v>3</v>
      </c>
    </row>
    <row r="102" spans="2:7" ht="15">
      <c r="B102" t="s">
        <v>16</v>
      </c>
      <c r="F102" s="4">
        <f>IF(ISERROR('plan gestión'!D105/'plan gestión'!D70),"",('plan gestión'!D105/'plan gestión'!D70*100))</f>
      </c>
      <c r="G102" t="s">
        <v>17</v>
      </c>
    </row>
    <row r="104" spans="2:5" ht="17.25" customHeight="1">
      <c r="B104" s="114">
        <f>IF(OR(D100="",F102=""),"",(IF(D100&gt;15000,(IF(F102&gt;20,"LAS EMISIONES DIFUSAS NO CUMPLEN LA LEGISLACIÓN","LAS EMISIONES DIFUSAS CUMPLEN LA LEGISLACIÓN")),IF(F102&gt;25,"LAS EMISIONES DIFUSAS NO CUMPLEN LA LEGISLACIÓN","LAS EMISIONES DIFUSAS CUMPLEN LA LEGISLACIÓN"))))</f>
      </c>
      <c r="E104" s="18"/>
    </row>
    <row r="105" spans="2:5" ht="17.25" customHeight="1">
      <c r="B105" s="114"/>
      <c r="E105" s="18"/>
    </row>
    <row r="106" ht="15" customHeight="1">
      <c r="C106" s="48"/>
    </row>
    <row r="107" spans="2:8" ht="19.5">
      <c r="B107" s="62" t="s">
        <v>180</v>
      </c>
      <c r="C107" s="177"/>
      <c r="D107" s="177"/>
      <c r="E107" s="177"/>
      <c r="F107" s="177"/>
      <c r="G107" s="177"/>
      <c r="H107" s="177"/>
    </row>
    <row r="110" spans="2:5" ht="15">
      <c r="B110" t="s">
        <v>127</v>
      </c>
      <c r="D110" s="145">
        <f>'plan gestión'!D109</f>
        <v>0</v>
      </c>
      <c r="E110" t="s">
        <v>3</v>
      </c>
    </row>
    <row r="112" ht="22.5">
      <c r="B112" s="255">
        <f>IF(OR(B94="",B104=""),"",(IF(AND(B94="LAS EMISIONES CONFINADAS CUMPLEN LA LEGISLACIÓN",B104="LAS EMISIONES DIFUSAS CUMPLEN LA LEGISLACIÓN"),"LAS EMISIONES TOTALES CUMPLEN LA LEGISLACIÓN","LAS EMISIONES TOTALES NO CUMPLEN LA LEGISLACIÓN")))</f>
      </c>
    </row>
    <row r="113" ht="16.5">
      <c r="B113" s="149"/>
    </row>
  </sheetData>
  <mergeCells count="3">
    <mergeCell ref="C39:E39"/>
    <mergeCell ref="C52:E52"/>
    <mergeCell ref="C77:E77"/>
  </mergeCells>
  <hyperlinks>
    <hyperlink ref="B87" location="'plan gestión'!B3" display="'plan gestión'!B3"/>
    <hyperlink ref="B88" location="'plan gestión'!B3" display="'plan gestión'!B3"/>
  </hyperlinks>
  <printOptions/>
  <pageMargins left="0.75" right="0.75" top="1" bottom="1" header="0" footer="0"/>
  <pageSetup horizontalDpi="1200" verticalDpi="1200" orientation="portrait" paperSize="9" scale="59"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28">
      <selection activeCell="A62" sqref="A62:B62"/>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12" t="s">
        <v>208</v>
      </c>
      <c r="F46">
        <f>A46</f>
        <v>0</v>
      </c>
    </row>
    <row r="50" spans="2:4" ht="16.5">
      <c r="B50" s="16" t="s">
        <v>28</v>
      </c>
      <c r="C50" s="17"/>
      <c r="D50" s="17"/>
    </row>
    <row r="51" ht="15">
      <c r="C51" s="2"/>
    </row>
    <row r="52" spans="2:3" ht="15">
      <c r="B52" s="61" t="s">
        <v>18</v>
      </c>
      <c r="C52" s="2"/>
    </row>
    <row r="53" spans="2:3" ht="15">
      <c r="B53" s="61" t="s">
        <v>14</v>
      </c>
      <c r="C53" s="2"/>
    </row>
    <row r="54" spans="2:3" ht="15">
      <c r="B54" s="61" t="s">
        <v>4</v>
      </c>
      <c r="C54" s="2"/>
    </row>
    <row r="55" spans="2:3" ht="15">
      <c r="B55" t="s">
        <v>19</v>
      </c>
      <c r="C55" s="2"/>
    </row>
    <row r="56" spans="2:3" ht="15">
      <c r="B56" t="s">
        <v>21</v>
      </c>
      <c r="C56" s="2"/>
    </row>
    <row r="57" spans="2:3" ht="15">
      <c r="B57" t="s">
        <v>20</v>
      </c>
      <c r="C57" s="2"/>
    </row>
    <row r="58" spans="2:3" ht="15">
      <c r="B58" s="61" t="s">
        <v>5</v>
      </c>
      <c r="C58" s="2"/>
    </row>
    <row r="59" spans="2:3" ht="15">
      <c r="B59" s="61" t="s">
        <v>6</v>
      </c>
      <c r="C59" s="2"/>
    </row>
    <row r="60" spans="2:3" ht="15">
      <c r="B60" s="61" t="s">
        <v>7</v>
      </c>
      <c r="C60" s="2"/>
    </row>
    <row r="61" spans="2:3" ht="15">
      <c r="B61" s="61" t="s">
        <v>9</v>
      </c>
      <c r="C61" s="2"/>
    </row>
    <row r="62" spans="2:3" ht="15">
      <c r="B62" t="s">
        <v>244</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8"/>
      <c r="B73" s="171" t="s">
        <v>23</v>
      </c>
      <c r="C73" s="46"/>
      <c r="D73" s="46"/>
      <c r="E73" s="9"/>
    </row>
    <row r="74" spans="1:5" ht="15">
      <c r="A74" s="9"/>
      <c r="B74" s="9"/>
      <c r="C74" s="9"/>
      <c r="D74" s="9"/>
      <c r="E74" s="9"/>
    </row>
    <row r="75" spans="2:6" ht="15">
      <c r="B75" s="84" t="s">
        <v>141</v>
      </c>
      <c r="E75" s="253"/>
      <c r="F75" t="s">
        <v>3</v>
      </c>
    </row>
    <row r="78" spans="2:4" ht="16.5">
      <c r="B78" s="14" t="s">
        <v>147</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58</v>
      </c>
      <c r="D101">
        <f>IF(D70=0,"",(D89-D99))</f>
      </c>
      <c r="E101" t="s">
        <v>0</v>
      </c>
    </row>
    <row r="104" ht="15.75" thickBot="1"/>
    <row r="105" spans="2:5" ht="15.75" thickBot="1">
      <c r="B105" s="33" t="s">
        <v>148</v>
      </c>
      <c r="C105" s="21"/>
      <c r="D105" s="235">
        <f>D89-D91-D93-D95-D97-D99</f>
        <v>0</v>
      </c>
      <c r="E105" s="34" t="s">
        <v>3</v>
      </c>
    </row>
    <row r="108" ht="17.25" thickBot="1">
      <c r="E108" s="18"/>
    </row>
    <row r="109" spans="2:5" ht="17.25" thickBot="1">
      <c r="B109" s="20" t="s">
        <v>31</v>
      </c>
      <c r="C109" s="21"/>
      <c r="D109" s="22">
        <f>D91+D105</f>
        <v>0</v>
      </c>
      <c r="E109" s="23" t="s">
        <v>3</v>
      </c>
    </row>
    <row r="111" ht="15.75" thickBot="1"/>
    <row r="112" spans="2:7" ht="16.5">
      <c r="B112" s="137" t="s">
        <v>73</v>
      </c>
      <c r="C112" s="138"/>
      <c r="D112" s="138"/>
      <c r="E112" s="138"/>
      <c r="F112" s="138"/>
      <c r="G112" s="139"/>
    </row>
    <row r="113" spans="2:7" ht="16.5">
      <c r="B113" s="140" t="s">
        <v>139</v>
      </c>
      <c r="C113" s="141"/>
      <c r="D113" s="141"/>
      <c r="E113" s="141"/>
      <c r="F113" s="141"/>
      <c r="G113" s="142"/>
    </row>
    <row r="114" spans="2:7" ht="16.5">
      <c r="B114" s="140"/>
      <c r="C114" s="141"/>
      <c r="D114" s="141"/>
      <c r="E114" s="141"/>
      <c r="F114" s="141"/>
      <c r="G114" s="142"/>
    </row>
    <row r="115" spans="2:7" ht="16.5">
      <c r="B115" s="140"/>
      <c r="C115" s="9"/>
      <c r="D115" s="9"/>
      <c r="E115" s="9"/>
      <c r="F115" s="9"/>
      <c r="G115" s="28"/>
    </row>
    <row r="116" spans="2:7" ht="15">
      <c r="B116" s="27"/>
      <c r="C116" s="9"/>
      <c r="D116" s="9"/>
      <c r="E116" s="9"/>
      <c r="F116" s="9"/>
      <c r="G116" s="28"/>
    </row>
    <row r="117" spans="2:7" ht="15">
      <c r="B117" s="27" t="s">
        <v>74</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83</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5"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N41" sqref="N41"/>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45</v>
      </c>
      <c r="C3" s="9"/>
      <c r="D3" s="9"/>
      <c r="E3" s="9"/>
      <c r="F3" s="9"/>
      <c r="G3" s="9"/>
      <c r="H3" s="9"/>
    </row>
    <row r="4" spans="1:9" ht="15">
      <c r="A4" s="25"/>
      <c r="B4" s="25"/>
      <c r="C4" s="203"/>
      <c r="D4" s="25"/>
      <c r="E4" s="25"/>
      <c r="F4" s="25"/>
      <c r="G4" s="25"/>
      <c r="H4" s="25"/>
      <c r="I4" s="25"/>
    </row>
    <row r="5" spans="1:9" ht="15">
      <c r="A5" s="9"/>
      <c r="B5" s="9"/>
      <c r="C5" s="9" t="s">
        <v>201</v>
      </c>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9" t="s">
        <v>124</v>
      </c>
      <c r="B8" s="170"/>
      <c r="C8" s="170"/>
      <c r="D8" s="170"/>
      <c r="E8" s="9"/>
      <c r="F8" s="9"/>
      <c r="G8" s="9"/>
      <c r="H8" s="9"/>
    </row>
    <row r="9" spans="1:8" ht="15">
      <c r="A9" s="9"/>
      <c r="B9" s="9"/>
      <c r="C9" s="9"/>
      <c r="D9" s="9"/>
      <c r="E9" s="9"/>
      <c r="F9" s="9"/>
      <c r="G9" s="9"/>
      <c r="H9" s="9"/>
    </row>
    <row r="10" spans="1:8" ht="16.5">
      <c r="A10" s="19"/>
      <c r="B10" s="9"/>
      <c r="C10" s="9"/>
      <c r="D10" s="9"/>
      <c r="E10" s="9"/>
      <c r="F10" s="9"/>
      <c r="G10" s="9"/>
      <c r="H10" s="9"/>
    </row>
    <row r="11" spans="1:4" ht="15">
      <c r="A11" s="217" t="s">
        <v>32</v>
      </c>
      <c r="B11" s="218"/>
      <c r="C11" s="216"/>
      <c r="D11" s="219" t="s">
        <v>3</v>
      </c>
    </row>
    <row r="12" spans="1:18" ht="16.5">
      <c r="A12" s="217" t="s">
        <v>134</v>
      </c>
      <c r="B12" s="218"/>
      <c r="C12" s="216"/>
      <c r="K12" s="187"/>
      <c r="L12" s="179"/>
      <c r="M12" s="179"/>
      <c r="N12" s="179"/>
      <c r="O12" s="179"/>
      <c r="P12" s="179"/>
      <c r="Q12" s="179"/>
      <c r="R12" s="179"/>
    </row>
    <row r="13" spans="1:18" ht="18">
      <c r="A13" s="212"/>
      <c r="K13" s="183"/>
      <c r="L13" s="184"/>
      <c r="M13" s="184"/>
      <c r="N13" s="184"/>
      <c r="O13" s="184"/>
      <c r="P13" s="184"/>
      <c r="Q13" s="179"/>
      <c r="R13" s="179"/>
    </row>
    <row r="14" spans="1:18" ht="18">
      <c r="A14" s="212"/>
      <c r="K14" s="182"/>
      <c r="L14" s="182"/>
      <c r="M14" s="182"/>
      <c r="N14" s="182"/>
      <c r="O14" s="182"/>
      <c r="P14" s="182"/>
      <c r="Q14" s="179"/>
      <c r="R14" s="179"/>
    </row>
    <row r="15" spans="1:18" ht="16.5">
      <c r="A15" s="19" t="s">
        <v>178</v>
      </c>
      <c r="K15" s="182"/>
      <c r="L15" s="182"/>
      <c r="M15" s="182"/>
      <c r="N15" s="182"/>
      <c r="O15" s="182"/>
      <c r="P15" s="182"/>
      <c r="Q15" s="179"/>
      <c r="R15" s="179"/>
    </row>
    <row r="16" spans="1:18" ht="19.5">
      <c r="A16" s="47" t="s">
        <v>192</v>
      </c>
      <c r="K16" s="183"/>
      <c r="L16" s="184"/>
      <c r="M16" s="184"/>
      <c r="N16" s="184"/>
      <c r="O16" s="184"/>
      <c r="P16" s="184"/>
      <c r="Q16" s="183"/>
      <c r="R16" s="184"/>
    </row>
    <row r="17" spans="11:18" ht="15">
      <c r="K17" s="182"/>
      <c r="L17" s="185"/>
      <c r="M17" s="182"/>
      <c r="N17" s="182"/>
      <c r="O17" s="182"/>
      <c r="P17" s="185"/>
      <c r="Q17" s="182"/>
      <c r="R17" s="182"/>
    </row>
    <row r="18" spans="11:18" ht="15">
      <c r="K18" s="182"/>
      <c r="L18" s="185"/>
      <c r="M18" s="182"/>
      <c r="N18" s="182"/>
      <c r="O18" s="182"/>
      <c r="P18" s="185"/>
      <c r="Q18" s="182"/>
      <c r="R18" s="182"/>
    </row>
    <row r="21" spans="11:12" ht="16.5">
      <c r="K21" s="183"/>
      <c r="L21" s="183"/>
    </row>
    <row r="22" spans="1:8" ht="15">
      <c r="A22" s="186"/>
      <c r="B22" s="185"/>
      <c r="C22" s="182"/>
      <c r="D22" s="182"/>
      <c r="E22" s="182"/>
      <c r="F22" s="185"/>
      <c r="G22" s="182"/>
      <c r="H22" s="182"/>
    </row>
    <row r="23" spans="1:13" ht="19.5">
      <c r="A23" s="179"/>
      <c r="B23" s="184"/>
      <c r="C23" s="184"/>
      <c r="D23" s="184"/>
      <c r="E23" s="184"/>
      <c r="F23" s="184"/>
      <c r="G23" s="179"/>
      <c r="H23" s="179"/>
      <c r="K23" s="187"/>
      <c r="L23" s="187"/>
      <c r="M23" s="178"/>
    </row>
    <row r="24" spans="2:13" ht="19.5">
      <c r="B24" s="182"/>
      <c r="C24" s="182"/>
      <c r="D24" s="182"/>
      <c r="E24" s="182"/>
      <c r="F24" s="182"/>
      <c r="G24" s="179"/>
      <c r="H24" s="179"/>
      <c r="L24" s="187"/>
      <c r="M24" s="178"/>
    </row>
    <row r="25" spans="2:13" ht="26.25" customHeight="1">
      <c r="B25" s="182"/>
      <c r="C25" s="182"/>
      <c r="D25" s="182"/>
      <c r="E25" s="182"/>
      <c r="F25" s="182"/>
      <c r="G25" s="179"/>
      <c r="H25" s="179"/>
      <c r="K25" s="187"/>
      <c r="L25" s="187"/>
      <c r="M25" s="178"/>
    </row>
    <row r="26" spans="12:13" ht="18" customHeight="1">
      <c r="L26" s="187"/>
      <c r="M26" s="178"/>
    </row>
    <row r="27" spans="1:13" ht="15" customHeight="1" thickBot="1">
      <c r="A27" s="135"/>
      <c r="K27" s="187"/>
      <c r="L27" s="187"/>
      <c r="M27" s="178"/>
    </row>
    <row r="28" spans="1:3" ht="18.75" thickBot="1">
      <c r="A28" s="189"/>
      <c r="C28" s="149"/>
    </row>
    <row r="29" spans="1:9" ht="15">
      <c r="A29" t="s">
        <v>131</v>
      </c>
      <c r="B29" s="151"/>
      <c r="C29" s="180"/>
      <c r="D29" s="181"/>
      <c r="E29" s="182"/>
      <c r="F29" s="179"/>
      <c r="G29" s="179"/>
      <c r="H29" s="9"/>
      <c r="I29" s="9"/>
    </row>
    <row r="30" spans="1:9" ht="15.75" thickBot="1">
      <c r="A30" s="9" t="s">
        <v>132</v>
      </c>
      <c r="B30" s="200"/>
      <c r="C30" s="180"/>
      <c r="D30" s="181"/>
      <c r="E30" s="182"/>
      <c r="F30" s="179"/>
      <c r="G30" s="179"/>
      <c r="H30" s="9"/>
      <c r="I30" s="9"/>
    </row>
    <row r="31" spans="1:12" ht="33" customHeight="1" thickBot="1">
      <c r="A31" s="210" t="s">
        <v>135</v>
      </c>
      <c r="B31" s="211"/>
      <c r="C31" s="205" t="s">
        <v>133</v>
      </c>
      <c r="D31" s="192" t="s">
        <v>110</v>
      </c>
      <c r="E31" s="192" t="s">
        <v>143</v>
      </c>
      <c r="F31" s="194" t="s">
        <v>122</v>
      </c>
      <c r="G31" s="193" t="s">
        <v>111</v>
      </c>
      <c r="H31" s="206" t="s">
        <v>112</v>
      </c>
      <c r="I31" s="195" t="s">
        <v>123</v>
      </c>
      <c r="L31" s="199"/>
    </row>
    <row r="32" spans="1:9" ht="18" customHeight="1" thickBot="1">
      <c r="A32" s="196" t="s">
        <v>24</v>
      </c>
      <c r="B32" s="213"/>
      <c r="C32" s="207"/>
      <c r="D32" s="204"/>
      <c r="E32" s="197"/>
      <c r="F32" s="198"/>
      <c r="G32" s="202"/>
      <c r="H32" s="202"/>
      <c r="I32" s="201"/>
    </row>
    <row r="33" spans="1:9" ht="18" customHeight="1">
      <c r="A33" s="190" t="s">
        <v>26</v>
      </c>
      <c r="B33" s="214"/>
      <c r="C33" s="208"/>
      <c r="D33" s="181"/>
      <c r="E33" s="181"/>
      <c r="F33" s="199"/>
      <c r="G33" s="9"/>
      <c r="H33" s="9"/>
      <c r="I33" s="9"/>
    </row>
    <row r="34" spans="1:9" ht="18" customHeight="1">
      <c r="A34" s="190" t="s">
        <v>27</v>
      </c>
      <c r="B34" s="214"/>
      <c r="C34" s="208"/>
      <c r="D34" s="199"/>
      <c r="E34" s="199"/>
      <c r="G34" s="9"/>
      <c r="H34" s="9"/>
      <c r="I34" s="9"/>
    </row>
    <row r="35" spans="1:9" ht="18" customHeight="1" thickBot="1">
      <c r="A35" s="191" t="s">
        <v>25</v>
      </c>
      <c r="B35" s="215"/>
      <c r="C35" s="209"/>
      <c r="D35" s="199"/>
      <c r="E35" s="199"/>
      <c r="F35" s="199"/>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7"/>
  <sheetViews>
    <sheetView view="pageBreakPreview" zoomScale="75" zoomScaleNormal="75" zoomScaleSheetLayoutView="75" workbookViewId="0" topLeftCell="A1">
      <selection activeCell="I4" sqref="I4"/>
    </sheetView>
  </sheetViews>
  <sheetFormatPr defaultColWidth="11.00390625" defaultRowHeight="15"/>
  <cols>
    <col min="3" max="3" width="24.75390625" style="0" customWidth="1"/>
    <col min="4" max="4" width="11.625" style="0" bestFit="1" customWidth="1"/>
    <col min="7" max="7" width="15.25390625" style="0" customWidth="1"/>
  </cols>
  <sheetData>
    <row r="3" spans="1:7" ht="17.25" thickBot="1">
      <c r="A3" s="7"/>
      <c r="B3" s="7" t="s">
        <v>40</v>
      </c>
      <c r="C3" s="6"/>
      <c r="D3" s="6"/>
      <c r="E3" s="6"/>
      <c r="F3" s="6"/>
      <c r="G3" s="6"/>
    </row>
    <row r="4" ht="15">
      <c r="C4" s="10"/>
    </row>
    <row r="6" spans="1:7" ht="15.75" thickBot="1">
      <c r="A6" s="6"/>
      <c r="B6" s="6"/>
      <c r="C6" s="6"/>
      <c r="D6" s="6"/>
      <c r="E6" s="6"/>
      <c r="F6" s="6"/>
      <c r="G6" s="6"/>
    </row>
    <row r="9" spans="2:6" ht="19.5">
      <c r="B9" s="63" t="s">
        <v>81</v>
      </c>
      <c r="C9" s="45"/>
      <c r="D9" s="45"/>
      <c r="E9" s="45"/>
      <c r="F9" s="45"/>
    </row>
    <row r="10" ht="15.75" thickBot="1"/>
    <row r="11" spans="2:7" ht="16.5">
      <c r="B11" s="66" t="s">
        <v>46</v>
      </c>
      <c r="C11" s="67"/>
      <c r="D11" s="67"/>
      <c r="E11" s="67"/>
      <c r="F11" s="67"/>
      <c r="G11" s="68"/>
    </row>
    <row r="12" spans="2:7" ht="17.25" thickBot="1">
      <c r="B12" s="69" t="s">
        <v>47</v>
      </c>
      <c r="C12" s="70"/>
      <c r="D12" s="70"/>
      <c r="E12" s="70"/>
      <c r="F12" s="70"/>
      <c r="G12" s="71"/>
    </row>
    <row r="13" ht="16.5">
      <c r="B13" s="65"/>
    </row>
    <row r="14" ht="16.5">
      <c r="B14" s="143" t="s">
        <v>76</v>
      </c>
    </row>
    <row r="15" spans="2:5" ht="15">
      <c r="B15" s="144"/>
      <c r="C15" s="144"/>
      <c r="D15" s="144"/>
      <c r="E15" s="144"/>
    </row>
    <row r="16" spans="1:5" ht="15">
      <c r="A16" s="3"/>
      <c r="B16" t="s">
        <v>198</v>
      </c>
      <c r="D16">
        <f>A16</f>
        <v>0</v>
      </c>
      <c r="E16" t="s">
        <v>3</v>
      </c>
    </row>
    <row r="17" spans="1:5" ht="15">
      <c r="A17" s="3"/>
      <c r="B17" t="s">
        <v>199</v>
      </c>
      <c r="D17">
        <f>A17</f>
        <v>0</v>
      </c>
      <c r="E17" t="s">
        <v>17</v>
      </c>
    </row>
    <row r="18" spans="2:5" ht="15">
      <c r="B18" t="s">
        <v>75</v>
      </c>
      <c r="D18">
        <f>D16*D17/100</f>
        <v>0</v>
      </c>
      <c r="E18" t="s">
        <v>3</v>
      </c>
    </row>
    <row r="19" spans="1:5" ht="15">
      <c r="A19" s="3"/>
      <c r="B19" t="s">
        <v>231</v>
      </c>
      <c r="D19">
        <f>A19</f>
        <v>0</v>
      </c>
      <c r="E19" t="s">
        <v>3</v>
      </c>
    </row>
    <row r="20" spans="2:5" ht="15">
      <c r="B20" t="s">
        <v>232</v>
      </c>
      <c r="D20">
        <f>D16*(1-D17/100)+D19</f>
        <v>0</v>
      </c>
      <c r="E20" t="s">
        <v>3</v>
      </c>
    </row>
    <row r="22" ht="16.5">
      <c r="B22" s="19" t="s">
        <v>44</v>
      </c>
    </row>
    <row r="23" ht="15.75" thickBot="1"/>
    <row r="24" spans="2:6" ht="17.25" thickBot="1">
      <c r="B24" s="41" t="s">
        <v>37</v>
      </c>
      <c r="C24" s="42" t="s">
        <v>38</v>
      </c>
      <c r="D24" s="43"/>
      <c r="E24" s="43"/>
      <c r="F24" s="44" t="s">
        <v>39</v>
      </c>
    </row>
    <row r="25" spans="1:6" ht="15">
      <c r="A25" s="3"/>
      <c r="B25" s="35">
        <v>1</v>
      </c>
      <c r="C25" s="36" t="s">
        <v>35</v>
      </c>
      <c r="D25" s="36"/>
      <c r="E25" s="36"/>
      <c r="F25" s="37">
        <v>2.33</v>
      </c>
    </row>
    <row r="26" spans="2:6" ht="15">
      <c r="B26" s="35">
        <v>2</v>
      </c>
      <c r="C26" s="36" t="s">
        <v>36</v>
      </c>
      <c r="D26" s="36"/>
      <c r="E26" s="36"/>
      <c r="F26" s="37">
        <v>2.33</v>
      </c>
    </row>
    <row r="27" spans="2:6" ht="15">
      <c r="B27" s="35">
        <v>3</v>
      </c>
      <c r="C27" s="36" t="s">
        <v>195</v>
      </c>
      <c r="D27" s="36"/>
      <c r="E27" s="36"/>
      <c r="F27" s="37">
        <v>4</v>
      </c>
    </row>
    <row r="28" spans="2:6" ht="15.75" thickBot="1">
      <c r="B28" s="38"/>
      <c r="C28" s="39"/>
      <c r="D28" s="39"/>
      <c r="E28" s="39"/>
      <c r="F28" s="40"/>
    </row>
    <row r="32" spans="1:4" ht="16.5">
      <c r="A32" s="3"/>
      <c r="B32" s="64" t="s">
        <v>49</v>
      </c>
      <c r="D32" s="19">
        <f>A32</f>
        <v>0</v>
      </c>
    </row>
    <row r="33" spans="2:5" ht="16.5">
      <c r="B33" s="19" t="s">
        <v>29</v>
      </c>
      <c r="D33">
        <f>D18*(IF(A25=1,F25)+IF(A25=2,F26)+IF(A25=3,F27))</f>
        <v>0</v>
      </c>
      <c r="E33" t="s">
        <v>3</v>
      </c>
    </row>
    <row r="35" spans="2:5" ht="16.5">
      <c r="B35" s="19" t="s">
        <v>30</v>
      </c>
      <c r="D35">
        <f>IF(D20&lt;15000,(D33*(25+15)/100),(D33*(20+5)/100))</f>
        <v>0</v>
      </c>
      <c r="E35" t="s">
        <v>3</v>
      </c>
    </row>
    <row r="36" ht="16.5">
      <c r="B36" s="19"/>
    </row>
    <row r="37" ht="16.5">
      <c r="B37" s="143" t="s">
        <v>77</v>
      </c>
    </row>
    <row r="38" ht="16.5">
      <c r="B38" s="19"/>
    </row>
    <row r="39" spans="1:5" ht="15">
      <c r="A39" s="3"/>
      <c r="B39" t="s">
        <v>200</v>
      </c>
      <c r="D39" s="115">
        <f>A39</f>
        <v>0</v>
      </c>
      <c r="E39" t="s">
        <v>3</v>
      </c>
    </row>
    <row r="40" spans="1:5" ht="15">
      <c r="A40" s="3"/>
      <c r="B40" t="s">
        <v>197</v>
      </c>
      <c r="D40" s="150">
        <f>A40</f>
        <v>0</v>
      </c>
      <c r="E40" t="s">
        <v>17</v>
      </c>
    </row>
    <row r="41" spans="2:5" ht="15">
      <c r="B41" t="s">
        <v>78</v>
      </c>
      <c r="D41" s="115">
        <f>D39*D40/100</f>
        <v>0</v>
      </c>
      <c r="E41" t="s">
        <v>3</v>
      </c>
    </row>
    <row r="42" spans="2:5" ht="15">
      <c r="B42" t="s">
        <v>230</v>
      </c>
      <c r="D42" s="115">
        <f>D39*(1-(D40)/100)</f>
        <v>0</v>
      </c>
      <c r="E42" t="s">
        <v>3</v>
      </c>
    </row>
    <row r="43" spans="1:5" ht="15">
      <c r="A43" s="3"/>
      <c r="B43" t="s">
        <v>228</v>
      </c>
      <c r="D43" s="115">
        <f>A43</f>
        <v>0</v>
      </c>
      <c r="E43" t="s">
        <v>3</v>
      </c>
    </row>
    <row r="44" spans="2:5" ht="15">
      <c r="B44" t="s">
        <v>229</v>
      </c>
      <c r="D44" s="115">
        <f>D43+D42</f>
        <v>0</v>
      </c>
      <c r="E44" t="s">
        <v>3</v>
      </c>
    </row>
    <row r="45" spans="1:5" ht="15">
      <c r="A45" s="3"/>
      <c r="B45" t="s">
        <v>79</v>
      </c>
      <c r="D45" s="115">
        <f>A45</f>
        <v>0</v>
      </c>
      <c r="E45" t="s">
        <v>3</v>
      </c>
    </row>
    <row r="46" spans="2:5" ht="15">
      <c r="B46" t="s">
        <v>80</v>
      </c>
      <c r="D46" s="145">
        <f>D44-D45</f>
        <v>0</v>
      </c>
      <c r="E46" t="s">
        <v>3</v>
      </c>
    </row>
    <row r="48" ht="17.25" customHeight="1">
      <c r="B48" s="114">
        <f>IF(D46=0,"",(IF(D46&lt;=D35,"EL PLAN DE REDUCCIÓN PROPUESTO ES VÁLIDO","EL PLAN DE REDUCCIÓN PROPUESTO NO ES VÁLIDO")))</f>
      </c>
    </row>
    <row r="49" ht="16.5">
      <c r="B49" s="19"/>
    </row>
    <row r="50" ht="15.75" thickBot="1"/>
    <row r="51" spans="2:5" ht="16.5">
      <c r="B51" s="74" t="s">
        <v>144</v>
      </c>
      <c r="C51" s="25"/>
      <c r="D51" s="80"/>
      <c r="E51" s="26"/>
    </row>
    <row r="52" spans="2:5" ht="15">
      <c r="B52" s="27"/>
      <c r="C52" s="9"/>
      <c r="D52" s="9"/>
      <c r="E52" s="28"/>
    </row>
    <row r="53" spans="1:5" ht="16.5">
      <c r="A53" s="73"/>
      <c r="B53" s="75">
        <v>38656</v>
      </c>
      <c r="C53" s="79" t="s">
        <v>50</v>
      </c>
      <c r="D53" s="76">
        <f>IF(D46=0,"",IF(D46&lt;=D35,D35*1.5,"---"))</f>
      </c>
      <c r="E53" s="28" t="s">
        <v>48</v>
      </c>
    </row>
    <row r="54" spans="1:5" ht="17.25" thickBot="1">
      <c r="A54" s="72"/>
      <c r="B54" s="77">
        <v>39386</v>
      </c>
      <c r="C54" s="81" t="s">
        <v>50</v>
      </c>
      <c r="D54" s="78">
        <f>IF(D46=0,"",IF(D46&lt;=D35,D35,"---"))</f>
      </c>
      <c r="E54" s="30" t="s">
        <v>48</v>
      </c>
    </row>
    <row r="56" ht="15.75" thickBot="1"/>
    <row r="57" spans="2:7" ht="16.5">
      <c r="B57" s="137" t="s">
        <v>73</v>
      </c>
      <c r="C57" s="138"/>
      <c r="D57" s="138"/>
      <c r="E57" s="138"/>
      <c r="F57" s="138"/>
      <c r="G57" s="139"/>
    </row>
    <row r="58" spans="2:7" ht="16.5">
      <c r="B58" s="140" t="s">
        <v>140</v>
      </c>
      <c r="C58" s="141"/>
      <c r="D58" s="141"/>
      <c r="E58" s="141"/>
      <c r="F58" s="141"/>
      <c r="G58" s="142"/>
    </row>
    <row r="59" spans="2:7" ht="16.5">
      <c r="B59" s="140"/>
      <c r="C59" s="141"/>
      <c r="D59" s="141"/>
      <c r="E59" s="141"/>
      <c r="F59" s="141"/>
      <c r="G59" s="142"/>
    </row>
    <row r="60" spans="2:7" ht="16.5">
      <c r="B60" s="140"/>
      <c r="C60" s="9"/>
      <c r="D60" s="9"/>
      <c r="E60" s="9"/>
      <c r="F60" s="9"/>
      <c r="G60" s="28"/>
    </row>
    <row r="61" spans="2:7" ht="15">
      <c r="B61" s="27"/>
      <c r="C61" s="9"/>
      <c r="D61" s="9"/>
      <c r="E61" s="9"/>
      <c r="F61" s="9"/>
      <c r="G61" s="28"/>
    </row>
    <row r="62" spans="2:7" ht="15">
      <c r="B62" s="27" t="s">
        <v>74</v>
      </c>
      <c r="C62" s="9"/>
      <c r="D62" s="9"/>
      <c r="E62" s="9"/>
      <c r="F62" s="9"/>
      <c r="G62" s="28"/>
    </row>
    <row r="63" spans="2:7" ht="15">
      <c r="B63" s="27"/>
      <c r="C63" s="9"/>
      <c r="D63" s="9"/>
      <c r="E63" s="9"/>
      <c r="F63" s="9"/>
      <c r="G63" s="28"/>
    </row>
    <row r="64" spans="2:7" ht="15">
      <c r="B64" s="27"/>
      <c r="C64" s="9"/>
      <c r="D64" s="9"/>
      <c r="E64" s="9"/>
      <c r="F64" s="9"/>
      <c r="G64" s="28"/>
    </row>
    <row r="65" spans="2:7" ht="15">
      <c r="B65" s="27"/>
      <c r="C65" s="9"/>
      <c r="D65" s="9"/>
      <c r="E65" s="9"/>
      <c r="F65" s="9"/>
      <c r="G65" s="28"/>
    </row>
    <row r="66" spans="2:7" ht="15">
      <c r="B66" s="27"/>
      <c r="C66" s="9"/>
      <c r="D66" s="9"/>
      <c r="E66" s="9"/>
      <c r="F66" s="9" t="s">
        <v>83</v>
      </c>
      <c r="G66" s="28"/>
    </row>
    <row r="67" spans="2:7" ht="15.75" thickBot="1">
      <c r="B67" s="29"/>
      <c r="C67" s="6"/>
      <c r="D67" s="6"/>
      <c r="E67" s="6"/>
      <c r="F67" s="6"/>
      <c r="G67" s="30"/>
    </row>
  </sheetData>
  <printOptions/>
  <pageMargins left="0.75" right="0.75" top="1" bottom="1" header="0" footer="0"/>
  <pageSetup horizontalDpi="1200" verticalDpi="1200" orientation="portrait" paperSize="9" scale="80" r:id="rId4"/>
  <rowBreaks count="1" manualBreakCount="1">
    <brk id="49" max="6" man="1"/>
  </rowBreaks>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K6" sqref="K6"/>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45</v>
      </c>
      <c r="C3" s="6"/>
      <c r="D3" s="6"/>
      <c r="E3" s="6"/>
      <c r="F3" s="6"/>
      <c r="G3" s="6"/>
    </row>
    <row r="4" ht="15">
      <c r="C4" s="10"/>
    </row>
    <row r="6" spans="1:7" ht="15.75" thickBot="1">
      <c r="A6" s="6"/>
      <c r="B6" s="6"/>
      <c r="C6" s="6"/>
      <c r="D6" s="6"/>
      <c r="E6" s="6"/>
      <c r="F6" s="6"/>
      <c r="G6" s="6"/>
    </row>
    <row r="9" spans="2:5" ht="19.5">
      <c r="B9" s="62" t="s">
        <v>45</v>
      </c>
      <c r="C9" s="62"/>
      <c r="D9" s="62"/>
      <c r="E9" s="62"/>
    </row>
    <row r="11" ht="15.75" thickBot="1"/>
    <row r="12" spans="2:7" ht="19.5">
      <c r="B12" s="104" t="s">
        <v>61</v>
      </c>
      <c r="C12" s="105"/>
      <c r="D12" s="105"/>
      <c r="E12" s="105"/>
      <c r="F12" s="105"/>
      <c r="G12" s="106"/>
    </row>
    <row r="13" spans="2:7" ht="19.5">
      <c r="B13" s="107" t="s">
        <v>203</v>
      </c>
      <c r="C13" s="36"/>
      <c r="D13" s="36"/>
      <c r="E13" s="36"/>
      <c r="F13" s="36"/>
      <c r="G13" s="37"/>
    </row>
    <row r="14" spans="2:7" ht="19.5">
      <c r="B14" s="107" t="s">
        <v>204</v>
      </c>
      <c r="C14" s="36"/>
      <c r="D14" s="36"/>
      <c r="E14" s="36"/>
      <c r="F14" s="36"/>
      <c r="G14" s="37"/>
    </row>
    <row r="15" spans="2:7" ht="19.5">
      <c r="B15" s="107" t="s">
        <v>205</v>
      </c>
      <c r="C15" s="36"/>
      <c r="D15" s="36"/>
      <c r="E15" s="36"/>
      <c r="F15" s="36"/>
      <c r="G15" s="37"/>
    </row>
    <row r="16" spans="2:7" ht="20.25" thickBot="1">
      <c r="B16" s="108" t="s">
        <v>206</v>
      </c>
      <c r="C16" s="39"/>
      <c r="D16" s="39"/>
      <c r="E16" s="39"/>
      <c r="F16" s="39"/>
      <c r="G16" s="40"/>
    </row>
    <row r="17" ht="19.5">
      <c r="B17" s="103"/>
    </row>
    <row r="18" ht="19.5">
      <c r="B18" s="103"/>
    </row>
    <row r="19" ht="19.5">
      <c r="B19" s="167" t="s">
        <v>128</v>
      </c>
    </row>
    <row r="20" ht="19.5">
      <c r="B20" s="167" t="s">
        <v>22</v>
      </c>
    </row>
    <row r="21" ht="19.5">
      <c r="B21" s="103"/>
    </row>
    <row r="23" spans="2:8" ht="19.5">
      <c r="B23" s="62" t="s">
        <v>43</v>
      </c>
      <c r="C23" s="11"/>
      <c r="D23" s="11"/>
      <c r="E23" s="11"/>
      <c r="F23" s="11"/>
      <c r="G23" s="11"/>
      <c r="H23" s="11"/>
    </row>
    <row r="25" spans="2:3" ht="15" customHeight="1">
      <c r="B25" s="114"/>
      <c r="C25" s="114"/>
    </row>
    <row r="29" spans="2:8" ht="19.5">
      <c r="B29" s="62" t="s">
        <v>146</v>
      </c>
      <c r="C29" s="62"/>
      <c r="D29" s="62"/>
      <c r="E29" s="62"/>
      <c r="F29" s="62"/>
      <c r="G29" s="62"/>
      <c r="H29" s="62"/>
    </row>
    <row r="32" spans="2:5" ht="15">
      <c r="B32" t="s">
        <v>32</v>
      </c>
      <c r="D32" s="116">
        <f>'plan gestión-R'!D107</f>
      </c>
      <c r="E32" s="9" t="s">
        <v>3</v>
      </c>
    </row>
    <row r="34" spans="2:7" ht="15">
      <c r="B34" t="s">
        <v>16</v>
      </c>
      <c r="F34" s="4">
        <f>IF(ISERROR('plan gestión-R'!D111/'plan gestión-R'!D76),"",('plan gestión-R'!D111/'plan gestión-R'!D76*100))</f>
      </c>
      <c r="G34" t="s">
        <v>17</v>
      </c>
    </row>
    <row r="36" spans="2:5" ht="16.5" customHeight="1">
      <c r="B36" s="114">
        <f>IF(OR(D32="",F34=""),"",(IF(D32&gt;15000,(IF(F34&gt;20,"LAS EMISIONES DIFUSAS NO CUMPLEN LA LEGISLACIÓN","LAS EMISIONES DIFUSAS CUMPLEN LA LEGISLACIÓN")),IF(F34&gt;25,"LAS EMISIONES DIFUSAS NO CUMPLEN LA LEGISLACIÓN","LAS EMISIONES DIFUSAS CUMPLEN LA LEGISLACIÓN"))))</f>
      </c>
      <c r="E36" s="18"/>
    </row>
    <row r="37" ht="18" customHeight="1">
      <c r="C37" s="48"/>
    </row>
    <row r="39" spans="2:8" ht="19.5">
      <c r="B39" s="62" t="s">
        <v>180</v>
      </c>
      <c r="C39" s="177"/>
      <c r="D39" s="177"/>
      <c r="E39" s="177"/>
      <c r="F39" s="177"/>
      <c r="G39" s="177"/>
      <c r="H39" s="177"/>
    </row>
    <row r="42" spans="2:5" ht="15">
      <c r="B42" t="s">
        <v>127</v>
      </c>
      <c r="D42" s="145">
        <f>'plan gestión-R'!D115</f>
        <v>0</v>
      </c>
      <c r="E42" t="s">
        <v>3</v>
      </c>
    </row>
    <row r="44" ht="22.5">
      <c r="B44" s="255">
        <f>IF(OR(B25="",B36=""),"",(IF(AND(B25="LAS EMISIONES CONFINADAS CUMPLEN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86"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1">
      <selection activeCell="A68" sqref="A68:B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2" t="s">
        <v>104</v>
      </c>
      <c r="C9" s="173"/>
      <c r="D9" s="173"/>
      <c r="E9" s="173"/>
      <c r="F9" s="173"/>
      <c r="G9" s="173"/>
    </row>
    <row r="10" spans="1:7" ht="19.5">
      <c r="A10" s="9"/>
      <c r="B10" s="172" t="s">
        <v>105</v>
      </c>
      <c r="C10" s="173"/>
      <c r="D10" s="173"/>
      <c r="E10" s="173"/>
      <c r="F10" s="173"/>
      <c r="G10" s="173"/>
    </row>
    <row r="11" spans="1:7" ht="19.5">
      <c r="A11" s="9"/>
      <c r="B11" s="91"/>
      <c r="C11" s="9"/>
      <c r="D11" s="9"/>
      <c r="E11" s="9"/>
      <c r="F11" s="9"/>
      <c r="G11" s="9"/>
    </row>
    <row r="12" spans="1:7" ht="19.5">
      <c r="A12" s="9"/>
      <c r="B12" s="91"/>
      <c r="C12" s="9"/>
      <c r="D12" s="9"/>
      <c r="E12" s="9"/>
      <c r="F12" s="9"/>
      <c r="G12" s="9"/>
    </row>
    <row r="13" spans="1:7" ht="19.5">
      <c r="A13" s="9"/>
      <c r="B13" s="91"/>
      <c r="C13" s="9"/>
      <c r="D13" s="9"/>
      <c r="E13" s="9"/>
      <c r="F13" s="9"/>
      <c r="G13" s="9"/>
    </row>
    <row r="14" spans="1:7" ht="19.5">
      <c r="A14" s="9"/>
      <c r="B14" s="91"/>
      <c r="C14" s="9"/>
      <c r="D14" s="9"/>
      <c r="E14" s="9"/>
      <c r="F14" s="9"/>
      <c r="G14" s="9"/>
    </row>
    <row r="15" spans="1:7" ht="19.5">
      <c r="A15" s="9"/>
      <c r="B15" s="91"/>
      <c r="C15" s="9"/>
      <c r="D15" s="9"/>
      <c r="E15" s="9"/>
      <c r="F15" s="9"/>
      <c r="G15" s="9"/>
    </row>
    <row r="16" spans="1:7" ht="19.5">
      <c r="A16" s="9"/>
      <c r="B16" s="91"/>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12" t="s">
        <v>208</v>
      </c>
      <c r="F53">
        <f>A53</f>
        <v>0</v>
      </c>
    </row>
    <row r="56" spans="2:4" ht="16.5">
      <c r="B56" s="16" t="s">
        <v>28</v>
      </c>
      <c r="C56" s="17"/>
      <c r="D56" s="17"/>
    </row>
    <row r="57" ht="15">
      <c r="C57" s="2"/>
    </row>
    <row r="58" spans="2:3" ht="15">
      <c r="B58" s="61" t="s">
        <v>18</v>
      </c>
      <c r="C58" s="2"/>
    </row>
    <row r="59" spans="2:3" ht="15">
      <c r="B59" s="61" t="s">
        <v>14</v>
      </c>
      <c r="C59" s="2"/>
    </row>
    <row r="60" spans="2:3" ht="15">
      <c r="B60" s="61" t="s">
        <v>4</v>
      </c>
      <c r="C60" s="2"/>
    </row>
    <row r="61" spans="2:3" ht="15">
      <c r="B61" t="s">
        <v>19</v>
      </c>
      <c r="C61" s="2"/>
    </row>
    <row r="62" spans="2:3" ht="15">
      <c r="B62" t="s">
        <v>21</v>
      </c>
      <c r="C62" s="2"/>
    </row>
    <row r="63" spans="2:3" ht="15">
      <c r="B63" t="s">
        <v>20</v>
      </c>
      <c r="C63" s="2"/>
    </row>
    <row r="64" spans="2:3" ht="15">
      <c r="B64" s="61" t="s">
        <v>5</v>
      </c>
      <c r="C64" s="2"/>
    </row>
    <row r="65" spans="2:3" ht="15">
      <c r="B65" s="61" t="s">
        <v>6</v>
      </c>
      <c r="C65" s="2"/>
    </row>
    <row r="66" spans="2:3" ht="15">
      <c r="B66" s="61" t="s">
        <v>7</v>
      </c>
      <c r="C66" s="2"/>
    </row>
    <row r="67" spans="2:3" ht="15">
      <c r="B67" s="61" t="s">
        <v>9</v>
      </c>
      <c r="C67" s="2"/>
    </row>
    <row r="68" spans="2:3" ht="15">
      <c r="B68" t="s">
        <v>244</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6" t="s">
        <v>23</v>
      </c>
      <c r="C79" s="170"/>
      <c r="D79" s="170"/>
    </row>
    <row r="80" spans="2:4" ht="15">
      <c r="B80" s="9"/>
      <c r="C80" s="9"/>
      <c r="D80" s="9"/>
    </row>
    <row r="81" spans="2:6" ht="15">
      <c r="B81" s="84" t="s">
        <v>141</v>
      </c>
      <c r="C81" s="9"/>
      <c r="D81" s="9"/>
      <c r="E81" s="254"/>
      <c r="F81" t="s">
        <v>137</v>
      </c>
    </row>
    <row r="84" spans="2:5" ht="16.5">
      <c r="B84" s="14" t="s">
        <v>147</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58</v>
      </c>
      <c r="D107">
        <f>IF(D76=0,"",(D95-D105))</f>
      </c>
      <c r="E107" t="s">
        <v>0</v>
      </c>
    </row>
    <row r="110" ht="15.75" thickBot="1"/>
    <row r="111" spans="2:5" ht="15.75" thickBot="1">
      <c r="B111" s="33" t="s">
        <v>148</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7" t="s">
        <v>73</v>
      </c>
      <c r="C119" s="138"/>
      <c r="D119" s="138"/>
      <c r="E119" s="138"/>
      <c r="F119" s="138"/>
      <c r="G119" s="139"/>
    </row>
    <row r="120" spans="2:7" ht="16.5">
      <c r="B120" s="140" t="s">
        <v>140</v>
      </c>
      <c r="C120" s="141"/>
      <c r="D120" s="141"/>
      <c r="E120" s="141"/>
      <c r="F120" s="141"/>
      <c r="G120" s="142"/>
    </row>
    <row r="121" spans="2:7" ht="16.5">
      <c r="B121" s="140"/>
      <c r="C121" s="141"/>
      <c r="D121" s="141"/>
      <c r="E121" s="141"/>
      <c r="F121" s="141"/>
      <c r="G121" s="142"/>
    </row>
    <row r="122" spans="2:7" ht="16.5">
      <c r="B122" s="140"/>
      <c r="C122" s="9"/>
      <c r="D122" s="9"/>
      <c r="E122" s="9"/>
      <c r="F122" s="9"/>
      <c r="G122" s="28"/>
    </row>
    <row r="123" spans="2:7" ht="15">
      <c r="B123" s="27"/>
      <c r="C123" s="9"/>
      <c r="D123" s="9"/>
      <c r="E123" s="9"/>
      <c r="F123" s="9"/>
      <c r="G123" s="28"/>
    </row>
    <row r="124" spans="2:7" ht="15">
      <c r="B124" s="27" t="s">
        <v>74</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83</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71" r:id="rId4"/>
  <rowBreaks count="2" manualBreakCount="2">
    <brk id="54" max="6"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MDelHoyo</dc:creator>
  <cp:keywords/>
  <dc:description/>
  <cp:lastModifiedBy>pbenguria</cp:lastModifiedBy>
  <cp:lastPrinted>2004-04-21T13:37:01Z</cp:lastPrinted>
  <dcterms:created xsi:type="dcterms:W3CDTF">2003-09-29T14:16:51Z</dcterms:created>
  <dcterms:modified xsi:type="dcterms:W3CDTF">2006-10-09T13:13:30Z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-630467465</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