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6485" windowHeight="4500" tabRatio="599" activeTab="2"/>
  </bookViews>
  <sheets>
    <sheet name="Instrucciones" sheetId="1" r:id="rId1"/>
    <sheet name="Diagrama de flujo" sheetId="2" r:id="rId2"/>
    <sheet name="Escenario de base " sheetId="3" r:id="rId3"/>
    <sheet name="Escenario de proyecto" sheetId="4" r:id="rId4"/>
    <sheet name="Resumen Emisiones" sheetId="5" r:id="rId5"/>
    <sheet name="Información combustibles" sheetId="6" state="hidden" r:id="rId6"/>
    <sheet name="Factores de emisión Pesados" sheetId="7" state="hidden" r:id="rId7"/>
    <sheet name="CAPÍTULOS NST" sheetId="8" state="hidden" r:id="rId8"/>
    <sheet name="GRUPOS NST" sheetId="9" state="hidden" r:id="rId9"/>
  </sheets>
  <definedNames>
    <definedName name="DOM_A">'Información combustibles'!#REF!</definedName>
    <definedName name="DOM_COMB">'Información combustibles'!$A$2:$A$6</definedName>
    <definedName name="DOM_MET">'Información combustibles'!#REF!</definedName>
    <definedName name="DOM_NOR">'Información combustibles'!#REF!</definedName>
    <definedName name="DOMINIO_ARTICULADOS">'Información combustibles'!#REF!</definedName>
    <definedName name="DOMINIO_RIGIDOS">'Información combustibles'!#REF!</definedName>
  </definedNames>
  <calcPr fullCalcOnLoad="1"/>
</workbook>
</file>

<file path=xl/comments3.xml><?xml version="1.0" encoding="utf-8"?>
<comments xmlns="http://schemas.openxmlformats.org/spreadsheetml/2006/main">
  <authors>
    <author>MMA</author>
  </authors>
  <commentList>
    <comment ref="A4" authorId="0">
      <text>
        <r>
          <rPr>
            <sz val="8"/>
            <rFont val="Tahoma"/>
            <family val="0"/>
          </rPr>
          <t xml:space="preserve">Especificar orgien y destino
</t>
        </r>
      </text>
    </comment>
  </commentList>
</comments>
</file>

<file path=xl/comments4.xml><?xml version="1.0" encoding="utf-8"?>
<comments xmlns="http://schemas.openxmlformats.org/spreadsheetml/2006/main">
  <authors>
    <author>MMA</author>
  </authors>
  <commentList>
    <comment ref="A4" authorId="0">
      <text>
        <r>
          <rPr>
            <sz val="8"/>
            <rFont val="Tahoma"/>
            <family val="0"/>
          </rPr>
          <t xml:space="preserve">Especificar orgien y destino
</t>
        </r>
      </text>
    </comment>
  </commentList>
</comments>
</file>

<file path=xl/sharedStrings.xml><?xml version="1.0" encoding="utf-8"?>
<sst xmlns="http://schemas.openxmlformats.org/spreadsheetml/2006/main" count="1117" uniqueCount="140">
  <si>
    <t>Combustible</t>
  </si>
  <si>
    <t>Gasóleo</t>
  </si>
  <si>
    <t>Gasolina</t>
  </si>
  <si>
    <t>GLP</t>
  </si>
  <si>
    <t>En esta metodología se estiman los cambios en el consumo de combustible y su impacto en el CO2, las diferencias producidas en N2O y CH4 son tan reducidas que se ha optado por no incluirlas.</t>
  </si>
  <si>
    <t>GNC</t>
  </si>
  <si>
    <t>Toneladas transportadas por viaje</t>
  </si>
  <si>
    <t>Número de viajes</t>
  </si>
  <si>
    <t>Kilómetros recorridos por viaje</t>
  </si>
  <si>
    <t>Kilómetros recorridos totales</t>
  </si>
  <si>
    <t>Toneladas transportadas totales</t>
  </si>
  <si>
    <t>RÍGIDO</t>
  </si>
  <si>
    <t>ARTICULADO</t>
  </si>
  <si>
    <t>Clase de vehiculo</t>
  </si>
  <si>
    <t>Combustible utilizado en los trayectos</t>
  </si>
  <si>
    <t>Normativa del vehículo</t>
  </si>
  <si>
    <t>CONVENCIONAL</t>
  </si>
  <si>
    <t>EURO I - 91/542/EEC S I</t>
  </si>
  <si>
    <t>EURO II - 91/542/EEC S II</t>
  </si>
  <si>
    <t>EURO III - COM(97) 627</t>
  </si>
  <si>
    <t>EURO IV - COM(1998) 776</t>
  </si>
  <si>
    <t>EURO V - COM(1998) 776</t>
  </si>
  <si>
    <t>AÑO</t>
  </si>
  <si>
    <t>CATEGORÍA</t>
  </si>
  <si>
    <t>CLASE</t>
  </si>
  <si>
    <t>NORMATIVA</t>
  </si>
  <si>
    <t>LI_T</t>
  </si>
  <si>
    <t>LS_T</t>
  </si>
  <si>
    <t>LI_CARGA</t>
  </si>
  <si>
    <t>LS_CARGA</t>
  </si>
  <si>
    <t>FE_LIC</t>
  </si>
  <si>
    <t>FE_LSC</t>
  </si>
  <si>
    <t>P</t>
  </si>
  <si>
    <t>PRODUCTOS AGRÍCOLAS Y ANIMALES VIVOS</t>
  </si>
  <si>
    <t>PRODUCTOS ALIMENTICIOS Y FORRAJES</t>
  </si>
  <si>
    <t>COMBUSTIBLES MINERALES SÓLIDOS</t>
  </si>
  <si>
    <t>PRODUCTOS PETROLÍFEROS</t>
  </si>
  <si>
    <t>MINERALES Y RESIDUOS PARA REFUNDICIÓN</t>
  </si>
  <si>
    <t>PRODUCTOS METALÚRGICOS</t>
  </si>
  <si>
    <t>MINERALES BRUTOS O MANUFACTURADOS Y MATERIALES DE CONSTRUCCIÓN</t>
  </si>
  <si>
    <t>ABONOS</t>
  </si>
  <si>
    <t>PRODUCTOS QUÍMICOS</t>
  </si>
  <si>
    <t>MÁQUINAS, VEHÍCULOS, OBJETOS MANUFACTURADOS Y TRANSACCIONES ESPECIALES</t>
  </si>
  <si>
    <t>ANIMALES VIVOS</t>
  </si>
  <si>
    <t>CEREALES</t>
  </si>
  <si>
    <t>PATATAS</t>
  </si>
  <si>
    <t>OTRAS HORTALIZAS O VERDURAS FRESCAS O CONGELADAS Y FRUTAS FRESCAS</t>
  </si>
  <si>
    <t>MATERIAS TEXTILES Y  DESECHOS</t>
  </si>
  <si>
    <t>MADERA Y CORCHO</t>
  </si>
  <si>
    <t>REMOLACHAS AZUCARERAS</t>
  </si>
  <si>
    <t>OTRAS MATERIAS PRIMAS DE ORIGEN ANIMAL O VEGETAL</t>
  </si>
  <si>
    <t>AZÚCARES</t>
  </si>
  <si>
    <t>BEBIDAS</t>
  </si>
  <si>
    <t>ESTIMULANTES Y ESPECIAS</t>
  </si>
  <si>
    <t>PRODUCTOS ALIMENTICIOS PERECEDEROS O SEMIPERECEDEROS Y CONSERVAS</t>
  </si>
  <si>
    <t>PRODUCTOS ALIMENTICIOS NO PERECEDEROS Y LÚPULOS</t>
  </si>
  <si>
    <t>COMIDA PARA ANIMALES Y DESPERDICIOS ALIMENTICIOS</t>
  </si>
  <si>
    <t>OLEAGINOSOS</t>
  </si>
  <si>
    <t>HULLA</t>
  </si>
  <si>
    <t>LIGNITO Y TURBA</t>
  </si>
  <si>
    <t>COQUE</t>
  </si>
  <si>
    <t>PETRÓLEO EN BRUTO</t>
  </si>
  <si>
    <t>DERIVADOS ENERGÉTICOS</t>
  </si>
  <si>
    <t>HIDROCARBUROS ENERGÉTICOS GASEOSOS, LICUADOS O COMPRIMIDOS</t>
  </si>
  <si>
    <t>DERIVADOS NO ENERGÉTICOS</t>
  </si>
  <si>
    <t>MINERALES Y RESIDUOS NO FERROSOS</t>
  </si>
  <si>
    <t>CHATARRAS Y POLVOS DE ALTOS HORNOS</t>
  </si>
  <si>
    <t>FUNDICIÓN Y ACEROS BRUTOS, FERROALEACIONES</t>
  </si>
  <si>
    <t>PRODUCTOS SEMISIDERÚRGICOS LAMINADOS</t>
  </si>
  <si>
    <t>LINGOTES, PERFILES, ALAMBRE, MATERIAL DE VÍA FÉRREA</t>
  </si>
  <si>
    <t>CHAPAS, FLEJES Y TIRAS DE ACERO</t>
  </si>
  <si>
    <t>TUBOS, MOLDES Y PIEZAS FORJADAS DE HIERRO O DE ACERO</t>
  </si>
  <si>
    <t>METALES NO FERROSOS</t>
  </si>
  <si>
    <t>ARENAS, GRAVAS, ARCILLAS, ESCORIAS</t>
  </si>
  <si>
    <t>SAL, PIRITAS, AZUFRE</t>
  </si>
  <si>
    <t>LAS DEMÁS PIEDRAS, TIERRAS Y MINERALES</t>
  </si>
  <si>
    <t>CEMENTOS, CAL</t>
  </si>
  <si>
    <t>YESO</t>
  </si>
  <si>
    <t>LOS DEMÁS MATERIALES DE CONSTRUCCIÓN MANUFACTURADOS</t>
  </si>
  <si>
    <t>ABONOS NATURALES</t>
  </si>
  <si>
    <t>ABONOS MANUFACTURADOS</t>
  </si>
  <si>
    <t>PRODUCTOS QUÍMICOS DE BASE</t>
  </si>
  <si>
    <t>ALUMINIO</t>
  </si>
  <si>
    <t>PRODUCTOS CARBOQUÍMICOS</t>
  </si>
  <si>
    <t>CELULOSA Y DESPERDICIOS</t>
  </si>
  <si>
    <t>LAS DEMAS MATERIAS QUÍMICAS</t>
  </si>
  <si>
    <t>VEHÍCULOS Y MATERIAL DE TRANSPORTE</t>
  </si>
  <si>
    <t>TRACTORES MÁQUINAS Y APARATOS AGRÍCOLAS</t>
  </si>
  <si>
    <t>LAS DEMÁS MÁQUINAS, MOTORES Y SUS PIEZAS</t>
  </si>
  <si>
    <t>ARTÍCULOS METÁLICOS</t>
  </si>
  <si>
    <t>VIDRIO, VIDRIERÍA, PRODUCTOS CERÁMICOS</t>
  </si>
  <si>
    <t>CUEROS, TEXTILES, VESTIDOS</t>
  </si>
  <si>
    <t>ARTÍCULOS MANUFACTURADOS DIVERSOS</t>
  </si>
  <si>
    <t>TRANSACCIONES ESPECIALES</t>
  </si>
  <si>
    <t>DESCRIPCIÓN</t>
  </si>
  <si>
    <t>CLAVE</t>
  </si>
  <si>
    <t>Escenario Base</t>
  </si>
  <si>
    <t>Escenario Proyecto</t>
  </si>
  <si>
    <t>Año</t>
  </si>
  <si>
    <t>CAPÍTULO</t>
  </si>
  <si>
    <t>FE Carga g CO2/tkm</t>
  </si>
  <si>
    <t>FE Carga g CO2/km</t>
  </si>
  <si>
    <t>FE vacío g CO2/km</t>
  </si>
  <si>
    <t>GRUPO</t>
  </si>
  <si>
    <t>Diagrama de flujo</t>
  </si>
  <si>
    <t xml:space="preserve">Instrucciones para la cumplimentación: </t>
  </si>
  <si>
    <t>Celdas a cumplimentar</t>
  </si>
  <si>
    <t>Pestaña "Diagrama de flujo": síntesis del proceso, no es necesario cumplimentar información</t>
  </si>
  <si>
    <t>Características viaje de ida</t>
  </si>
  <si>
    <t>Características viaje de vuelta</t>
  </si>
  <si>
    <t>Datos totales</t>
  </si>
  <si>
    <t>Reducción de emisiones</t>
  </si>
  <si>
    <t xml:space="preserve">Pestaña "Escenario de base": cumplimentar con las características del escenario base </t>
  </si>
  <si>
    <t>Pestaña "Escenario de proyecto": cumplimentar con las características del escenario proyecto</t>
  </si>
  <si>
    <t>Escenario base</t>
  </si>
  <si>
    <t>Escenario proyecto</t>
  </si>
  <si>
    <t>Ruta</t>
  </si>
  <si>
    <t>Emsiones totales (t CO2)</t>
  </si>
  <si>
    <t>ton-km</t>
  </si>
  <si>
    <t>Emisiones (ton CO2)</t>
  </si>
  <si>
    <t>Ton-km</t>
  </si>
  <si>
    <t>Datos</t>
  </si>
  <si>
    <t>Emisiones (ton-CO2)</t>
  </si>
  <si>
    <t>Ton- km</t>
  </si>
  <si>
    <t>Consumo utilizado por viaje (l)</t>
  </si>
  <si>
    <t>Emisiones por viaje (kg CO2)</t>
  </si>
  <si>
    <t>Consumo realizado por viaje (l)</t>
  </si>
  <si>
    <t>Emisones por viaje (Kg CO2)</t>
  </si>
  <si>
    <t>Toneladas kilómetro transportadas totales</t>
  </si>
  <si>
    <t>Toneladas kilómetro tranportadas por viaje</t>
  </si>
  <si>
    <t>Emisiones por viaje(kg CO2)</t>
  </si>
  <si>
    <t>Consumo realizado  por viaje (l)</t>
  </si>
  <si>
    <t>% en energía biocombustible empleado</t>
  </si>
  <si>
    <t>% biocombustible en energía empleado</t>
  </si>
  <si>
    <t>Emisiones  (ton CO2)</t>
  </si>
  <si>
    <t>Pestaña "Resumen de emisiones": una vez cumplimentadas el resto de pestañas, esta hoja recoge las emisiones para el escenario base, escenario de proyecto y reducción de emisiones</t>
  </si>
  <si>
    <t>Reducción de emisiones estimada en un año</t>
  </si>
  <si>
    <t xml:space="preserve">Celdas a cumplimentar voluntariamente </t>
  </si>
  <si>
    <t>Eléctrica</t>
  </si>
  <si>
    <t>Factor de emisión combustibles (Kg/l)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</si>
</sst>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.0000"/>
    <numFmt numFmtId="189" formatCode="0.0%"/>
    <numFmt numFmtId="190" formatCode="#,##0.0"/>
    <numFmt numFmtId="191" formatCode="#,##0.000"/>
    <numFmt numFmtId="192" formatCode="#,##0.0000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_-* #,##0.0\ _P_t_s_-;\-* #,##0.0\ _P_t_s_-;_-* &quot;-&quot;??\ _P_t_s_-;_-@_-"/>
    <numFmt numFmtId="198" formatCode="_-* #,##0\ _P_t_s_-;\-* #,##0\ _P_t_s_-;_-* &quot;-&quot;??\ _P_t_s_-;_-@_-"/>
  </numFmts>
  <fonts count="2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8"/>
      <name val="Arial"/>
      <family val="2"/>
    </font>
    <font>
      <sz val="8"/>
      <name val="Tahoma"/>
      <family val="0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9"/>
      <name val="Arial"/>
      <family val="2"/>
    </font>
    <font>
      <b/>
      <sz val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2" fillId="7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3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11" fillId="0" borderId="8" applyNumberFormat="0" applyFill="0" applyAlignment="0" applyProtection="0"/>
    <xf numFmtId="0" fontId="21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Alignment="1">
      <alignment/>
    </xf>
    <xf numFmtId="0" fontId="1" fillId="24" borderId="10" xfId="0" applyFont="1" applyFill="1" applyBorder="1" applyAlignment="1">
      <alignment horizontal="center" vertical="center" wrapText="1"/>
    </xf>
    <xf numFmtId="0" fontId="1" fillId="24" borderId="0" xfId="0" applyFont="1" applyFill="1" applyAlignment="1">
      <alignment horizontal="center"/>
    </xf>
    <xf numFmtId="3" fontId="4" fillId="0" borderId="0" xfId="0" applyNumberFormat="1" applyFont="1" applyAlignment="1">
      <alignment/>
    </xf>
    <xf numFmtId="0" fontId="1" fillId="24" borderId="0" xfId="0" applyFont="1" applyFill="1" applyAlignment="1">
      <alignment horizontal="center"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0" fillId="25" borderId="10" xfId="0" applyFill="1" applyBorder="1" applyAlignment="1">
      <alignment/>
    </xf>
    <xf numFmtId="0" fontId="22" fillId="0" borderId="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4" fontId="0" fillId="0" borderId="11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92" fontId="0" fillId="0" borderId="0" xfId="0" applyNumberFormat="1" applyAlignment="1">
      <alignment/>
    </xf>
    <xf numFmtId="0" fontId="0" fillId="0" borderId="0" xfId="0" applyBorder="1" applyAlignment="1">
      <alignment/>
    </xf>
    <xf numFmtId="0" fontId="1" fillId="24" borderId="10" xfId="0" applyFont="1" applyFill="1" applyBorder="1" applyAlignment="1">
      <alignment vertical="top" wrapText="1"/>
    </xf>
    <xf numFmtId="0" fontId="22" fillId="0" borderId="0" xfId="0" applyFont="1" applyAlignment="1">
      <alignment/>
    </xf>
    <xf numFmtId="0" fontId="22" fillId="0" borderId="0" xfId="0" applyFont="1" applyFill="1" applyAlignment="1">
      <alignment/>
    </xf>
    <xf numFmtId="3" fontId="0" fillId="0" borderId="12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25" fillId="0" borderId="0" xfId="0" applyFont="1" applyAlignment="1">
      <alignment/>
    </xf>
    <xf numFmtId="0" fontId="24" fillId="24" borderId="10" xfId="0" applyFont="1" applyFill="1" applyBorder="1" applyAlignment="1">
      <alignment horizontal="center" vertical="center" wrapText="1"/>
    </xf>
    <xf numFmtId="3" fontId="25" fillId="0" borderId="10" xfId="0" applyNumberFormat="1" applyFont="1" applyFill="1" applyBorder="1" applyAlignment="1">
      <alignment horizontal="right" vertical="center" wrapText="1"/>
    </xf>
    <xf numFmtId="4" fontId="25" fillId="0" borderId="10" xfId="0" applyNumberFormat="1" applyFont="1" applyFill="1" applyBorder="1" applyAlignment="1">
      <alignment horizontal="right" vertical="center" wrapText="1"/>
    </xf>
    <xf numFmtId="0" fontId="26" fillId="20" borderId="10" xfId="0" applyFont="1" applyFill="1" applyBorder="1" applyAlignment="1">
      <alignment horizontal="center" vertical="center" wrapText="1"/>
    </xf>
    <xf numFmtId="0" fontId="26" fillId="20" borderId="10" xfId="0" applyFont="1" applyFill="1" applyBorder="1" applyAlignment="1">
      <alignment horizontal="right" vertical="center" wrapText="1"/>
    </xf>
    <xf numFmtId="0" fontId="1" fillId="24" borderId="13" xfId="0" applyFont="1" applyFill="1" applyBorder="1" applyAlignment="1">
      <alignment vertical="center"/>
    </xf>
    <xf numFmtId="0" fontId="1" fillId="24" borderId="13" xfId="0" applyFont="1" applyFill="1" applyBorder="1" applyAlignment="1">
      <alignment horizontal="center" vertical="center" wrapText="1"/>
    </xf>
    <xf numFmtId="9" fontId="0" fillId="25" borderId="10" xfId="0" applyNumberFormat="1" applyFill="1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Fill="1" applyBorder="1" applyAlignment="1">
      <alignment/>
    </xf>
    <xf numFmtId="0" fontId="0" fillId="26" borderId="10" xfId="0" applyFill="1" applyBorder="1" applyAlignment="1">
      <alignment/>
    </xf>
    <xf numFmtId="0" fontId="0" fillId="0" borderId="10" xfId="0" applyFill="1" applyBorder="1" applyAlignment="1">
      <alignment/>
    </xf>
    <xf numFmtId="0" fontId="1" fillId="27" borderId="10" xfId="0" applyFont="1" applyFill="1" applyBorder="1" applyAlignment="1">
      <alignment horizontal="center" vertical="center" wrapText="1"/>
    </xf>
    <xf numFmtId="0" fontId="1" fillId="27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22" fillId="0" borderId="0" xfId="0" applyFont="1" applyBorder="1" applyAlignment="1">
      <alignment horizontal="left" vertical="center"/>
    </xf>
    <xf numFmtId="2" fontId="1" fillId="0" borderId="0" xfId="0" applyNumberFormat="1" applyFont="1" applyFill="1" applyBorder="1" applyAlignment="1">
      <alignment horizontal="center" wrapText="1"/>
    </xf>
    <xf numFmtId="0" fontId="1" fillId="24" borderId="10" xfId="0" applyFont="1" applyFill="1" applyBorder="1" applyAlignment="1">
      <alignment horizontal="center"/>
    </xf>
    <xf numFmtId="0" fontId="1" fillId="24" borderId="14" xfId="0" applyFont="1" applyFill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2" fontId="1" fillId="24" borderId="14" xfId="0" applyNumberFormat="1" applyFont="1" applyFill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2" fontId="1" fillId="24" borderId="14" xfId="0" applyNumberFormat="1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4" fillId="0" borderId="0" xfId="0" applyFont="1" applyAlignment="1">
      <alignment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6</xdr:row>
      <xdr:rowOff>19050</xdr:rowOff>
    </xdr:from>
    <xdr:to>
      <xdr:col>2</xdr:col>
      <xdr:colOff>428625</xdr:colOff>
      <xdr:row>12</xdr:row>
      <xdr:rowOff>0</xdr:rowOff>
    </xdr:to>
    <xdr:sp>
      <xdr:nvSpPr>
        <xdr:cNvPr id="1" name="7 Rectángulo"/>
        <xdr:cNvSpPr>
          <a:spLocks/>
        </xdr:cNvSpPr>
      </xdr:nvSpPr>
      <xdr:spPr>
        <a:xfrm>
          <a:off x="114300" y="990600"/>
          <a:ext cx="2000250" cy="952500"/>
        </a:xfrm>
        <a:prstGeom prst="rect">
          <a:avLst/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Flota de vehículos</a:t>
          </a:r>
        </a:p>
      </xdr:txBody>
    </xdr:sp>
    <xdr:clientData/>
  </xdr:twoCellAnchor>
  <xdr:twoCellAnchor>
    <xdr:from>
      <xdr:col>2</xdr:col>
      <xdr:colOff>561975</xdr:colOff>
      <xdr:row>8</xdr:row>
      <xdr:rowOff>76200</xdr:rowOff>
    </xdr:from>
    <xdr:to>
      <xdr:col>4</xdr:col>
      <xdr:colOff>142875</xdr:colOff>
      <xdr:row>10</xdr:row>
      <xdr:rowOff>0</xdr:rowOff>
    </xdr:to>
    <xdr:sp>
      <xdr:nvSpPr>
        <xdr:cNvPr id="2" name="10 Flecha derecha"/>
        <xdr:cNvSpPr>
          <a:spLocks/>
        </xdr:cNvSpPr>
      </xdr:nvSpPr>
      <xdr:spPr>
        <a:xfrm>
          <a:off x="2247900" y="1371600"/>
          <a:ext cx="1104900" cy="247650"/>
        </a:xfrm>
        <a:prstGeom prst="rightArrow">
          <a:avLst>
            <a:gd name="adj" fmla="val 4306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495300</xdr:colOff>
      <xdr:row>26</xdr:row>
      <xdr:rowOff>0</xdr:rowOff>
    </xdr:from>
    <xdr:to>
      <xdr:col>12</xdr:col>
      <xdr:colOff>47625</xdr:colOff>
      <xdr:row>26</xdr:row>
      <xdr:rowOff>0</xdr:rowOff>
    </xdr:to>
    <xdr:sp>
      <xdr:nvSpPr>
        <xdr:cNvPr id="3" name="3 Rectángulo"/>
        <xdr:cNvSpPr>
          <a:spLocks/>
        </xdr:cNvSpPr>
      </xdr:nvSpPr>
      <xdr:spPr>
        <a:xfrm>
          <a:off x="7515225" y="4733925"/>
          <a:ext cx="1838325" cy="0"/>
        </a:xfrm>
        <a:prstGeom prst="rect">
          <a:avLst/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Algorítmo de estimación (Factores de emisión implicitos sacados de la EPTMC)  </a:t>
          </a:r>
        </a:p>
      </xdr:txBody>
    </xdr:sp>
    <xdr:clientData/>
  </xdr:twoCellAnchor>
  <xdr:twoCellAnchor>
    <xdr:from>
      <xdr:col>5</xdr:col>
      <xdr:colOff>428625</xdr:colOff>
      <xdr:row>26</xdr:row>
      <xdr:rowOff>0</xdr:rowOff>
    </xdr:from>
    <xdr:to>
      <xdr:col>7</xdr:col>
      <xdr:colOff>742950</xdr:colOff>
      <xdr:row>26</xdr:row>
      <xdr:rowOff>0</xdr:rowOff>
    </xdr:to>
    <xdr:sp>
      <xdr:nvSpPr>
        <xdr:cNvPr id="4" name="12 Rectángulo"/>
        <xdr:cNvSpPr>
          <a:spLocks/>
        </xdr:cNvSpPr>
      </xdr:nvSpPr>
      <xdr:spPr>
        <a:xfrm>
          <a:off x="4400550" y="4733925"/>
          <a:ext cx="1838325" cy="0"/>
        </a:xfrm>
        <a:prstGeom prst="rect">
          <a:avLst/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Tipología de mercancía</a:t>
          </a:r>
        </a:p>
      </xdr:txBody>
    </xdr:sp>
    <xdr:clientData/>
  </xdr:twoCellAnchor>
  <xdr:twoCellAnchor>
    <xdr:from>
      <xdr:col>5</xdr:col>
      <xdr:colOff>381000</xdr:colOff>
      <xdr:row>26</xdr:row>
      <xdr:rowOff>0</xdr:rowOff>
    </xdr:from>
    <xdr:to>
      <xdr:col>8</xdr:col>
      <xdr:colOff>57150</xdr:colOff>
      <xdr:row>26</xdr:row>
      <xdr:rowOff>0</xdr:rowOff>
    </xdr:to>
    <xdr:sp>
      <xdr:nvSpPr>
        <xdr:cNvPr id="5" name="13 Rectángulo"/>
        <xdr:cNvSpPr>
          <a:spLocks/>
        </xdr:cNvSpPr>
      </xdr:nvSpPr>
      <xdr:spPr>
        <a:xfrm>
          <a:off x="4352925" y="4733925"/>
          <a:ext cx="1962150" cy="0"/>
        </a:xfrm>
        <a:prstGeom prst="rect">
          <a:avLst/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Preparación de la información </a:t>
          </a:r>
        </a:p>
      </xdr:txBody>
    </xdr:sp>
    <xdr:clientData/>
  </xdr:twoCellAnchor>
  <xdr:twoCellAnchor>
    <xdr:from>
      <xdr:col>6</xdr:col>
      <xdr:colOff>304800</xdr:colOff>
      <xdr:row>26</xdr:row>
      <xdr:rowOff>0</xdr:rowOff>
    </xdr:from>
    <xdr:to>
      <xdr:col>6</xdr:col>
      <xdr:colOff>600075</xdr:colOff>
      <xdr:row>26</xdr:row>
      <xdr:rowOff>0</xdr:rowOff>
    </xdr:to>
    <xdr:sp>
      <xdr:nvSpPr>
        <xdr:cNvPr id="6" name="16 Flecha arriba y abajo"/>
        <xdr:cNvSpPr>
          <a:spLocks/>
        </xdr:cNvSpPr>
      </xdr:nvSpPr>
      <xdr:spPr>
        <a:xfrm>
          <a:off x="5038725" y="4733925"/>
          <a:ext cx="295275" cy="0"/>
        </a:xfrm>
        <a:prstGeom prst="upDownArrow">
          <a:avLst>
            <a:gd name="adj" fmla="val -31763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171450</xdr:colOff>
      <xdr:row>26</xdr:row>
      <xdr:rowOff>0</xdr:rowOff>
    </xdr:from>
    <xdr:to>
      <xdr:col>9</xdr:col>
      <xdr:colOff>409575</xdr:colOff>
      <xdr:row>26</xdr:row>
      <xdr:rowOff>0</xdr:rowOff>
    </xdr:to>
    <xdr:sp>
      <xdr:nvSpPr>
        <xdr:cNvPr id="7" name="17 Flecha derecha"/>
        <xdr:cNvSpPr>
          <a:spLocks/>
        </xdr:cNvSpPr>
      </xdr:nvSpPr>
      <xdr:spPr>
        <a:xfrm>
          <a:off x="6429375" y="4733925"/>
          <a:ext cx="1000125" cy="0"/>
        </a:xfrm>
        <a:prstGeom prst="rightArrow">
          <a:avLst>
            <a:gd name="adj" fmla="val 3571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228600</xdr:colOff>
      <xdr:row>26</xdr:row>
      <xdr:rowOff>0</xdr:rowOff>
    </xdr:from>
    <xdr:to>
      <xdr:col>13</xdr:col>
      <xdr:colOff>466725</xdr:colOff>
      <xdr:row>26</xdr:row>
      <xdr:rowOff>0</xdr:rowOff>
    </xdr:to>
    <xdr:sp>
      <xdr:nvSpPr>
        <xdr:cNvPr id="8" name="5 Flecha derecha"/>
        <xdr:cNvSpPr>
          <a:spLocks/>
        </xdr:cNvSpPr>
      </xdr:nvSpPr>
      <xdr:spPr>
        <a:xfrm>
          <a:off x="9534525" y="4733925"/>
          <a:ext cx="1000125" cy="0"/>
        </a:xfrm>
        <a:prstGeom prst="rightArrow">
          <a:avLst>
            <a:gd name="adj" fmla="val 3571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571500</xdr:colOff>
      <xdr:row>26</xdr:row>
      <xdr:rowOff>0</xdr:rowOff>
    </xdr:from>
    <xdr:to>
      <xdr:col>16</xdr:col>
      <xdr:colOff>123825</xdr:colOff>
      <xdr:row>26</xdr:row>
      <xdr:rowOff>0</xdr:rowOff>
    </xdr:to>
    <xdr:sp>
      <xdr:nvSpPr>
        <xdr:cNvPr id="9" name="6 Rectángulo"/>
        <xdr:cNvSpPr>
          <a:spLocks/>
        </xdr:cNvSpPr>
      </xdr:nvSpPr>
      <xdr:spPr>
        <a:xfrm>
          <a:off x="10639425" y="4733925"/>
          <a:ext cx="1838325" cy="0"/>
        </a:xfrm>
        <a:prstGeom prst="rect">
          <a:avLst/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Emisiones atmosféricas</a:t>
          </a:r>
        </a:p>
      </xdr:txBody>
    </xdr:sp>
    <xdr:clientData/>
  </xdr:twoCellAnchor>
  <xdr:twoCellAnchor>
    <xdr:from>
      <xdr:col>9</xdr:col>
      <xdr:colOff>647700</xdr:colOff>
      <xdr:row>26</xdr:row>
      <xdr:rowOff>0</xdr:rowOff>
    </xdr:from>
    <xdr:to>
      <xdr:col>12</xdr:col>
      <xdr:colOff>200025</xdr:colOff>
      <xdr:row>26</xdr:row>
      <xdr:rowOff>0</xdr:rowOff>
    </xdr:to>
    <xdr:sp>
      <xdr:nvSpPr>
        <xdr:cNvPr id="10" name="3 Rectángulo"/>
        <xdr:cNvSpPr>
          <a:spLocks/>
        </xdr:cNvSpPr>
      </xdr:nvSpPr>
      <xdr:spPr>
        <a:xfrm>
          <a:off x="7667625" y="4733925"/>
          <a:ext cx="1838325" cy="0"/>
        </a:xfrm>
        <a:prstGeom prst="rect">
          <a:avLst/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Algorítmo de estimación </a:t>
          </a:r>
        </a:p>
      </xdr:txBody>
    </xdr:sp>
    <xdr:clientData/>
  </xdr:twoCellAnchor>
  <xdr:twoCellAnchor>
    <xdr:from>
      <xdr:col>12</xdr:col>
      <xdr:colOff>381000</xdr:colOff>
      <xdr:row>26</xdr:row>
      <xdr:rowOff>0</xdr:rowOff>
    </xdr:from>
    <xdr:to>
      <xdr:col>13</xdr:col>
      <xdr:colOff>619125</xdr:colOff>
      <xdr:row>26</xdr:row>
      <xdr:rowOff>0</xdr:rowOff>
    </xdr:to>
    <xdr:sp>
      <xdr:nvSpPr>
        <xdr:cNvPr id="11" name="5 Flecha derecha"/>
        <xdr:cNvSpPr>
          <a:spLocks/>
        </xdr:cNvSpPr>
      </xdr:nvSpPr>
      <xdr:spPr>
        <a:xfrm>
          <a:off x="9686925" y="4733925"/>
          <a:ext cx="1000125" cy="0"/>
        </a:xfrm>
        <a:prstGeom prst="rightArrow">
          <a:avLst>
            <a:gd name="adj" fmla="val 3571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723900</xdr:colOff>
      <xdr:row>26</xdr:row>
      <xdr:rowOff>0</xdr:rowOff>
    </xdr:from>
    <xdr:to>
      <xdr:col>16</xdr:col>
      <xdr:colOff>276225</xdr:colOff>
      <xdr:row>26</xdr:row>
      <xdr:rowOff>0</xdr:rowOff>
    </xdr:to>
    <xdr:sp>
      <xdr:nvSpPr>
        <xdr:cNvPr id="12" name="6 Rectángulo"/>
        <xdr:cNvSpPr>
          <a:spLocks/>
        </xdr:cNvSpPr>
      </xdr:nvSpPr>
      <xdr:spPr>
        <a:xfrm>
          <a:off x="10791825" y="4733925"/>
          <a:ext cx="1838325" cy="0"/>
        </a:xfrm>
        <a:prstGeom prst="rect">
          <a:avLst/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Emisiones atmosféricas</a:t>
          </a:r>
        </a:p>
      </xdr:txBody>
    </xdr:sp>
    <xdr:clientData/>
  </xdr:twoCellAnchor>
  <xdr:twoCellAnchor>
    <xdr:from>
      <xdr:col>4</xdr:col>
      <xdr:colOff>361950</xdr:colOff>
      <xdr:row>5</xdr:row>
      <xdr:rowOff>76200</xdr:rowOff>
    </xdr:from>
    <xdr:to>
      <xdr:col>7</xdr:col>
      <xdr:colOff>19050</xdr:colOff>
      <xdr:row>12</xdr:row>
      <xdr:rowOff>9525</xdr:rowOff>
    </xdr:to>
    <xdr:sp>
      <xdr:nvSpPr>
        <xdr:cNvPr id="13" name="8 Rectángulo"/>
        <xdr:cNvSpPr>
          <a:spLocks/>
        </xdr:cNvSpPr>
      </xdr:nvSpPr>
      <xdr:spPr>
        <a:xfrm>
          <a:off x="3571875" y="885825"/>
          <a:ext cx="1943100" cy="1066800"/>
        </a:xfrm>
        <a:prstGeom prst="rect">
          <a:avLst/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Consumos directos</a:t>
          </a:r>
        </a:p>
      </xdr:txBody>
    </xdr:sp>
    <xdr:clientData/>
  </xdr:twoCellAnchor>
  <xdr:twoCellAnchor>
    <xdr:from>
      <xdr:col>7</xdr:col>
      <xdr:colOff>123825</xdr:colOff>
      <xdr:row>8</xdr:row>
      <xdr:rowOff>38100</xdr:rowOff>
    </xdr:from>
    <xdr:to>
      <xdr:col>8</xdr:col>
      <xdr:colOff>361950</xdr:colOff>
      <xdr:row>10</xdr:row>
      <xdr:rowOff>0</xdr:rowOff>
    </xdr:to>
    <xdr:sp>
      <xdr:nvSpPr>
        <xdr:cNvPr id="14" name="17 Flecha derecha"/>
        <xdr:cNvSpPr>
          <a:spLocks/>
        </xdr:cNvSpPr>
      </xdr:nvSpPr>
      <xdr:spPr>
        <a:xfrm>
          <a:off x="5619750" y="1333500"/>
          <a:ext cx="1000125" cy="285750"/>
        </a:xfrm>
        <a:prstGeom prst="rightArrow">
          <a:avLst>
            <a:gd name="adj" fmla="val 3571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457200</xdr:colOff>
      <xdr:row>5</xdr:row>
      <xdr:rowOff>47625</xdr:rowOff>
    </xdr:from>
    <xdr:to>
      <xdr:col>11</xdr:col>
      <xdr:colOff>9525</xdr:colOff>
      <xdr:row>11</xdr:row>
      <xdr:rowOff>28575</xdr:rowOff>
    </xdr:to>
    <xdr:sp>
      <xdr:nvSpPr>
        <xdr:cNvPr id="15" name="6 Rectángulo"/>
        <xdr:cNvSpPr>
          <a:spLocks/>
        </xdr:cNvSpPr>
      </xdr:nvSpPr>
      <xdr:spPr>
        <a:xfrm>
          <a:off x="6715125" y="857250"/>
          <a:ext cx="1838325" cy="952500"/>
        </a:xfrm>
        <a:prstGeom prst="rect">
          <a:avLst/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Emisiones GEI</a:t>
          </a:r>
        </a:p>
      </xdr:txBody>
    </xdr:sp>
    <xdr:clientData/>
  </xdr:twoCellAnchor>
  <xdr:twoCellAnchor>
    <xdr:from>
      <xdr:col>0</xdr:col>
      <xdr:colOff>266700</xdr:colOff>
      <xdr:row>16</xdr:row>
      <xdr:rowOff>57150</xdr:rowOff>
    </xdr:from>
    <xdr:to>
      <xdr:col>2</xdr:col>
      <xdr:colOff>581025</xdr:colOff>
      <xdr:row>22</xdr:row>
      <xdr:rowOff>38100</xdr:rowOff>
    </xdr:to>
    <xdr:sp>
      <xdr:nvSpPr>
        <xdr:cNvPr id="16" name="7 Rectángulo"/>
        <xdr:cNvSpPr>
          <a:spLocks/>
        </xdr:cNvSpPr>
      </xdr:nvSpPr>
      <xdr:spPr>
        <a:xfrm>
          <a:off x="266700" y="2647950"/>
          <a:ext cx="2000250" cy="952500"/>
        </a:xfrm>
        <a:prstGeom prst="rect">
          <a:avLst/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Flota de vehículos</a:t>
          </a:r>
        </a:p>
      </xdr:txBody>
    </xdr:sp>
    <xdr:clientData/>
  </xdr:twoCellAnchor>
  <xdr:twoCellAnchor>
    <xdr:from>
      <xdr:col>2</xdr:col>
      <xdr:colOff>619125</xdr:colOff>
      <xdr:row>18</xdr:row>
      <xdr:rowOff>38100</xdr:rowOff>
    </xdr:from>
    <xdr:to>
      <xdr:col>4</xdr:col>
      <xdr:colOff>200025</xdr:colOff>
      <xdr:row>19</xdr:row>
      <xdr:rowOff>123825</xdr:rowOff>
    </xdr:to>
    <xdr:sp>
      <xdr:nvSpPr>
        <xdr:cNvPr id="17" name="10 Flecha derecha"/>
        <xdr:cNvSpPr>
          <a:spLocks/>
        </xdr:cNvSpPr>
      </xdr:nvSpPr>
      <xdr:spPr>
        <a:xfrm>
          <a:off x="2305050" y="2952750"/>
          <a:ext cx="1104900" cy="247650"/>
        </a:xfrm>
        <a:prstGeom prst="rightArrow">
          <a:avLst>
            <a:gd name="adj" fmla="val 4306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323850</xdr:colOff>
      <xdr:row>14</xdr:row>
      <xdr:rowOff>142875</xdr:rowOff>
    </xdr:from>
    <xdr:to>
      <xdr:col>6</xdr:col>
      <xdr:colOff>742950</xdr:colOff>
      <xdr:row>21</xdr:row>
      <xdr:rowOff>76200</xdr:rowOff>
    </xdr:to>
    <xdr:sp>
      <xdr:nvSpPr>
        <xdr:cNvPr id="18" name="8 Rectángulo"/>
        <xdr:cNvSpPr>
          <a:spLocks/>
        </xdr:cNvSpPr>
      </xdr:nvSpPr>
      <xdr:spPr>
        <a:xfrm>
          <a:off x="3533775" y="2409825"/>
          <a:ext cx="1943100" cy="1066800"/>
        </a:xfrm>
        <a:prstGeom prst="rect">
          <a:avLst/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Consumos directos</a:t>
          </a:r>
        </a:p>
      </xdr:txBody>
    </xdr:sp>
    <xdr:clientData/>
  </xdr:twoCellAnchor>
  <xdr:twoCellAnchor>
    <xdr:from>
      <xdr:col>7</xdr:col>
      <xdr:colOff>66675</xdr:colOff>
      <xdr:row>17</xdr:row>
      <xdr:rowOff>47625</xdr:rowOff>
    </xdr:from>
    <xdr:to>
      <xdr:col>8</xdr:col>
      <xdr:colOff>304800</xdr:colOff>
      <xdr:row>19</xdr:row>
      <xdr:rowOff>9525</xdr:rowOff>
    </xdr:to>
    <xdr:sp>
      <xdr:nvSpPr>
        <xdr:cNvPr id="19" name="17 Flecha derecha"/>
        <xdr:cNvSpPr>
          <a:spLocks/>
        </xdr:cNvSpPr>
      </xdr:nvSpPr>
      <xdr:spPr>
        <a:xfrm>
          <a:off x="5562600" y="2800350"/>
          <a:ext cx="1000125" cy="285750"/>
        </a:xfrm>
        <a:prstGeom prst="rightArrow">
          <a:avLst>
            <a:gd name="adj" fmla="val 3571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533400</xdr:colOff>
      <xdr:row>15</xdr:row>
      <xdr:rowOff>0</xdr:rowOff>
    </xdr:from>
    <xdr:to>
      <xdr:col>11</xdr:col>
      <xdr:colOff>85725</xdr:colOff>
      <xdr:row>20</xdr:row>
      <xdr:rowOff>142875</xdr:rowOff>
    </xdr:to>
    <xdr:sp>
      <xdr:nvSpPr>
        <xdr:cNvPr id="20" name="6 Rectángulo"/>
        <xdr:cNvSpPr>
          <a:spLocks/>
        </xdr:cNvSpPr>
      </xdr:nvSpPr>
      <xdr:spPr>
        <a:xfrm>
          <a:off x="6791325" y="2428875"/>
          <a:ext cx="1838325" cy="952500"/>
        </a:xfrm>
        <a:prstGeom prst="rect">
          <a:avLst/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Emisiones GEI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15"/>
  <sheetViews>
    <sheetView workbookViewId="0" topLeftCell="B1">
      <selection activeCell="C6" sqref="C6"/>
    </sheetView>
  </sheetViews>
  <sheetFormatPr defaultColWidth="11.421875" defaultRowHeight="12.75"/>
  <sheetData>
    <row r="2" ht="12.75">
      <c r="B2" s="1" t="s">
        <v>4</v>
      </c>
    </row>
    <row r="3" spans="2:9" ht="12.75">
      <c r="B3" s="1"/>
      <c r="C3" s="1"/>
      <c r="D3" s="1"/>
      <c r="E3" s="1"/>
      <c r="F3" s="1"/>
      <c r="G3" s="1"/>
      <c r="H3" s="1"/>
      <c r="I3" s="1"/>
    </row>
    <row r="4" spans="2:9" ht="12.75">
      <c r="B4" s="13" t="s">
        <v>105</v>
      </c>
      <c r="C4" s="1"/>
      <c r="D4" s="1"/>
      <c r="E4" s="1"/>
      <c r="F4" s="1"/>
      <c r="G4" s="1"/>
      <c r="H4" s="1"/>
      <c r="I4" s="1"/>
    </row>
    <row r="5" spans="2:9" ht="12.75">
      <c r="B5" s="13"/>
      <c r="C5" s="1"/>
      <c r="D5" s="1"/>
      <c r="E5" s="1"/>
      <c r="F5" s="1"/>
      <c r="G5" s="1"/>
      <c r="H5" s="1"/>
      <c r="I5" s="1"/>
    </row>
    <row r="6" spans="2:9" ht="12.75">
      <c r="B6" s="13"/>
      <c r="C6" s="12"/>
      <c r="D6" s="14" t="s">
        <v>106</v>
      </c>
      <c r="E6" s="1"/>
      <c r="F6" s="1"/>
      <c r="G6" s="1"/>
      <c r="H6" s="1"/>
      <c r="I6" s="1"/>
    </row>
    <row r="7" spans="2:9" ht="12.75">
      <c r="B7" s="1"/>
      <c r="C7" s="36"/>
      <c r="D7" s="14" t="s">
        <v>137</v>
      </c>
      <c r="E7" s="1"/>
      <c r="F7" s="1"/>
      <c r="G7" s="1"/>
      <c r="H7" s="1"/>
      <c r="I7" s="1"/>
    </row>
    <row r="8" spans="2:9" ht="12.75">
      <c r="B8" s="1"/>
      <c r="C8" s="1"/>
      <c r="D8" s="1"/>
      <c r="E8" s="1"/>
      <c r="F8" s="1"/>
      <c r="G8" s="1"/>
      <c r="H8" s="1"/>
      <c r="I8" s="1"/>
    </row>
    <row r="9" spans="2:9" ht="12.75">
      <c r="B9" s="1"/>
      <c r="C9" s="14" t="s">
        <v>107</v>
      </c>
      <c r="D9" s="1"/>
      <c r="E9" s="1"/>
      <c r="F9" s="1"/>
      <c r="G9" s="1"/>
      <c r="H9" s="1"/>
      <c r="I9" s="1"/>
    </row>
    <row r="10" spans="2:20" ht="12.75">
      <c r="B10" s="1"/>
      <c r="C10" s="40" t="s">
        <v>112</v>
      </c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</row>
    <row r="11" spans="2:18" ht="12.75">
      <c r="B11" s="1"/>
      <c r="C11" s="40" t="s">
        <v>113</v>
      </c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</row>
    <row r="12" spans="2:9" ht="12.75">
      <c r="B12" s="1"/>
      <c r="C12" s="14" t="s">
        <v>135</v>
      </c>
      <c r="D12" s="1"/>
      <c r="E12" s="1"/>
      <c r="F12" s="1"/>
      <c r="G12" s="1"/>
      <c r="H12" s="1"/>
      <c r="I12" s="1"/>
    </row>
    <row r="13" spans="2:9" ht="12.75">
      <c r="B13" s="1"/>
      <c r="C13" s="1"/>
      <c r="D13" s="1"/>
      <c r="E13" s="1"/>
      <c r="F13" s="1"/>
      <c r="G13" s="1"/>
      <c r="H13" s="1"/>
      <c r="I13" s="1"/>
    </row>
    <row r="14" spans="2:3" ht="12.75">
      <c r="B14" s="1"/>
      <c r="C14" s="1"/>
    </row>
    <row r="15" spans="2:3" ht="12.75">
      <c r="B15" s="1"/>
      <c r="C15" s="1"/>
    </row>
  </sheetData>
  <sheetProtection password="D151" sheet="1" formatCells="0" formatColumns="0" formatRows="0" insertColumns="0" insertRows="0" insertHyperlinks="0" deleteColumns="0" deleteRows="0" sort="0" autoFilter="0" pivotTables="0"/>
  <protectedRanges>
    <protectedRange sqref="C6:C7" name="Rango1"/>
  </protectedRanges>
  <mergeCells count="2">
    <mergeCell ref="C10:T10"/>
    <mergeCell ref="C11:R11"/>
  </mergeCells>
  <printOptions/>
  <pageMargins left="0.75" right="0.75" top="1" bottom="1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26"/>
  <sheetViews>
    <sheetView showGridLines="0" zoomScale="115" zoomScaleNormal="115" workbookViewId="0" topLeftCell="A1">
      <selection activeCell="B38" sqref="B38"/>
    </sheetView>
  </sheetViews>
  <sheetFormatPr defaultColWidth="11.421875" defaultRowHeight="12.75"/>
  <cols>
    <col min="2" max="2" width="13.8515625" style="0" bestFit="1" customWidth="1"/>
  </cols>
  <sheetData>
    <row r="2" spans="2:4" ht="12.75">
      <c r="B2" s="42" t="s">
        <v>104</v>
      </c>
      <c r="C2" s="42"/>
      <c r="D2" s="42"/>
    </row>
    <row r="3" spans="2:4" ht="12.75">
      <c r="B3" s="10"/>
      <c r="C3" s="10"/>
      <c r="D3" s="10"/>
    </row>
    <row r="4" spans="2:4" ht="12.75">
      <c r="B4" s="21" t="s">
        <v>114</v>
      </c>
      <c r="C4" s="11"/>
      <c r="D4" s="11"/>
    </row>
    <row r="15" ht="12.75">
      <c r="B15" s="22" t="s">
        <v>115</v>
      </c>
    </row>
    <row r="23" ht="12.75">
      <c r="E23" s="9"/>
    </row>
    <row r="24" ht="12.75">
      <c r="E24" s="9"/>
    </row>
    <row r="25" ht="12.75">
      <c r="E25" s="9"/>
    </row>
    <row r="26" ht="54" customHeight="1">
      <c r="E26" s="9"/>
    </row>
  </sheetData>
  <sheetProtection password="D151" sheet="1" formatCells="0" formatColumns="0" formatRows="0" insertColumns="0" insertRows="0" insertHyperlinks="0" deleteColumns="0" deleteRows="0" sort="0" autoFilter="0" pivotTables="0"/>
  <mergeCells count="1">
    <mergeCell ref="B2:D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AA423"/>
  <sheetViews>
    <sheetView tabSelected="1" zoomScale="75" zoomScaleNormal="75" workbookViewId="0" topLeftCell="L1">
      <selection activeCell="A5" sqref="A5"/>
    </sheetView>
  </sheetViews>
  <sheetFormatPr defaultColWidth="11.421875" defaultRowHeight="12.75"/>
  <cols>
    <col min="2" max="21" width="17.57421875" style="0" customWidth="1"/>
    <col min="22" max="16384" width="17.57421875" style="19" customWidth="1"/>
  </cols>
  <sheetData>
    <row r="3" spans="7:27" ht="23.25" customHeight="1">
      <c r="G3" s="45" t="s">
        <v>108</v>
      </c>
      <c r="H3" s="46"/>
      <c r="I3" s="46"/>
      <c r="J3" s="46"/>
      <c r="K3" s="47"/>
      <c r="L3" s="48" t="s">
        <v>109</v>
      </c>
      <c r="M3" s="49"/>
      <c r="N3" s="49"/>
      <c r="O3" s="49"/>
      <c r="P3" s="50"/>
      <c r="Q3" s="51" t="s">
        <v>110</v>
      </c>
      <c r="R3" s="52"/>
      <c r="S3" s="52"/>
      <c r="T3" s="52"/>
      <c r="U3" s="17"/>
      <c r="V3" s="16"/>
      <c r="W3" s="16"/>
      <c r="X3" s="43"/>
      <c r="Y3" s="43"/>
      <c r="Z3" s="43"/>
      <c r="AA3" s="2"/>
    </row>
    <row r="4" spans="1:27" ht="72.75" customHeight="1">
      <c r="A4" s="31" t="s">
        <v>116</v>
      </c>
      <c r="B4" s="32" t="s">
        <v>14</v>
      </c>
      <c r="C4" s="32" t="s">
        <v>13</v>
      </c>
      <c r="D4" s="32" t="s">
        <v>15</v>
      </c>
      <c r="E4" s="32" t="s">
        <v>132</v>
      </c>
      <c r="F4" s="32" t="s">
        <v>7</v>
      </c>
      <c r="G4" s="32" t="s">
        <v>8</v>
      </c>
      <c r="H4" s="32" t="s">
        <v>6</v>
      </c>
      <c r="I4" s="32" t="s">
        <v>129</v>
      </c>
      <c r="J4" s="32" t="s">
        <v>124</v>
      </c>
      <c r="K4" s="32" t="s">
        <v>125</v>
      </c>
      <c r="L4" s="32" t="s">
        <v>8</v>
      </c>
      <c r="M4" s="32" t="s">
        <v>6</v>
      </c>
      <c r="N4" s="32" t="s">
        <v>129</v>
      </c>
      <c r="O4" s="32" t="s">
        <v>126</v>
      </c>
      <c r="P4" s="32" t="s">
        <v>127</v>
      </c>
      <c r="Q4" s="32" t="s">
        <v>9</v>
      </c>
      <c r="R4" s="32" t="s">
        <v>10</v>
      </c>
      <c r="S4" s="32" t="s">
        <v>128</v>
      </c>
      <c r="T4" s="32" t="s">
        <v>117</v>
      </c>
      <c r="U4" s="2"/>
      <c r="V4" s="2"/>
      <c r="W4" s="2"/>
      <c r="X4" s="2"/>
      <c r="Y4" s="2"/>
      <c r="Z4" s="2"/>
      <c r="AA4" s="2"/>
    </row>
    <row r="5" spans="1:21" ht="12.75">
      <c r="A5" s="37">
        <f>'Escenario de proyecto'!A5</f>
        <v>0</v>
      </c>
      <c r="B5" s="12" t="s">
        <v>1</v>
      </c>
      <c r="C5" s="36"/>
      <c r="D5" s="36"/>
      <c r="E5" s="33"/>
      <c r="F5" s="37">
        <f>'Escenario de proyecto'!F5</f>
        <v>0</v>
      </c>
      <c r="G5" s="37">
        <f>'Escenario de proyecto'!G5</f>
        <v>0</v>
      </c>
      <c r="H5" s="37">
        <f>'Escenario de proyecto'!H5</f>
        <v>0</v>
      </c>
      <c r="I5" s="34">
        <f aca="true" t="shared" si="0" ref="I5:I68">G5*H5</f>
        <v>0</v>
      </c>
      <c r="J5" s="12"/>
      <c r="K5" s="35">
        <f>((J5-J5*($E5/(39.77*0.88))/(($E5/(39.77*0.88))+((1-$E5)/(43.2*0.83))))*LOOKUP(B5,DOM_COMB,'Información combustibles'!$B$2:$B$6))</f>
        <v>0</v>
      </c>
      <c r="L5" s="37">
        <f>'Escenario de proyecto'!L5</f>
        <v>0</v>
      </c>
      <c r="M5" s="37">
        <f>'Escenario de proyecto'!M5</f>
        <v>0</v>
      </c>
      <c r="N5" s="34">
        <f aca="true" t="shared" si="1" ref="N5:N68">L5*M5</f>
        <v>0</v>
      </c>
      <c r="O5" s="12"/>
      <c r="P5" s="35">
        <f>((O5-O5*($E5/(39.77*0.88))/(($E5/(39.77*0.88))+((1-$E5)/(43.2*0.83))))*LOOKUP(B5,DOM_COMB,'Información combustibles'!$B$2:$B$6))</f>
        <v>0</v>
      </c>
      <c r="Q5" s="34">
        <f aca="true" t="shared" si="2" ref="Q5:Q36">(G5+L5)*F5</f>
        <v>0</v>
      </c>
      <c r="R5" s="34">
        <f aca="true" t="shared" si="3" ref="R5:R36">(H5+M5)*F5</f>
        <v>0</v>
      </c>
      <c r="S5" s="34">
        <f aca="true" t="shared" si="4" ref="S5:S36">(I5+N5)*F5</f>
        <v>0</v>
      </c>
      <c r="T5" s="35">
        <f>F5*(K5+P5)/1000</f>
        <v>0</v>
      </c>
      <c r="U5" s="19"/>
    </row>
    <row r="6" spans="1:21" ht="12.75">
      <c r="A6" s="37">
        <f>'Escenario de proyecto'!A6</f>
        <v>0</v>
      </c>
      <c r="B6" s="12" t="s">
        <v>1</v>
      </c>
      <c r="C6" s="36"/>
      <c r="D6" s="36"/>
      <c r="E6" s="33"/>
      <c r="F6" s="37">
        <f>'Escenario de proyecto'!F6</f>
        <v>0</v>
      </c>
      <c r="G6" s="37">
        <f>'Escenario de proyecto'!G6</f>
        <v>0</v>
      </c>
      <c r="H6" s="37">
        <f>'Escenario de proyecto'!H6</f>
        <v>0</v>
      </c>
      <c r="I6" s="34">
        <f t="shared" si="0"/>
        <v>0</v>
      </c>
      <c r="J6" s="12"/>
      <c r="K6" s="35">
        <f>((J6-J6*($E6/(39.77*0.88))/(($E6/(39.77*0.88))+((1-$E6)/(43.2*0.83))))*LOOKUP(B6,DOM_COMB,'Información combustibles'!$B$2:$B$6))</f>
        <v>0</v>
      </c>
      <c r="L6" s="37">
        <f>'Escenario de proyecto'!L6</f>
        <v>0</v>
      </c>
      <c r="M6" s="37">
        <f>'Escenario de proyecto'!M6</f>
        <v>0</v>
      </c>
      <c r="N6" s="34">
        <f t="shared" si="1"/>
        <v>0</v>
      </c>
      <c r="O6" s="12"/>
      <c r="P6" s="35">
        <f>((O6-O6*($E6/(39.77*0.88))/(($E6/(39.77*0.88))+((1-$E6)/(43.2*0.83))))*LOOKUP(B6,DOM_COMB,'Información combustibles'!$B$2:$B$6))</f>
        <v>0</v>
      </c>
      <c r="Q6" s="34">
        <f t="shared" si="2"/>
        <v>0</v>
      </c>
      <c r="R6" s="34">
        <f t="shared" si="3"/>
        <v>0</v>
      </c>
      <c r="S6" s="34">
        <f t="shared" si="4"/>
        <v>0</v>
      </c>
      <c r="T6" s="35">
        <f aca="true" t="shared" si="5" ref="T6:T69">F6*(K6+P6)/1000</f>
        <v>0</v>
      </c>
      <c r="U6" s="19"/>
    </row>
    <row r="7" spans="1:21" ht="12.75">
      <c r="A7" s="37">
        <f>'Escenario de proyecto'!A7</f>
        <v>0</v>
      </c>
      <c r="B7" s="12" t="s">
        <v>1</v>
      </c>
      <c r="C7" s="36"/>
      <c r="D7" s="36"/>
      <c r="E7" s="33"/>
      <c r="F7" s="37">
        <f>'Escenario de proyecto'!F7</f>
        <v>0</v>
      </c>
      <c r="G7" s="37">
        <f>'Escenario de proyecto'!G7</f>
        <v>0</v>
      </c>
      <c r="H7" s="37">
        <f>'Escenario de proyecto'!H7</f>
        <v>0</v>
      </c>
      <c r="I7" s="34">
        <f t="shared" si="0"/>
        <v>0</v>
      </c>
      <c r="J7" s="12"/>
      <c r="K7" s="35">
        <f>((J7-J7*($E7/(39.77*0.88))/(($E7/(39.77*0.88))+((1-$E7)/(43.2*0.83))))*LOOKUP(B7,DOM_COMB,'Información combustibles'!$B$2:$B$6))</f>
        <v>0</v>
      </c>
      <c r="L7" s="37">
        <f>'Escenario de proyecto'!L7</f>
        <v>0</v>
      </c>
      <c r="M7" s="37">
        <f>'Escenario de proyecto'!M7</f>
        <v>0</v>
      </c>
      <c r="N7" s="34">
        <f t="shared" si="1"/>
        <v>0</v>
      </c>
      <c r="O7" s="12"/>
      <c r="P7" s="35">
        <f>((O7-O7*($E7/(39.77*0.88))/(($E7/(39.77*0.88))+((1-$E7)/(43.2*0.83))))*LOOKUP(B7,DOM_COMB,'Información combustibles'!$B$2:$B$6))</f>
        <v>0</v>
      </c>
      <c r="Q7" s="34">
        <f t="shared" si="2"/>
        <v>0</v>
      </c>
      <c r="R7" s="34">
        <f t="shared" si="3"/>
        <v>0</v>
      </c>
      <c r="S7" s="34">
        <f t="shared" si="4"/>
        <v>0</v>
      </c>
      <c r="T7" s="35">
        <f t="shared" si="5"/>
        <v>0</v>
      </c>
      <c r="U7" s="19"/>
    </row>
    <row r="8" spans="1:21" ht="12.75">
      <c r="A8" s="37">
        <f>'Escenario de proyecto'!A8</f>
        <v>0</v>
      </c>
      <c r="B8" s="12" t="s">
        <v>1</v>
      </c>
      <c r="C8" s="36"/>
      <c r="D8" s="36"/>
      <c r="E8" s="33"/>
      <c r="F8" s="37">
        <f>'Escenario de proyecto'!F8</f>
        <v>0</v>
      </c>
      <c r="G8" s="37">
        <f>'Escenario de proyecto'!G8</f>
        <v>0</v>
      </c>
      <c r="H8" s="37">
        <f>'Escenario de proyecto'!H8</f>
        <v>0</v>
      </c>
      <c r="I8" s="34">
        <f t="shared" si="0"/>
        <v>0</v>
      </c>
      <c r="J8" s="12"/>
      <c r="K8" s="35">
        <f>((J8-J8*($E8/(39.77*0.88))/(($E8/(39.77*0.88))+((1-$E8)/(43.2*0.83))))*LOOKUP(B8,DOM_COMB,'Información combustibles'!$B$2:$B$6))</f>
        <v>0</v>
      </c>
      <c r="L8" s="37">
        <f>'Escenario de proyecto'!L8</f>
        <v>0</v>
      </c>
      <c r="M8" s="37">
        <f>'Escenario de proyecto'!M8</f>
        <v>0</v>
      </c>
      <c r="N8" s="34">
        <f t="shared" si="1"/>
        <v>0</v>
      </c>
      <c r="O8" s="12"/>
      <c r="P8" s="35">
        <f>((O8-O8*($E8/(39.77*0.88))/(($E8/(39.77*0.88))+((1-$E8)/(43.2*0.83))))*LOOKUP(B8,DOM_COMB,'Información combustibles'!$B$2:$B$6))</f>
        <v>0</v>
      </c>
      <c r="Q8" s="34">
        <f t="shared" si="2"/>
        <v>0</v>
      </c>
      <c r="R8" s="34">
        <f t="shared" si="3"/>
        <v>0</v>
      </c>
      <c r="S8" s="34">
        <f t="shared" si="4"/>
        <v>0</v>
      </c>
      <c r="T8" s="35">
        <f t="shared" si="5"/>
        <v>0</v>
      </c>
      <c r="U8" s="19"/>
    </row>
    <row r="9" spans="1:21" ht="12.75">
      <c r="A9" s="37">
        <f>'Escenario de proyecto'!A9</f>
        <v>0</v>
      </c>
      <c r="B9" s="12" t="s">
        <v>1</v>
      </c>
      <c r="C9" s="36"/>
      <c r="D9" s="36"/>
      <c r="E9" s="12"/>
      <c r="F9" s="37">
        <f>'Escenario de proyecto'!F9</f>
        <v>0</v>
      </c>
      <c r="G9" s="37">
        <f>'Escenario de proyecto'!G9</f>
        <v>0</v>
      </c>
      <c r="H9" s="37">
        <f>'Escenario de proyecto'!H9</f>
        <v>0</v>
      </c>
      <c r="I9" s="34">
        <f t="shared" si="0"/>
        <v>0</v>
      </c>
      <c r="J9" s="12"/>
      <c r="K9" s="35">
        <f>((J9-J9*($E9/(39.77*0.88))/(($E9/(39.77*0.88))+((1-$E9)/(43.2*0.83))))*LOOKUP(B9,DOM_COMB,'Información combustibles'!$B$2:$B$6))</f>
        <v>0</v>
      </c>
      <c r="L9" s="37">
        <f>'Escenario de proyecto'!L9</f>
        <v>0</v>
      </c>
      <c r="M9" s="37">
        <f>'Escenario de proyecto'!M9</f>
        <v>0</v>
      </c>
      <c r="N9" s="34">
        <f t="shared" si="1"/>
        <v>0</v>
      </c>
      <c r="O9" s="12"/>
      <c r="P9" s="35">
        <f>((O9-O9*($E9/(39.77*0.88))/(($E9/(39.77*0.88))+((1-$E9)/(43.2*0.83))))*LOOKUP(B9,DOM_COMB,'Información combustibles'!$B$2:$B$6))</f>
        <v>0</v>
      </c>
      <c r="Q9" s="34">
        <f t="shared" si="2"/>
        <v>0</v>
      </c>
      <c r="R9" s="34">
        <f t="shared" si="3"/>
        <v>0</v>
      </c>
      <c r="S9" s="34">
        <f t="shared" si="4"/>
        <v>0</v>
      </c>
      <c r="T9" s="35">
        <f t="shared" si="5"/>
        <v>0</v>
      </c>
      <c r="U9" s="19"/>
    </row>
    <row r="10" spans="1:21" ht="12.75">
      <c r="A10" s="37">
        <f>'Escenario de proyecto'!A10</f>
        <v>0</v>
      </c>
      <c r="B10" s="12" t="s">
        <v>1</v>
      </c>
      <c r="C10" s="36"/>
      <c r="D10" s="36"/>
      <c r="E10" s="12"/>
      <c r="F10" s="37">
        <f>'Escenario de proyecto'!F10</f>
        <v>0</v>
      </c>
      <c r="G10" s="37">
        <f>'Escenario de proyecto'!G10</f>
        <v>0</v>
      </c>
      <c r="H10" s="37">
        <f>'Escenario de proyecto'!H10</f>
        <v>0</v>
      </c>
      <c r="I10" s="34">
        <f t="shared" si="0"/>
        <v>0</v>
      </c>
      <c r="J10" s="12"/>
      <c r="K10" s="35">
        <f>((J10-J10*($E10/(39.77*0.88))/(($E10/(39.77*0.88))+((1-$E10)/(43.2*0.83))))*LOOKUP(B10,DOM_COMB,'Información combustibles'!$B$2:$B$6))</f>
        <v>0</v>
      </c>
      <c r="L10" s="37">
        <f>'Escenario de proyecto'!L10</f>
        <v>0</v>
      </c>
      <c r="M10" s="37">
        <f>'Escenario de proyecto'!M10</f>
        <v>0</v>
      </c>
      <c r="N10" s="34">
        <f t="shared" si="1"/>
        <v>0</v>
      </c>
      <c r="O10" s="12"/>
      <c r="P10" s="35">
        <f>((O10-O10*($E10/(39.77*0.88))/(($E10/(39.77*0.88))+((1-$E10)/(43.2*0.83))))*LOOKUP(B10,DOM_COMB,'Información combustibles'!$B$2:$B$6))</f>
        <v>0</v>
      </c>
      <c r="Q10" s="34">
        <f t="shared" si="2"/>
        <v>0</v>
      </c>
      <c r="R10" s="34">
        <f t="shared" si="3"/>
        <v>0</v>
      </c>
      <c r="S10" s="34">
        <f t="shared" si="4"/>
        <v>0</v>
      </c>
      <c r="T10" s="35">
        <f t="shared" si="5"/>
        <v>0</v>
      </c>
      <c r="U10" s="19"/>
    </row>
    <row r="11" spans="1:21" ht="12.75">
      <c r="A11" s="37">
        <f>'Escenario de proyecto'!A11</f>
        <v>0</v>
      </c>
      <c r="B11" s="12" t="s">
        <v>1</v>
      </c>
      <c r="C11" s="36"/>
      <c r="D11" s="36"/>
      <c r="E11" s="12"/>
      <c r="F11" s="37">
        <f>'Escenario de proyecto'!F11</f>
        <v>0</v>
      </c>
      <c r="G11" s="37">
        <f>'Escenario de proyecto'!G11</f>
        <v>0</v>
      </c>
      <c r="H11" s="37">
        <f>'Escenario de proyecto'!H11</f>
        <v>0</v>
      </c>
      <c r="I11" s="34">
        <f t="shared" si="0"/>
        <v>0</v>
      </c>
      <c r="J11" s="12"/>
      <c r="K11" s="35">
        <f>((J11-J11*($E11/(39.77*0.88))/(($E11/(39.77*0.88))+((1-$E11)/(43.2*0.83))))*LOOKUP(B11,DOM_COMB,'Información combustibles'!$B$2:$B$6))</f>
        <v>0</v>
      </c>
      <c r="L11" s="37">
        <f>'Escenario de proyecto'!L11</f>
        <v>0</v>
      </c>
      <c r="M11" s="37">
        <f>'Escenario de proyecto'!M11</f>
        <v>0</v>
      </c>
      <c r="N11" s="34">
        <f t="shared" si="1"/>
        <v>0</v>
      </c>
      <c r="O11" s="12"/>
      <c r="P11" s="35">
        <f>((O11-O11*($E11/(39.77*0.88))/(($E11/(39.77*0.88))+((1-$E11)/(43.2*0.83))))*LOOKUP(B11,DOM_COMB,'Información combustibles'!$B$2:$B$6))</f>
        <v>0</v>
      </c>
      <c r="Q11" s="34">
        <f t="shared" si="2"/>
        <v>0</v>
      </c>
      <c r="R11" s="34">
        <f t="shared" si="3"/>
        <v>0</v>
      </c>
      <c r="S11" s="34">
        <f t="shared" si="4"/>
        <v>0</v>
      </c>
      <c r="T11" s="35">
        <f t="shared" si="5"/>
        <v>0</v>
      </c>
      <c r="U11" s="19"/>
    </row>
    <row r="12" spans="1:21" ht="12.75">
      <c r="A12" s="37">
        <f>'Escenario de proyecto'!A12</f>
        <v>0</v>
      </c>
      <c r="B12" s="12" t="s">
        <v>1</v>
      </c>
      <c r="C12" s="36"/>
      <c r="D12" s="36"/>
      <c r="E12" s="12"/>
      <c r="F12" s="37">
        <f>'Escenario de proyecto'!F12</f>
        <v>0</v>
      </c>
      <c r="G12" s="37">
        <f>'Escenario de proyecto'!G12</f>
        <v>0</v>
      </c>
      <c r="H12" s="37">
        <f>'Escenario de proyecto'!H12</f>
        <v>0</v>
      </c>
      <c r="I12" s="34">
        <f t="shared" si="0"/>
        <v>0</v>
      </c>
      <c r="J12" s="12"/>
      <c r="K12" s="35">
        <f>((J12-J12*($E12/(39.77*0.88))/(($E12/(39.77*0.88))+((1-$E12)/(43.2*0.83))))*LOOKUP(B12,DOM_COMB,'Información combustibles'!$B$2:$B$6))</f>
        <v>0</v>
      </c>
      <c r="L12" s="37">
        <f>'Escenario de proyecto'!L12</f>
        <v>0</v>
      </c>
      <c r="M12" s="37">
        <f>'Escenario de proyecto'!M12</f>
        <v>0</v>
      </c>
      <c r="N12" s="34">
        <f t="shared" si="1"/>
        <v>0</v>
      </c>
      <c r="O12" s="12"/>
      <c r="P12" s="35">
        <f>((O12-O12*($E12/(39.77*0.88))/(($E12/(39.77*0.88))+((1-$E12)/(43.2*0.83))))*LOOKUP(B12,DOM_COMB,'Información combustibles'!$B$2:$B$6))</f>
        <v>0</v>
      </c>
      <c r="Q12" s="34">
        <f t="shared" si="2"/>
        <v>0</v>
      </c>
      <c r="R12" s="34">
        <f t="shared" si="3"/>
        <v>0</v>
      </c>
      <c r="S12" s="34">
        <f t="shared" si="4"/>
        <v>0</v>
      </c>
      <c r="T12" s="35">
        <f t="shared" si="5"/>
        <v>0</v>
      </c>
      <c r="U12" s="19"/>
    </row>
    <row r="13" spans="1:21" ht="12.75">
      <c r="A13" s="37">
        <f>'Escenario de proyecto'!A13</f>
        <v>0</v>
      </c>
      <c r="B13" s="12" t="s">
        <v>1</v>
      </c>
      <c r="C13" s="36"/>
      <c r="D13" s="36"/>
      <c r="E13" s="12"/>
      <c r="F13" s="37">
        <f>'Escenario de proyecto'!F13</f>
        <v>0</v>
      </c>
      <c r="G13" s="37">
        <f>'Escenario de proyecto'!G13</f>
        <v>0</v>
      </c>
      <c r="H13" s="37">
        <f>'Escenario de proyecto'!H13</f>
        <v>0</v>
      </c>
      <c r="I13" s="34">
        <f t="shared" si="0"/>
        <v>0</v>
      </c>
      <c r="J13" s="12"/>
      <c r="K13" s="35">
        <f>((J13-J13*($E13/(39.77*0.88))/(($E13/(39.77*0.88))+((1-$E13)/(43.2*0.83))))*LOOKUP(B13,DOM_COMB,'Información combustibles'!$B$2:$B$6))</f>
        <v>0</v>
      </c>
      <c r="L13" s="37">
        <f>'Escenario de proyecto'!L13</f>
        <v>0</v>
      </c>
      <c r="M13" s="37">
        <f>'Escenario de proyecto'!M13</f>
        <v>0</v>
      </c>
      <c r="N13" s="34">
        <f t="shared" si="1"/>
        <v>0</v>
      </c>
      <c r="O13" s="12"/>
      <c r="P13" s="35">
        <f>((O13-O13*($E13/(39.77*0.88))/(($E13/(39.77*0.88))+((1-$E13)/(43.2*0.83))))*LOOKUP(B13,DOM_COMB,'Información combustibles'!$B$2:$B$6))</f>
        <v>0</v>
      </c>
      <c r="Q13" s="34">
        <f t="shared" si="2"/>
        <v>0</v>
      </c>
      <c r="R13" s="34">
        <f t="shared" si="3"/>
        <v>0</v>
      </c>
      <c r="S13" s="34">
        <f t="shared" si="4"/>
        <v>0</v>
      </c>
      <c r="T13" s="35">
        <f t="shared" si="5"/>
        <v>0</v>
      </c>
      <c r="U13" s="19"/>
    </row>
    <row r="14" spans="1:21" ht="12.75">
      <c r="A14" s="37">
        <f>'Escenario de proyecto'!A14</f>
        <v>0</v>
      </c>
      <c r="B14" s="12" t="s">
        <v>1</v>
      </c>
      <c r="C14" s="36"/>
      <c r="D14" s="36"/>
      <c r="E14" s="12"/>
      <c r="F14" s="37">
        <f>'Escenario de proyecto'!F14</f>
        <v>0</v>
      </c>
      <c r="G14" s="37">
        <f>'Escenario de proyecto'!G14</f>
        <v>0</v>
      </c>
      <c r="H14" s="37">
        <f>'Escenario de proyecto'!H14</f>
        <v>0</v>
      </c>
      <c r="I14" s="34">
        <f t="shared" si="0"/>
        <v>0</v>
      </c>
      <c r="J14" s="12"/>
      <c r="K14" s="35">
        <f>((J14-J14*($E14/(39.77*0.88))/(($E14/(39.77*0.88))+((1-$E14)/(43.2*0.83))))*LOOKUP(B14,DOM_COMB,'Información combustibles'!$B$2:$B$6))</f>
        <v>0</v>
      </c>
      <c r="L14" s="37">
        <f>'Escenario de proyecto'!L14</f>
        <v>0</v>
      </c>
      <c r="M14" s="37">
        <f>'Escenario de proyecto'!M14</f>
        <v>0</v>
      </c>
      <c r="N14" s="34">
        <f t="shared" si="1"/>
        <v>0</v>
      </c>
      <c r="O14" s="12"/>
      <c r="P14" s="35">
        <f>((O14-O14*($E14/(39.77*0.88))/(($E14/(39.77*0.88))+((1-$E14)/(43.2*0.83))))*LOOKUP(B14,DOM_COMB,'Información combustibles'!$B$2:$B$6))</f>
        <v>0</v>
      </c>
      <c r="Q14" s="34">
        <f t="shared" si="2"/>
        <v>0</v>
      </c>
      <c r="R14" s="34">
        <f t="shared" si="3"/>
        <v>0</v>
      </c>
      <c r="S14" s="34">
        <f t="shared" si="4"/>
        <v>0</v>
      </c>
      <c r="T14" s="35">
        <f t="shared" si="5"/>
        <v>0</v>
      </c>
      <c r="U14" s="19"/>
    </row>
    <row r="15" spans="1:21" ht="12.75">
      <c r="A15" s="37">
        <f>'Escenario de proyecto'!A15</f>
        <v>0</v>
      </c>
      <c r="B15" s="12" t="s">
        <v>1</v>
      </c>
      <c r="C15" s="36"/>
      <c r="D15" s="36"/>
      <c r="E15" s="12"/>
      <c r="F15" s="37">
        <f>'Escenario de proyecto'!F15</f>
        <v>0</v>
      </c>
      <c r="G15" s="37">
        <f>'Escenario de proyecto'!G15</f>
        <v>0</v>
      </c>
      <c r="H15" s="37">
        <f>'Escenario de proyecto'!H15</f>
        <v>0</v>
      </c>
      <c r="I15" s="34">
        <f t="shared" si="0"/>
        <v>0</v>
      </c>
      <c r="J15" s="12"/>
      <c r="K15" s="35">
        <f>((J15-J15*($E15/(39.77*0.88))/(($E15/(39.77*0.88))+((1-$E15)/(43.2*0.83))))*LOOKUP(B15,DOM_COMB,'Información combustibles'!$B$2:$B$6))</f>
        <v>0</v>
      </c>
      <c r="L15" s="37">
        <f>'Escenario de proyecto'!L15</f>
        <v>0</v>
      </c>
      <c r="M15" s="37">
        <f>'Escenario de proyecto'!M15</f>
        <v>0</v>
      </c>
      <c r="N15" s="34">
        <f t="shared" si="1"/>
        <v>0</v>
      </c>
      <c r="O15" s="12"/>
      <c r="P15" s="35">
        <f>((O15-O15*($E15/(39.77*0.88))/(($E15/(39.77*0.88))+((1-$E15)/(43.2*0.83))))*LOOKUP(B15,DOM_COMB,'Información combustibles'!$B$2:$B$6))</f>
        <v>0</v>
      </c>
      <c r="Q15" s="34">
        <f t="shared" si="2"/>
        <v>0</v>
      </c>
      <c r="R15" s="34">
        <f t="shared" si="3"/>
        <v>0</v>
      </c>
      <c r="S15" s="34">
        <f t="shared" si="4"/>
        <v>0</v>
      </c>
      <c r="T15" s="35">
        <f t="shared" si="5"/>
        <v>0</v>
      </c>
      <c r="U15" s="19"/>
    </row>
    <row r="16" spans="1:21" ht="12.75">
      <c r="A16" s="37">
        <f>'Escenario de proyecto'!A16</f>
        <v>0</v>
      </c>
      <c r="B16" s="12" t="s">
        <v>1</v>
      </c>
      <c r="C16" s="36"/>
      <c r="D16" s="36"/>
      <c r="E16" s="12"/>
      <c r="F16" s="37">
        <f>'Escenario de proyecto'!F16</f>
        <v>0</v>
      </c>
      <c r="G16" s="37">
        <f>'Escenario de proyecto'!G16</f>
        <v>0</v>
      </c>
      <c r="H16" s="37">
        <f>'Escenario de proyecto'!H16</f>
        <v>0</v>
      </c>
      <c r="I16" s="34">
        <f t="shared" si="0"/>
        <v>0</v>
      </c>
      <c r="J16" s="12"/>
      <c r="K16" s="35">
        <f>((J16-J16*($E16/(39.77*0.88))/(($E16/(39.77*0.88))+((1-$E16)/(43.2*0.83))))*LOOKUP(B16,DOM_COMB,'Información combustibles'!$B$2:$B$6))</f>
        <v>0</v>
      </c>
      <c r="L16" s="37">
        <f>'Escenario de proyecto'!L16</f>
        <v>0</v>
      </c>
      <c r="M16" s="37">
        <f>'Escenario de proyecto'!M16</f>
        <v>0</v>
      </c>
      <c r="N16" s="34">
        <f t="shared" si="1"/>
        <v>0</v>
      </c>
      <c r="O16" s="12"/>
      <c r="P16" s="35">
        <f>((O16-O16*($E16/(39.77*0.88))/(($E16/(39.77*0.88))+((1-$E16)/(43.2*0.83))))*LOOKUP(B16,DOM_COMB,'Información combustibles'!$B$2:$B$6))</f>
        <v>0</v>
      </c>
      <c r="Q16" s="34">
        <f t="shared" si="2"/>
        <v>0</v>
      </c>
      <c r="R16" s="34">
        <f t="shared" si="3"/>
        <v>0</v>
      </c>
      <c r="S16" s="34">
        <f t="shared" si="4"/>
        <v>0</v>
      </c>
      <c r="T16" s="35">
        <f t="shared" si="5"/>
        <v>0</v>
      </c>
      <c r="U16" s="19"/>
    </row>
    <row r="17" spans="1:21" ht="12.75">
      <c r="A17" s="37">
        <f>'Escenario de proyecto'!A17</f>
        <v>0</v>
      </c>
      <c r="B17" s="12" t="s">
        <v>1</v>
      </c>
      <c r="C17" s="36"/>
      <c r="D17" s="36"/>
      <c r="E17" s="12"/>
      <c r="F17" s="37">
        <f>'Escenario de proyecto'!F17</f>
        <v>0</v>
      </c>
      <c r="G17" s="37">
        <f>'Escenario de proyecto'!G17</f>
        <v>0</v>
      </c>
      <c r="H17" s="37">
        <f>'Escenario de proyecto'!H17</f>
        <v>0</v>
      </c>
      <c r="I17" s="34">
        <f t="shared" si="0"/>
        <v>0</v>
      </c>
      <c r="J17" s="12"/>
      <c r="K17" s="35">
        <f>((J17-J17*($E17/(39.77*0.88))/(($E17/(39.77*0.88))+((1-$E17)/(43.2*0.83))))*LOOKUP(B17,DOM_COMB,'Información combustibles'!$B$2:$B$6))</f>
        <v>0</v>
      </c>
      <c r="L17" s="37">
        <f>'Escenario de proyecto'!L17</f>
        <v>0</v>
      </c>
      <c r="M17" s="37">
        <f>'Escenario de proyecto'!M17</f>
        <v>0</v>
      </c>
      <c r="N17" s="34">
        <f t="shared" si="1"/>
        <v>0</v>
      </c>
      <c r="O17" s="12"/>
      <c r="P17" s="35">
        <f>((O17-O17*($E17/(39.77*0.88))/(($E17/(39.77*0.88))+((1-$E17)/(43.2*0.83))))*LOOKUP(B17,DOM_COMB,'Información combustibles'!$B$2:$B$6))</f>
        <v>0</v>
      </c>
      <c r="Q17" s="34">
        <f t="shared" si="2"/>
        <v>0</v>
      </c>
      <c r="R17" s="34">
        <f t="shared" si="3"/>
        <v>0</v>
      </c>
      <c r="S17" s="34">
        <f t="shared" si="4"/>
        <v>0</v>
      </c>
      <c r="T17" s="35">
        <f t="shared" si="5"/>
        <v>0</v>
      </c>
      <c r="U17" s="19"/>
    </row>
    <row r="18" spans="1:21" ht="12.75">
      <c r="A18" s="37">
        <f>'Escenario de proyecto'!A18</f>
        <v>0</v>
      </c>
      <c r="B18" s="12" t="s">
        <v>1</v>
      </c>
      <c r="C18" s="36"/>
      <c r="D18" s="36"/>
      <c r="E18" s="12"/>
      <c r="F18" s="37">
        <f>'Escenario de proyecto'!F18</f>
        <v>0</v>
      </c>
      <c r="G18" s="37">
        <f>'Escenario de proyecto'!G18</f>
        <v>0</v>
      </c>
      <c r="H18" s="37">
        <f>'Escenario de proyecto'!H18</f>
        <v>0</v>
      </c>
      <c r="I18" s="34">
        <f t="shared" si="0"/>
        <v>0</v>
      </c>
      <c r="J18" s="12"/>
      <c r="K18" s="35">
        <f>((J18-J18*($E18/(39.77*0.88))/(($E18/(39.77*0.88))+((1-$E18)/(43.2*0.83))))*LOOKUP(B18,DOM_COMB,'Información combustibles'!$B$2:$B$6))</f>
        <v>0</v>
      </c>
      <c r="L18" s="37">
        <f>'Escenario de proyecto'!L18</f>
        <v>0</v>
      </c>
      <c r="M18" s="37">
        <f>'Escenario de proyecto'!M18</f>
        <v>0</v>
      </c>
      <c r="N18" s="34">
        <f t="shared" si="1"/>
        <v>0</v>
      </c>
      <c r="O18" s="12"/>
      <c r="P18" s="35">
        <f>((O18-O18*($E18/(39.77*0.88))/(($E18/(39.77*0.88))+((1-$E18)/(43.2*0.83))))*LOOKUP(B18,DOM_COMB,'Información combustibles'!$B$2:$B$6))</f>
        <v>0</v>
      </c>
      <c r="Q18" s="34">
        <f t="shared" si="2"/>
        <v>0</v>
      </c>
      <c r="R18" s="34">
        <f t="shared" si="3"/>
        <v>0</v>
      </c>
      <c r="S18" s="34">
        <f t="shared" si="4"/>
        <v>0</v>
      </c>
      <c r="T18" s="35">
        <f t="shared" si="5"/>
        <v>0</v>
      </c>
      <c r="U18" s="19"/>
    </row>
    <row r="19" spans="1:21" ht="12.75">
      <c r="A19" s="37">
        <f>'Escenario de proyecto'!A19</f>
        <v>0</v>
      </c>
      <c r="B19" s="12" t="s">
        <v>1</v>
      </c>
      <c r="C19" s="36"/>
      <c r="D19" s="36"/>
      <c r="E19" s="12"/>
      <c r="F19" s="37">
        <f>'Escenario de proyecto'!F19</f>
        <v>0</v>
      </c>
      <c r="G19" s="37">
        <f>'Escenario de proyecto'!G19</f>
        <v>0</v>
      </c>
      <c r="H19" s="37">
        <f>'Escenario de proyecto'!H19</f>
        <v>0</v>
      </c>
      <c r="I19" s="34">
        <f t="shared" si="0"/>
        <v>0</v>
      </c>
      <c r="J19" s="12"/>
      <c r="K19" s="35">
        <f>((J19-J19*($E19/(39.77*0.88))/(($E19/(39.77*0.88))+((1-$E19)/(43.2*0.83))))*LOOKUP(B19,DOM_COMB,'Información combustibles'!$B$2:$B$6))</f>
        <v>0</v>
      </c>
      <c r="L19" s="37">
        <f>'Escenario de proyecto'!L19</f>
        <v>0</v>
      </c>
      <c r="M19" s="37">
        <f>'Escenario de proyecto'!M19</f>
        <v>0</v>
      </c>
      <c r="N19" s="34">
        <f t="shared" si="1"/>
        <v>0</v>
      </c>
      <c r="O19" s="12"/>
      <c r="P19" s="35">
        <f>((O19-O19*($E19/(39.77*0.88))/(($E19/(39.77*0.88))+((1-$E19)/(43.2*0.83))))*LOOKUP(B19,DOM_COMB,'Información combustibles'!$B$2:$B$6))</f>
        <v>0</v>
      </c>
      <c r="Q19" s="34">
        <f t="shared" si="2"/>
        <v>0</v>
      </c>
      <c r="R19" s="34">
        <f t="shared" si="3"/>
        <v>0</v>
      </c>
      <c r="S19" s="34">
        <f t="shared" si="4"/>
        <v>0</v>
      </c>
      <c r="T19" s="35">
        <f t="shared" si="5"/>
        <v>0</v>
      </c>
      <c r="U19" s="19"/>
    </row>
    <row r="20" spans="1:21" ht="12.75">
      <c r="A20" s="37">
        <f>'Escenario de proyecto'!A20</f>
        <v>0</v>
      </c>
      <c r="B20" s="12" t="s">
        <v>1</v>
      </c>
      <c r="C20" s="36"/>
      <c r="D20" s="36"/>
      <c r="E20" s="12"/>
      <c r="F20" s="37">
        <f>'Escenario de proyecto'!F20</f>
        <v>0</v>
      </c>
      <c r="G20" s="37">
        <f>'Escenario de proyecto'!G20</f>
        <v>0</v>
      </c>
      <c r="H20" s="37">
        <f>'Escenario de proyecto'!H20</f>
        <v>0</v>
      </c>
      <c r="I20" s="34">
        <f t="shared" si="0"/>
        <v>0</v>
      </c>
      <c r="J20" s="12"/>
      <c r="K20" s="35">
        <f>((J20-J20*($E20/(39.77*0.88))/(($E20/(39.77*0.88))+((1-$E20)/(43.2*0.83))))*LOOKUP(B20,DOM_COMB,'Información combustibles'!$B$2:$B$6))</f>
        <v>0</v>
      </c>
      <c r="L20" s="37">
        <f>'Escenario de proyecto'!L20</f>
        <v>0</v>
      </c>
      <c r="M20" s="37">
        <f>'Escenario de proyecto'!M20</f>
        <v>0</v>
      </c>
      <c r="N20" s="34">
        <f t="shared" si="1"/>
        <v>0</v>
      </c>
      <c r="O20" s="12"/>
      <c r="P20" s="35">
        <f>((O20-O20*($E20/(39.77*0.88))/(($E20/(39.77*0.88))+((1-$E20)/(43.2*0.83))))*LOOKUP(B20,DOM_COMB,'Información combustibles'!$B$2:$B$6))</f>
        <v>0</v>
      </c>
      <c r="Q20" s="34">
        <f t="shared" si="2"/>
        <v>0</v>
      </c>
      <c r="R20" s="34">
        <f t="shared" si="3"/>
        <v>0</v>
      </c>
      <c r="S20" s="34">
        <f t="shared" si="4"/>
        <v>0</v>
      </c>
      <c r="T20" s="35">
        <f t="shared" si="5"/>
        <v>0</v>
      </c>
      <c r="U20" s="19"/>
    </row>
    <row r="21" spans="1:21" ht="12.75">
      <c r="A21" s="37">
        <f>'Escenario de proyecto'!A21</f>
        <v>0</v>
      </c>
      <c r="B21" s="12" t="s">
        <v>1</v>
      </c>
      <c r="C21" s="36"/>
      <c r="D21" s="36"/>
      <c r="E21" s="12"/>
      <c r="F21" s="37">
        <f>'Escenario de proyecto'!F21</f>
        <v>0</v>
      </c>
      <c r="G21" s="37">
        <f>'Escenario de proyecto'!G21</f>
        <v>0</v>
      </c>
      <c r="H21" s="37">
        <f>'Escenario de proyecto'!H21</f>
        <v>0</v>
      </c>
      <c r="I21" s="34">
        <f t="shared" si="0"/>
        <v>0</v>
      </c>
      <c r="J21" s="12"/>
      <c r="K21" s="35">
        <f>((J21-J21*($E21/(39.77*0.88))/(($E21/(39.77*0.88))+((1-$E21)/(43.2*0.83))))*LOOKUP(B21,DOM_COMB,'Información combustibles'!$B$2:$B$6))</f>
        <v>0</v>
      </c>
      <c r="L21" s="37">
        <f>'Escenario de proyecto'!L21</f>
        <v>0</v>
      </c>
      <c r="M21" s="37">
        <f>'Escenario de proyecto'!M21</f>
        <v>0</v>
      </c>
      <c r="N21" s="34">
        <f t="shared" si="1"/>
        <v>0</v>
      </c>
      <c r="O21" s="12"/>
      <c r="P21" s="35">
        <f>((O21-O21*($E21/(39.77*0.88))/(($E21/(39.77*0.88))+((1-$E21)/(43.2*0.83))))*LOOKUP(B21,DOM_COMB,'Información combustibles'!$B$2:$B$6))</f>
        <v>0</v>
      </c>
      <c r="Q21" s="34">
        <f t="shared" si="2"/>
        <v>0</v>
      </c>
      <c r="R21" s="34">
        <f t="shared" si="3"/>
        <v>0</v>
      </c>
      <c r="S21" s="34">
        <f t="shared" si="4"/>
        <v>0</v>
      </c>
      <c r="T21" s="35">
        <f t="shared" si="5"/>
        <v>0</v>
      </c>
      <c r="U21" s="19"/>
    </row>
    <row r="22" spans="1:21" ht="12.75">
      <c r="A22" s="37">
        <f>'Escenario de proyecto'!A22</f>
        <v>0</v>
      </c>
      <c r="B22" s="12" t="s">
        <v>1</v>
      </c>
      <c r="C22" s="36"/>
      <c r="D22" s="36"/>
      <c r="E22" s="12"/>
      <c r="F22" s="37">
        <f>'Escenario de proyecto'!F22</f>
        <v>0</v>
      </c>
      <c r="G22" s="37">
        <f>'Escenario de proyecto'!G22</f>
        <v>0</v>
      </c>
      <c r="H22" s="37">
        <f>'Escenario de proyecto'!H22</f>
        <v>0</v>
      </c>
      <c r="I22" s="34">
        <f t="shared" si="0"/>
        <v>0</v>
      </c>
      <c r="J22" s="12"/>
      <c r="K22" s="35">
        <f>((J22-J22*($E22/(39.77*0.88))/(($E22/(39.77*0.88))+((1-$E22)/(43.2*0.83))))*LOOKUP(B22,DOM_COMB,'Información combustibles'!$B$2:$B$6))</f>
        <v>0</v>
      </c>
      <c r="L22" s="37">
        <f>'Escenario de proyecto'!L22</f>
        <v>0</v>
      </c>
      <c r="M22" s="37">
        <f>'Escenario de proyecto'!M22</f>
        <v>0</v>
      </c>
      <c r="N22" s="34">
        <f t="shared" si="1"/>
        <v>0</v>
      </c>
      <c r="O22" s="12"/>
      <c r="P22" s="35">
        <f>((O22-O22*($E22/(39.77*0.88))/(($E22/(39.77*0.88))+((1-$E22)/(43.2*0.83))))*LOOKUP(B22,DOM_COMB,'Información combustibles'!$B$2:$B$6))</f>
        <v>0</v>
      </c>
      <c r="Q22" s="34">
        <f t="shared" si="2"/>
        <v>0</v>
      </c>
      <c r="R22" s="34">
        <f t="shared" si="3"/>
        <v>0</v>
      </c>
      <c r="S22" s="34">
        <f t="shared" si="4"/>
        <v>0</v>
      </c>
      <c r="T22" s="35">
        <f t="shared" si="5"/>
        <v>0</v>
      </c>
      <c r="U22" s="19"/>
    </row>
    <row r="23" spans="1:21" ht="12.75">
      <c r="A23" s="37">
        <f>'Escenario de proyecto'!A23</f>
        <v>0</v>
      </c>
      <c r="B23" s="12" t="s">
        <v>1</v>
      </c>
      <c r="C23" s="36"/>
      <c r="D23" s="36"/>
      <c r="E23" s="12"/>
      <c r="F23" s="37">
        <f>'Escenario de proyecto'!F23</f>
        <v>0</v>
      </c>
      <c r="G23" s="37">
        <f>'Escenario de proyecto'!G23</f>
        <v>0</v>
      </c>
      <c r="H23" s="37">
        <f>'Escenario de proyecto'!H23</f>
        <v>0</v>
      </c>
      <c r="I23" s="34">
        <f t="shared" si="0"/>
        <v>0</v>
      </c>
      <c r="J23" s="12"/>
      <c r="K23" s="35">
        <f>((J23-J23*($E23/(39.77*0.88))/(($E23/(39.77*0.88))+((1-$E23)/(43.2*0.83))))*LOOKUP(B23,DOM_COMB,'Información combustibles'!$B$2:$B$6))</f>
        <v>0</v>
      </c>
      <c r="L23" s="37">
        <f>'Escenario de proyecto'!L23</f>
        <v>0</v>
      </c>
      <c r="M23" s="37">
        <f>'Escenario de proyecto'!M23</f>
        <v>0</v>
      </c>
      <c r="N23" s="34">
        <f t="shared" si="1"/>
        <v>0</v>
      </c>
      <c r="O23" s="12"/>
      <c r="P23" s="35">
        <f>((O23-O23*($E23/(39.77*0.88))/(($E23/(39.77*0.88))+((1-$E23)/(43.2*0.83))))*LOOKUP(B23,DOM_COMB,'Información combustibles'!$B$2:$B$6))</f>
        <v>0</v>
      </c>
      <c r="Q23" s="34">
        <f t="shared" si="2"/>
        <v>0</v>
      </c>
      <c r="R23" s="34">
        <f t="shared" si="3"/>
        <v>0</v>
      </c>
      <c r="S23" s="34">
        <f t="shared" si="4"/>
        <v>0</v>
      </c>
      <c r="T23" s="35">
        <f t="shared" si="5"/>
        <v>0</v>
      </c>
      <c r="U23" s="19"/>
    </row>
    <row r="24" spans="1:21" ht="12.75">
      <c r="A24" s="37">
        <f>'Escenario de proyecto'!A24</f>
        <v>0</v>
      </c>
      <c r="B24" s="12" t="s">
        <v>1</v>
      </c>
      <c r="C24" s="36"/>
      <c r="D24" s="36"/>
      <c r="E24" s="12"/>
      <c r="F24" s="37">
        <f>'Escenario de proyecto'!F24</f>
        <v>0</v>
      </c>
      <c r="G24" s="37">
        <f>'Escenario de proyecto'!G24</f>
        <v>0</v>
      </c>
      <c r="H24" s="37">
        <f>'Escenario de proyecto'!H24</f>
        <v>0</v>
      </c>
      <c r="I24" s="34">
        <f t="shared" si="0"/>
        <v>0</v>
      </c>
      <c r="J24" s="12"/>
      <c r="K24" s="35">
        <f>((J24-J24*($E24/(39.77*0.88))/(($E24/(39.77*0.88))+((1-$E24)/(43.2*0.83))))*LOOKUP(B24,DOM_COMB,'Información combustibles'!$B$2:$B$6))</f>
        <v>0</v>
      </c>
      <c r="L24" s="37">
        <f>'Escenario de proyecto'!L24</f>
        <v>0</v>
      </c>
      <c r="M24" s="37">
        <f>'Escenario de proyecto'!M24</f>
        <v>0</v>
      </c>
      <c r="N24" s="34">
        <f t="shared" si="1"/>
        <v>0</v>
      </c>
      <c r="O24" s="12"/>
      <c r="P24" s="35">
        <f>((O24-O24*($E24/(39.77*0.88))/(($E24/(39.77*0.88))+((1-$E24)/(43.2*0.83))))*LOOKUP(B24,DOM_COMB,'Información combustibles'!$B$2:$B$6))</f>
        <v>0</v>
      </c>
      <c r="Q24" s="34">
        <f t="shared" si="2"/>
        <v>0</v>
      </c>
      <c r="R24" s="34">
        <f t="shared" si="3"/>
        <v>0</v>
      </c>
      <c r="S24" s="34">
        <f t="shared" si="4"/>
        <v>0</v>
      </c>
      <c r="T24" s="35">
        <f t="shared" si="5"/>
        <v>0</v>
      </c>
      <c r="U24" s="19"/>
    </row>
    <row r="25" spans="1:21" ht="12.75">
      <c r="A25" s="37">
        <f>'Escenario de proyecto'!A25</f>
        <v>0</v>
      </c>
      <c r="B25" s="12" t="s">
        <v>1</v>
      </c>
      <c r="C25" s="36"/>
      <c r="D25" s="36"/>
      <c r="E25" s="12"/>
      <c r="F25" s="37">
        <f>'Escenario de proyecto'!F25</f>
        <v>0</v>
      </c>
      <c r="G25" s="37">
        <f>'Escenario de proyecto'!G25</f>
        <v>0</v>
      </c>
      <c r="H25" s="37">
        <f>'Escenario de proyecto'!H25</f>
        <v>0</v>
      </c>
      <c r="I25" s="34">
        <f t="shared" si="0"/>
        <v>0</v>
      </c>
      <c r="J25" s="12"/>
      <c r="K25" s="35">
        <f>((J25-J25*($E25/(39.77*0.88))/(($E25/(39.77*0.88))+((1-$E25)/(43.2*0.83))))*LOOKUP(B25,DOM_COMB,'Información combustibles'!$B$2:$B$6))</f>
        <v>0</v>
      </c>
      <c r="L25" s="37">
        <f>'Escenario de proyecto'!L25</f>
        <v>0</v>
      </c>
      <c r="M25" s="37">
        <f>'Escenario de proyecto'!M25</f>
        <v>0</v>
      </c>
      <c r="N25" s="34">
        <f t="shared" si="1"/>
        <v>0</v>
      </c>
      <c r="O25" s="12"/>
      <c r="P25" s="35">
        <f>((O25-O25*($E25/(39.77*0.88))/(($E25/(39.77*0.88))+((1-$E25)/(43.2*0.83))))*LOOKUP(B25,DOM_COMB,'Información combustibles'!$B$2:$B$6))</f>
        <v>0</v>
      </c>
      <c r="Q25" s="34">
        <f t="shared" si="2"/>
        <v>0</v>
      </c>
      <c r="R25" s="34">
        <f t="shared" si="3"/>
        <v>0</v>
      </c>
      <c r="S25" s="34">
        <f t="shared" si="4"/>
        <v>0</v>
      </c>
      <c r="T25" s="35">
        <f t="shared" si="5"/>
        <v>0</v>
      </c>
      <c r="U25" s="19"/>
    </row>
    <row r="26" spans="1:21" ht="12.75">
      <c r="A26" s="37">
        <f>'Escenario de proyecto'!A26</f>
        <v>0</v>
      </c>
      <c r="B26" s="12" t="s">
        <v>1</v>
      </c>
      <c r="C26" s="36"/>
      <c r="D26" s="36"/>
      <c r="E26" s="12"/>
      <c r="F26" s="37">
        <f>'Escenario de proyecto'!F26</f>
        <v>0</v>
      </c>
      <c r="G26" s="37">
        <f>'Escenario de proyecto'!G26</f>
        <v>0</v>
      </c>
      <c r="H26" s="37">
        <f>'Escenario de proyecto'!H26</f>
        <v>0</v>
      </c>
      <c r="I26" s="34">
        <f t="shared" si="0"/>
        <v>0</v>
      </c>
      <c r="J26" s="12"/>
      <c r="K26" s="35">
        <f>((J26-J26*($E26/(39.77*0.88))/(($E26/(39.77*0.88))+((1-$E26)/(43.2*0.83))))*LOOKUP(B26,DOM_COMB,'Información combustibles'!$B$2:$B$6))</f>
        <v>0</v>
      </c>
      <c r="L26" s="37">
        <f>'Escenario de proyecto'!L26</f>
        <v>0</v>
      </c>
      <c r="M26" s="37">
        <f>'Escenario de proyecto'!M26</f>
        <v>0</v>
      </c>
      <c r="N26" s="34">
        <f t="shared" si="1"/>
        <v>0</v>
      </c>
      <c r="O26" s="12"/>
      <c r="P26" s="35">
        <f>((O26-O26*($E26/(39.77*0.88))/(($E26/(39.77*0.88))+((1-$E26)/(43.2*0.83))))*LOOKUP(B26,DOM_COMB,'Información combustibles'!$B$2:$B$6))</f>
        <v>0</v>
      </c>
      <c r="Q26" s="34">
        <f t="shared" si="2"/>
        <v>0</v>
      </c>
      <c r="R26" s="34">
        <f t="shared" si="3"/>
        <v>0</v>
      </c>
      <c r="S26" s="34">
        <f t="shared" si="4"/>
        <v>0</v>
      </c>
      <c r="T26" s="35">
        <f t="shared" si="5"/>
        <v>0</v>
      </c>
      <c r="U26" s="19"/>
    </row>
    <row r="27" spans="1:21" ht="12.75">
      <c r="A27" s="37">
        <f>'Escenario de proyecto'!A27</f>
        <v>0</v>
      </c>
      <c r="B27" s="12" t="s">
        <v>1</v>
      </c>
      <c r="C27" s="36"/>
      <c r="D27" s="36"/>
      <c r="E27" s="12"/>
      <c r="F27" s="37">
        <f>'Escenario de proyecto'!F27</f>
        <v>0</v>
      </c>
      <c r="G27" s="37">
        <f>'Escenario de proyecto'!G27</f>
        <v>0</v>
      </c>
      <c r="H27" s="37">
        <f>'Escenario de proyecto'!H27</f>
        <v>0</v>
      </c>
      <c r="I27" s="34">
        <f t="shared" si="0"/>
        <v>0</v>
      </c>
      <c r="J27" s="12"/>
      <c r="K27" s="35">
        <f>((J27-J27*($E27/(39.77*0.88))/(($E27/(39.77*0.88))+((1-$E27)/(43.2*0.83))))*LOOKUP(B27,DOM_COMB,'Información combustibles'!$B$2:$B$6))</f>
        <v>0</v>
      </c>
      <c r="L27" s="37">
        <f>'Escenario de proyecto'!L27</f>
        <v>0</v>
      </c>
      <c r="M27" s="37">
        <f>'Escenario de proyecto'!M27</f>
        <v>0</v>
      </c>
      <c r="N27" s="34">
        <f t="shared" si="1"/>
        <v>0</v>
      </c>
      <c r="O27" s="12"/>
      <c r="P27" s="35">
        <f>((O27-O27*($E27/(39.77*0.88))/(($E27/(39.77*0.88))+((1-$E27)/(43.2*0.83))))*LOOKUP(B27,DOM_COMB,'Información combustibles'!$B$2:$B$6))</f>
        <v>0</v>
      </c>
      <c r="Q27" s="34">
        <f t="shared" si="2"/>
        <v>0</v>
      </c>
      <c r="R27" s="34">
        <f t="shared" si="3"/>
        <v>0</v>
      </c>
      <c r="S27" s="34">
        <f t="shared" si="4"/>
        <v>0</v>
      </c>
      <c r="T27" s="35">
        <f t="shared" si="5"/>
        <v>0</v>
      </c>
      <c r="U27" s="19"/>
    </row>
    <row r="28" spans="1:21" ht="12.75">
      <c r="A28" s="37">
        <f>'Escenario de proyecto'!A28</f>
        <v>0</v>
      </c>
      <c r="B28" s="12" t="s">
        <v>1</v>
      </c>
      <c r="C28" s="36"/>
      <c r="D28" s="36"/>
      <c r="E28" s="12"/>
      <c r="F28" s="37">
        <f>'Escenario de proyecto'!F28</f>
        <v>0</v>
      </c>
      <c r="G28" s="37">
        <f>'Escenario de proyecto'!G28</f>
        <v>0</v>
      </c>
      <c r="H28" s="37">
        <f>'Escenario de proyecto'!H28</f>
        <v>0</v>
      </c>
      <c r="I28" s="34">
        <f t="shared" si="0"/>
        <v>0</v>
      </c>
      <c r="J28" s="12"/>
      <c r="K28" s="35">
        <f>((J28-J28*($E28/(39.77*0.88))/(($E28/(39.77*0.88))+((1-$E28)/(43.2*0.83))))*LOOKUP(B28,DOM_COMB,'Información combustibles'!$B$2:$B$6))</f>
        <v>0</v>
      </c>
      <c r="L28" s="37">
        <f>'Escenario de proyecto'!L28</f>
        <v>0</v>
      </c>
      <c r="M28" s="37">
        <f>'Escenario de proyecto'!M28</f>
        <v>0</v>
      </c>
      <c r="N28" s="34">
        <f t="shared" si="1"/>
        <v>0</v>
      </c>
      <c r="O28" s="12"/>
      <c r="P28" s="35">
        <f>((O28-O28*($E28/(39.77*0.88))/(($E28/(39.77*0.88))+((1-$E28)/(43.2*0.83))))*LOOKUP(B28,DOM_COMB,'Información combustibles'!$B$2:$B$6))</f>
        <v>0</v>
      </c>
      <c r="Q28" s="34">
        <f t="shared" si="2"/>
        <v>0</v>
      </c>
      <c r="R28" s="34">
        <f t="shared" si="3"/>
        <v>0</v>
      </c>
      <c r="S28" s="34">
        <f t="shared" si="4"/>
        <v>0</v>
      </c>
      <c r="T28" s="35">
        <f t="shared" si="5"/>
        <v>0</v>
      </c>
      <c r="U28" s="19"/>
    </row>
    <row r="29" spans="1:21" ht="12.75">
      <c r="A29" s="37">
        <f>'Escenario de proyecto'!A29</f>
        <v>0</v>
      </c>
      <c r="B29" s="12" t="s">
        <v>1</v>
      </c>
      <c r="C29" s="36"/>
      <c r="D29" s="36"/>
      <c r="E29" s="12"/>
      <c r="F29" s="37">
        <f>'Escenario de proyecto'!F29</f>
        <v>0</v>
      </c>
      <c r="G29" s="37">
        <f>'Escenario de proyecto'!G29</f>
        <v>0</v>
      </c>
      <c r="H29" s="37">
        <f>'Escenario de proyecto'!H29</f>
        <v>0</v>
      </c>
      <c r="I29" s="34">
        <f t="shared" si="0"/>
        <v>0</v>
      </c>
      <c r="J29" s="12"/>
      <c r="K29" s="35">
        <f>((J29-J29*($E29/(39.77*0.88))/(($E29/(39.77*0.88))+((1-$E29)/(43.2*0.83))))*LOOKUP(B29,DOM_COMB,'Información combustibles'!$B$2:$B$6))</f>
        <v>0</v>
      </c>
      <c r="L29" s="37">
        <f>'Escenario de proyecto'!L29</f>
        <v>0</v>
      </c>
      <c r="M29" s="37">
        <f>'Escenario de proyecto'!M29</f>
        <v>0</v>
      </c>
      <c r="N29" s="34">
        <f t="shared" si="1"/>
        <v>0</v>
      </c>
      <c r="O29" s="12"/>
      <c r="P29" s="35">
        <f>((O29-O29*($E29/(39.77*0.88))/(($E29/(39.77*0.88))+((1-$E29)/(43.2*0.83))))*LOOKUP(B29,DOM_COMB,'Información combustibles'!$B$2:$B$6))</f>
        <v>0</v>
      </c>
      <c r="Q29" s="34">
        <f t="shared" si="2"/>
        <v>0</v>
      </c>
      <c r="R29" s="34">
        <f t="shared" si="3"/>
        <v>0</v>
      </c>
      <c r="S29" s="34">
        <f t="shared" si="4"/>
        <v>0</v>
      </c>
      <c r="T29" s="35">
        <f t="shared" si="5"/>
        <v>0</v>
      </c>
      <c r="U29" s="19"/>
    </row>
    <row r="30" spans="1:21" ht="12.75">
      <c r="A30" s="37">
        <f>'Escenario de proyecto'!A30</f>
        <v>0</v>
      </c>
      <c r="B30" s="12" t="s">
        <v>1</v>
      </c>
      <c r="C30" s="36"/>
      <c r="D30" s="36"/>
      <c r="E30" s="12"/>
      <c r="F30" s="37">
        <f>'Escenario de proyecto'!F30</f>
        <v>0</v>
      </c>
      <c r="G30" s="37">
        <f>'Escenario de proyecto'!G30</f>
        <v>0</v>
      </c>
      <c r="H30" s="37">
        <f>'Escenario de proyecto'!H30</f>
        <v>0</v>
      </c>
      <c r="I30" s="34">
        <f t="shared" si="0"/>
        <v>0</v>
      </c>
      <c r="J30" s="12"/>
      <c r="K30" s="35">
        <f>((J30-J30*($E30/(39.77*0.88))/(($E30/(39.77*0.88))+((1-$E30)/(43.2*0.83))))*LOOKUP(B30,DOM_COMB,'Información combustibles'!$B$2:$B$6))</f>
        <v>0</v>
      </c>
      <c r="L30" s="37">
        <f>'Escenario de proyecto'!L30</f>
        <v>0</v>
      </c>
      <c r="M30" s="37">
        <f>'Escenario de proyecto'!M30</f>
        <v>0</v>
      </c>
      <c r="N30" s="34">
        <f t="shared" si="1"/>
        <v>0</v>
      </c>
      <c r="O30" s="12"/>
      <c r="P30" s="35">
        <f>((O30-O30*($E30/(39.77*0.88))/(($E30/(39.77*0.88))+((1-$E30)/(43.2*0.83))))*LOOKUP(B30,DOM_COMB,'Información combustibles'!$B$2:$B$6))</f>
        <v>0</v>
      </c>
      <c r="Q30" s="34">
        <f t="shared" si="2"/>
        <v>0</v>
      </c>
      <c r="R30" s="34">
        <f t="shared" si="3"/>
        <v>0</v>
      </c>
      <c r="S30" s="34">
        <f t="shared" si="4"/>
        <v>0</v>
      </c>
      <c r="T30" s="35">
        <f t="shared" si="5"/>
        <v>0</v>
      </c>
      <c r="U30" s="19"/>
    </row>
    <row r="31" spans="1:21" ht="12.75">
      <c r="A31" s="37">
        <f>'Escenario de proyecto'!A31</f>
        <v>0</v>
      </c>
      <c r="B31" s="12" t="s">
        <v>1</v>
      </c>
      <c r="C31" s="36"/>
      <c r="D31" s="36"/>
      <c r="E31" s="12"/>
      <c r="F31" s="37">
        <f>'Escenario de proyecto'!F31</f>
        <v>0</v>
      </c>
      <c r="G31" s="37">
        <f>'Escenario de proyecto'!G31</f>
        <v>0</v>
      </c>
      <c r="H31" s="37">
        <f>'Escenario de proyecto'!H31</f>
        <v>0</v>
      </c>
      <c r="I31" s="34">
        <f t="shared" si="0"/>
        <v>0</v>
      </c>
      <c r="J31" s="12"/>
      <c r="K31" s="35">
        <f>((J31-J31*($E31/(39.77*0.88))/(($E31/(39.77*0.88))+((1-$E31)/(43.2*0.83))))*LOOKUP(B31,DOM_COMB,'Información combustibles'!$B$2:$B$6))</f>
        <v>0</v>
      </c>
      <c r="L31" s="37">
        <f>'Escenario de proyecto'!L31</f>
        <v>0</v>
      </c>
      <c r="M31" s="37">
        <f>'Escenario de proyecto'!M31</f>
        <v>0</v>
      </c>
      <c r="N31" s="34">
        <f t="shared" si="1"/>
        <v>0</v>
      </c>
      <c r="O31" s="12"/>
      <c r="P31" s="35">
        <f>((O31-O31*($E31/(39.77*0.88))/(($E31/(39.77*0.88))+((1-$E31)/(43.2*0.83))))*LOOKUP(B31,DOM_COMB,'Información combustibles'!$B$2:$B$6))</f>
        <v>0</v>
      </c>
      <c r="Q31" s="34">
        <f t="shared" si="2"/>
        <v>0</v>
      </c>
      <c r="R31" s="34">
        <f t="shared" si="3"/>
        <v>0</v>
      </c>
      <c r="S31" s="34">
        <f t="shared" si="4"/>
        <v>0</v>
      </c>
      <c r="T31" s="35">
        <f t="shared" si="5"/>
        <v>0</v>
      </c>
      <c r="U31" s="19"/>
    </row>
    <row r="32" spans="1:21" ht="12.75">
      <c r="A32" s="37">
        <f>'Escenario de proyecto'!A32</f>
        <v>0</v>
      </c>
      <c r="B32" s="12" t="s">
        <v>1</v>
      </c>
      <c r="C32" s="36"/>
      <c r="D32" s="36"/>
      <c r="E32" s="12"/>
      <c r="F32" s="37">
        <f>'Escenario de proyecto'!F32</f>
        <v>0</v>
      </c>
      <c r="G32" s="37">
        <f>'Escenario de proyecto'!G32</f>
        <v>0</v>
      </c>
      <c r="H32" s="37">
        <f>'Escenario de proyecto'!H32</f>
        <v>0</v>
      </c>
      <c r="I32" s="34">
        <f t="shared" si="0"/>
        <v>0</v>
      </c>
      <c r="J32" s="12"/>
      <c r="K32" s="35">
        <f>((J32-J32*($E32/(39.77*0.88))/(($E32/(39.77*0.88))+((1-$E32)/(43.2*0.83))))*LOOKUP(B32,DOM_COMB,'Información combustibles'!$B$2:$B$6))</f>
        <v>0</v>
      </c>
      <c r="L32" s="37">
        <f>'Escenario de proyecto'!L32</f>
        <v>0</v>
      </c>
      <c r="M32" s="37">
        <f>'Escenario de proyecto'!M32</f>
        <v>0</v>
      </c>
      <c r="N32" s="34">
        <f t="shared" si="1"/>
        <v>0</v>
      </c>
      <c r="O32" s="12"/>
      <c r="P32" s="35">
        <f>((O32-O32*($E32/(39.77*0.88))/(($E32/(39.77*0.88))+((1-$E32)/(43.2*0.83))))*LOOKUP(B32,DOM_COMB,'Información combustibles'!$B$2:$B$6))</f>
        <v>0</v>
      </c>
      <c r="Q32" s="34">
        <f t="shared" si="2"/>
        <v>0</v>
      </c>
      <c r="R32" s="34">
        <f t="shared" si="3"/>
        <v>0</v>
      </c>
      <c r="S32" s="34">
        <f t="shared" si="4"/>
        <v>0</v>
      </c>
      <c r="T32" s="35">
        <f t="shared" si="5"/>
        <v>0</v>
      </c>
      <c r="U32" s="19"/>
    </row>
    <row r="33" spans="1:21" ht="12.75">
      <c r="A33" s="37">
        <f>'Escenario de proyecto'!A33</f>
        <v>0</v>
      </c>
      <c r="B33" s="12" t="s">
        <v>1</v>
      </c>
      <c r="C33" s="36"/>
      <c r="D33" s="36"/>
      <c r="E33" s="12"/>
      <c r="F33" s="37">
        <f>'Escenario de proyecto'!F33</f>
        <v>0</v>
      </c>
      <c r="G33" s="37">
        <f>'Escenario de proyecto'!G33</f>
        <v>0</v>
      </c>
      <c r="H33" s="37">
        <f>'Escenario de proyecto'!H33</f>
        <v>0</v>
      </c>
      <c r="I33" s="34">
        <f t="shared" si="0"/>
        <v>0</v>
      </c>
      <c r="J33" s="12"/>
      <c r="K33" s="35">
        <f>((J33-J33*($E33/(39.77*0.88))/(($E33/(39.77*0.88))+((1-$E33)/(43.2*0.83))))*LOOKUP(B33,DOM_COMB,'Información combustibles'!$B$2:$B$6))</f>
        <v>0</v>
      </c>
      <c r="L33" s="37">
        <f>'Escenario de proyecto'!L33</f>
        <v>0</v>
      </c>
      <c r="M33" s="37">
        <f>'Escenario de proyecto'!M33</f>
        <v>0</v>
      </c>
      <c r="N33" s="34">
        <f t="shared" si="1"/>
        <v>0</v>
      </c>
      <c r="O33" s="12"/>
      <c r="P33" s="35">
        <f>((O33-O33*($E33/(39.77*0.88))/(($E33/(39.77*0.88))+((1-$E33)/(43.2*0.83))))*LOOKUP(B33,DOM_COMB,'Información combustibles'!$B$2:$B$6))</f>
        <v>0</v>
      </c>
      <c r="Q33" s="34">
        <f t="shared" si="2"/>
        <v>0</v>
      </c>
      <c r="R33" s="34">
        <f t="shared" si="3"/>
        <v>0</v>
      </c>
      <c r="S33" s="34">
        <f t="shared" si="4"/>
        <v>0</v>
      </c>
      <c r="T33" s="35">
        <f t="shared" si="5"/>
        <v>0</v>
      </c>
      <c r="U33" s="19"/>
    </row>
    <row r="34" spans="1:21" ht="12.75">
      <c r="A34" s="37">
        <f>'Escenario de proyecto'!A34</f>
        <v>0</v>
      </c>
      <c r="B34" s="12" t="s">
        <v>1</v>
      </c>
      <c r="C34" s="36"/>
      <c r="D34" s="36"/>
      <c r="E34" s="12"/>
      <c r="F34" s="37">
        <f>'Escenario de proyecto'!F34</f>
        <v>0</v>
      </c>
      <c r="G34" s="37">
        <f>'Escenario de proyecto'!G34</f>
        <v>0</v>
      </c>
      <c r="H34" s="37">
        <f>'Escenario de proyecto'!H34</f>
        <v>0</v>
      </c>
      <c r="I34" s="34">
        <f t="shared" si="0"/>
        <v>0</v>
      </c>
      <c r="J34" s="12"/>
      <c r="K34" s="35">
        <f>((J34-J34*($E34/(39.77*0.88))/(($E34/(39.77*0.88))+((1-$E34)/(43.2*0.83))))*LOOKUP(B34,DOM_COMB,'Información combustibles'!$B$2:$B$6))</f>
        <v>0</v>
      </c>
      <c r="L34" s="37">
        <f>'Escenario de proyecto'!L34</f>
        <v>0</v>
      </c>
      <c r="M34" s="37">
        <f>'Escenario de proyecto'!M34</f>
        <v>0</v>
      </c>
      <c r="N34" s="34">
        <f t="shared" si="1"/>
        <v>0</v>
      </c>
      <c r="O34" s="12"/>
      <c r="P34" s="35">
        <f>((O34-O34*($E34/(39.77*0.88))/(($E34/(39.77*0.88))+((1-$E34)/(43.2*0.83))))*LOOKUP(B34,DOM_COMB,'Información combustibles'!$B$2:$B$6))</f>
        <v>0</v>
      </c>
      <c r="Q34" s="34">
        <f t="shared" si="2"/>
        <v>0</v>
      </c>
      <c r="R34" s="34">
        <f t="shared" si="3"/>
        <v>0</v>
      </c>
      <c r="S34" s="34">
        <f t="shared" si="4"/>
        <v>0</v>
      </c>
      <c r="T34" s="35">
        <f t="shared" si="5"/>
        <v>0</v>
      </c>
      <c r="U34" s="19"/>
    </row>
    <row r="35" spans="1:21" ht="12.75">
      <c r="A35" s="37">
        <f>'Escenario de proyecto'!A35</f>
        <v>0</v>
      </c>
      <c r="B35" s="12" t="s">
        <v>1</v>
      </c>
      <c r="C35" s="36"/>
      <c r="D35" s="36"/>
      <c r="E35" s="12"/>
      <c r="F35" s="37">
        <f>'Escenario de proyecto'!F35</f>
        <v>0</v>
      </c>
      <c r="G35" s="37">
        <f>'Escenario de proyecto'!G35</f>
        <v>0</v>
      </c>
      <c r="H35" s="37">
        <f>'Escenario de proyecto'!H35</f>
        <v>0</v>
      </c>
      <c r="I35" s="34">
        <f t="shared" si="0"/>
        <v>0</v>
      </c>
      <c r="J35" s="12"/>
      <c r="K35" s="35">
        <f>((J35-J35*($E35/(39.77*0.88))/(($E35/(39.77*0.88))+((1-$E35)/(43.2*0.83))))*LOOKUP(B35,DOM_COMB,'Información combustibles'!$B$2:$B$6))</f>
        <v>0</v>
      </c>
      <c r="L35" s="37">
        <f>'Escenario de proyecto'!L35</f>
        <v>0</v>
      </c>
      <c r="M35" s="37">
        <f>'Escenario de proyecto'!M35</f>
        <v>0</v>
      </c>
      <c r="N35" s="34">
        <f t="shared" si="1"/>
        <v>0</v>
      </c>
      <c r="O35" s="12"/>
      <c r="P35" s="35">
        <f>((O35-O35*($E35/(39.77*0.88))/(($E35/(39.77*0.88))+((1-$E35)/(43.2*0.83))))*LOOKUP(B35,DOM_COMB,'Información combustibles'!$B$2:$B$6))</f>
        <v>0</v>
      </c>
      <c r="Q35" s="34">
        <f t="shared" si="2"/>
        <v>0</v>
      </c>
      <c r="R35" s="34">
        <f t="shared" si="3"/>
        <v>0</v>
      </c>
      <c r="S35" s="34">
        <f t="shared" si="4"/>
        <v>0</v>
      </c>
      <c r="T35" s="35">
        <f t="shared" si="5"/>
        <v>0</v>
      </c>
      <c r="U35" s="19"/>
    </row>
    <row r="36" spans="1:21" ht="12.75">
      <c r="A36" s="37">
        <f>'Escenario de proyecto'!A36</f>
        <v>0</v>
      </c>
      <c r="B36" s="12" t="s">
        <v>1</v>
      </c>
      <c r="C36" s="36"/>
      <c r="D36" s="36"/>
      <c r="E36" s="12"/>
      <c r="F36" s="37">
        <f>'Escenario de proyecto'!F36</f>
        <v>0</v>
      </c>
      <c r="G36" s="37">
        <f>'Escenario de proyecto'!G36</f>
        <v>0</v>
      </c>
      <c r="H36" s="37">
        <f>'Escenario de proyecto'!H36</f>
        <v>0</v>
      </c>
      <c r="I36" s="34">
        <f t="shared" si="0"/>
        <v>0</v>
      </c>
      <c r="J36" s="12"/>
      <c r="K36" s="35">
        <f>((J36-J36*($E36/(39.77*0.88))/(($E36/(39.77*0.88))+((1-$E36)/(43.2*0.83))))*LOOKUP(B36,DOM_COMB,'Información combustibles'!$B$2:$B$6))</f>
        <v>0</v>
      </c>
      <c r="L36" s="37">
        <f>'Escenario de proyecto'!L36</f>
        <v>0</v>
      </c>
      <c r="M36" s="37">
        <f>'Escenario de proyecto'!M36</f>
        <v>0</v>
      </c>
      <c r="N36" s="34">
        <f t="shared" si="1"/>
        <v>0</v>
      </c>
      <c r="O36" s="12"/>
      <c r="P36" s="35">
        <f>((O36-O36*($E36/(39.77*0.88))/(($E36/(39.77*0.88))+((1-$E36)/(43.2*0.83))))*LOOKUP(B36,DOM_COMB,'Información combustibles'!$B$2:$B$6))</f>
        <v>0</v>
      </c>
      <c r="Q36" s="34">
        <f t="shared" si="2"/>
        <v>0</v>
      </c>
      <c r="R36" s="34">
        <f t="shared" si="3"/>
        <v>0</v>
      </c>
      <c r="S36" s="34">
        <f t="shared" si="4"/>
        <v>0</v>
      </c>
      <c r="T36" s="35">
        <f t="shared" si="5"/>
        <v>0</v>
      </c>
      <c r="U36" s="19"/>
    </row>
    <row r="37" spans="1:21" ht="12.75">
      <c r="A37" s="37">
        <f>'Escenario de proyecto'!A37</f>
        <v>0</v>
      </c>
      <c r="B37" s="12" t="s">
        <v>1</v>
      </c>
      <c r="C37" s="36"/>
      <c r="D37" s="36"/>
      <c r="E37" s="12"/>
      <c r="F37" s="37">
        <f>'Escenario de proyecto'!F37</f>
        <v>0</v>
      </c>
      <c r="G37" s="37">
        <f>'Escenario de proyecto'!G37</f>
        <v>0</v>
      </c>
      <c r="H37" s="37">
        <f>'Escenario de proyecto'!H37</f>
        <v>0</v>
      </c>
      <c r="I37" s="34">
        <f t="shared" si="0"/>
        <v>0</v>
      </c>
      <c r="J37" s="12"/>
      <c r="K37" s="35">
        <f>((J37-J37*($E37/(39.77*0.88))/(($E37/(39.77*0.88))+((1-$E37)/(43.2*0.83))))*LOOKUP(B37,DOM_COMB,'Información combustibles'!$B$2:$B$6))</f>
        <v>0</v>
      </c>
      <c r="L37" s="37">
        <f>'Escenario de proyecto'!L37</f>
        <v>0</v>
      </c>
      <c r="M37" s="37">
        <f>'Escenario de proyecto'!M37</f>
        <v>0</v>
      </c>
      <c r="N37" s="34">
        <f t="shared" si="1"/>
        <v>0</v>
      </c>
      <c r="O37" s="12"/>
      <c r="P37" s="35">
        <f>((O37-O37*($E37/(39.77*0.88))/(($E37/(39.77*0.88))+((1-$E37)/(43.2*0.83))))*LOOKUP(B37,DOM_COMB,'Información combustibles'!$B$2:$B$6))</f>
        <v>0</v>
      </c>
      <c r="Q37" s="34">
        <f aca="true" t="shared" si="6" ref="Q37:Q68">(G37+L37)*F37</f>
        <v>0</v>
      </c>
      <c r="R37" s="34">
        <f aca="true" t="shared" si="7" ref="R37:R68">(H37+M37)*F37</f>
        <v>0</v>
      </c>
      <c r="S37" s="34">
        <f aca="true" t="shared" si="8" ref="S37:S68">(I37+N37)*F37</f>
        <v>0</v>
      </c>
      <c r="T37" s="35">
        <f t="shared" si="5"/>
        <v>0</v>
      </c>
      <c r="U37" s="19"/>
    </row>
    <row r="38" spans="1:21" ht="12.75">
      <c r="A38" s="37">
        <f>'Escenario de proyecto'!A38</f>
        <v>0</v>
      </c>
      <c r="B38" s="12" t="s">
        <v>1</v>
      </c>
      <c r="C38" s="36"/>
      <c r="D38" s="36"/>
      <c r="E38" s="12"/>
      <c r="F38" s="37">
        <f>'Escenario de proyecto'!F38</f>
        <v>0</v>
      </c>
      <c r="G38" s="37">
        <f>'Escenario de proyecto'!G38</f>
        <v>0</v>
      </c>
      <c r="H38" s="37">
        <f>'Escenario de proyecto'!H38</f>
        <v>0</v>
      </c>
      <c r="I38" s="34">
        <f t="shared" si="0"/>
        <v>0</v>
      </c>
      <c r="J38" s="12"/>
      <c r="K38" s="35">
        <f>((J38-J38*($E38/(39.77*0.88))/(($E38/(39.77*0.88))+((1-$E38)/(43.2*0.83))))*LOOKUP(B38,DOM_COMB,'Información combustibles'!$B$2:$B$6))</f>
        <v>0</v>
      </c>
      <c r="L38" s="37">
        <f>'Escenario de proyecto'!L38</f>
        <v>0</v>
      </c>
      <c r="M38" s="37">
        <f>'Escenario de proyecto'!M38</f>
        <v>0</v>
      </c>
      <c r="N38" s="34">
        <f t="shared" si="1"/>
        <v>0</v>
      </c>
      <c r="O38" s="12"/>
      <c r="P38" s="35">
        <f>((O38-O38*($E38/(39.77*0.88))/(($E38/(39.77*0.88))+((1-$E38)/(43.2*0.83))))*LOOKUP(B38,DOM_COMB,'Información combustibles'!$B$2:$B$6))</f>
        <v>0</v>
      </c>
      <c r="Q38" s="34">
        <f t="shared" si="6"/>
        <v>0</v>
      </c>
      <c r="R38" s="34">
        <f t="shared" si="7"/>
        <v>0</v>
      </c>
      <c r="S38" s="34">
        <f t="shared" si="8"/>
        <v>0</v>
      </c>
      <c r="T38" s="35">
        <f t="shared" si="5"/>
        <v>0</v>
      </c>
      <c r="U38" s="19"/>
    </row>
    <row r="39" spans="1:21" ht="12.75">
      <c r="A39" s="37">
        <f>'Escenario de proyecto'!A39</f>
        <v>0</v>
      </c>
      <c r="B39" s="12" t="s">
        <v>1</v>
      </c>
      <c r="C39" s="36"/>
      <c r="D39" s="36"/>
      <c r="E39" s="12"/>
      <c r="F39" s="37">
        <f>'Escenario de proyecto'!F39</f>
        <v>0</v>
      </c>
      <c r="G39" s="37">
        <f>'Escenario de proyecto'!G39</f>
        <v>0</v>
      </c>
      <c r="H39" s="37">
        <f>'Escenario de proyecto'!H39</f>
        <v>0</v>
      </c>
      <c r="I39" s="34">
        <f t="shared" si="0"/>
        <v>0</v>
      </c>
      <c r="J39" s="12"/>
      <c r="K39" s="35">
        <f>((J39-J39*($E39/(39.77*0.88))/(($E39/(39.77*0.88))+((1-$E39)/(43.2*0.83))))*LOOKUP(B39,DOM_COMB,'Información combustibles'!$B$2:$B$6))</f>
        <v>0</v>
      </c>
      <c r="L39" s="37">
        <f>'Escenario de proyecto'!L39</f>
        <v>0</v>
      </c>
      <c r="M39" s="37">
        <f>'Escenario de proyecto'!M39</f>
        <v>0</v>
      </c>
      <c r="N39" s="34">
        <f t="shared" si="1"/>
        <v>0</v>
      </c>
      <c r="O39" s="12"/>
      <c r="P39" s="35">
        <f>((O39-O39*($E39/(39.77*0.88))/(($E39/(39.77*0.88))+((1-$E39)/(43.2*0.83))))*LOOKUP(B39,DOM_COMB,'Información combustibles'!$B$2:$B$6))</f>
        <v>0</v>
      </c>
      <c r="Q39" s="34">
        <f t="shared" si="6"/>
        <v>0</v>
      </c>
      <c r="R39" s="34">
        <f t="shared" si="7"/>
        <v>0</v>
      </c>
      <c r="S39" s="34">
        <f t="shared" si="8"/>
        <v>0</v>
      </c>
      <c r="T39" s="35">
        <f t="shared" si="5"/>
        <v>0</v>
      </c>
      <c r="U39" s="19"/>
    </row>
    <row r="40" spans="1:21" ht="12.75">
      <c r="A40" s="37">
        <f>'Escenario de proyecto'!A40</f>
        <v>0</v>
      </c>
      <c r="B40" s="12" t="s">
        <v>1</v>
      </c>
      <c r="C40" s="36"/>
      <c r="D40" s="36"/>
      <c r="E40" s="12"/>
      <c r="F40" s="37">
        <f>'Escenario de proyecto'!F40</f>
        <v>0</v>
      </c>
      <c r="G40" s="37">
        <f>'Escenario de proyecto'!G40</f>
        <v>0</v>
      </c>
      <c r="H40" s="37">
        <f>'Escenario de proyecto'!H40</f>
        <v>0</v>
      </c>
      <c r="I40" s="34">
        <f t="shared" si="0"/>
        <v>0</v>
      </c>
      <c r="J40" s="12"/>
      <c r="K40" s="35">
        <f>((J40-J40*($E40/(39.77*0.88))/(($E40/(39.77*0.88))+((1-$E40)/(43.2*0.83))))*LOOKUP(B40,DOM_COMB,'Información combustibles'!$B$2:$B$6))</f>
        <v>0</v>
      </c>
      <c r="L40" s="37">
        <f>'Escenario de proyecto'!L40</f>
        <v>0</v>
      </c>
      <c r="M40" s="37">
        <f>'Escenario de proyecto'!M40</f>
        <v>0</v>
      </c>
      <c r="N40" s="34">
        <f t="shared" si="1"/>
        <v>0</v>
      </c>
      <c r="O40" s="12"/>
      <c r="P40" s="35">
        <f>((O40-O40*($E40/(39.77*0.88))/(($E40/(39.77*0.88))+((1-$E40)/(43.2*0.83))))*LOOKUP(B40,DOM_COMB,'Información combustibles'!$B$2:$B$6))</f>
        <v>0</v>
      </c>
      <c r="Q40" s="34">
        <f t="shared" si="6"/>
        <v>0</v>
      </c>
      <c r="R40" s="34">
        <f t="shared" si="7"/>
        <v>0</v>
      </c>
      <c r="S40" s="34">
        <f t="shared" si="8"/>
        <v>0</v>
      </c>
      <c r="T40" s="35">
        <f t="shared" si="5"/>
        <v>0</v>
      </c>
      <c r="U40" s="19"/>
    </row>
    <row r="41" spans="1:21" ht="12.75">
      <c r="A41" s="37">
        <f>'Escenario de proyecto'!A41</f>
        <v>0</v>
      </c>
      <c r="B41" s="12" t="s">
        <v>1</v>
      </c>
      <c r="C41" s="36"/>
      <c r="D41" s="36"/>
      <c r="E41" s="12"/>
      <c r="F41" s="37">
        <f>'Escenario de proyecto'!F41</f>
        <v>0</v>
      </c>
      <c r="G41" s="37">
        <f>'Escenario de proyecto'!G41</f>
        <v>0</v>
      </c>
      <c r="H41" s="37">
        <f>'Escenario de proyecto'!H41</f>
        <v>0</v>
      </c>
      <c r="I41" s="34">
        <f t="shared" si="0"/>
        <v>0</v>
      </c>
      <c r="J41" s="12"/>
      <c r="K41" s="35">
        <f>((J41-J41*($E41/(39.77*0.88))/(($E41/(39.77*0.88))+((1-$E41)/(43.2*0.83))))*LOOKUP(B41,DOM_COMB,'Información combustibles'!$B$2:$B$6))</f>
        <v>0</v>
      </c>
      <c r="L41" s="37">
        <f>'Escenario de proyecto'!L41</f>
        <v>0</v>
      </c>
      <c r="M41" s="37">
        <f>'Escenario de proyecto'!M41</f>
        <v>0</v>
      </c>
      <c r="N41" s="34">
        <f t="shared" si="1"/>
        <v>0</v>
      </c>
      <c r="O41" s="12"/>
      <c r="P41" s="35">
        <f>((O41-O41*($E41/(39.77*0.88))/(($E41/(39.77*0.88))+((1-$E41)/(43.2*0.83))))*LOOKUP(B41,DOM_COMB,'Información combustibles'!$B$2:$B$6))</f>
        <v>0</v>
      </c>
      <c r="Q41" s="34">
        <f t="shared" si="6"/>
        <v>0</v>
      </c>
      <c r="R41" s="34">
        <f t="shared" si="7"/>
        <v>0</v>
      </c>
      <c r="S41" s="34">
        <f t="shared" si="8"/>
        <v>0</v>
      </c>
      <c r="T41" s="35">
        <f t="shared" si="5"/>
        <v>0</v>
      </c>
      <c r="U41" s="19"/>
    </row>
    <row r="42" spans="1:21" ht="12.75">
      <c r="A42" s="37">
        <f>'Escenario de proyecto'!A42</f>
        <v>0</v>
      </c>
      <c r="B42" s="12" t="s">
        <v>1</v>
      </c>
      <c r="C42" s="36"/>
      <c r="D42" s="36"/>
      <c r="E42" s="12"/>
      <c r="F42" s="37">
        <f>'Escenario de proyecto'!F42</f>
        <v>0</v>
      </c>
      <c r="G42" s="37">
        <f>'Escenario de proyecto'!G42</f>
        <v>0</v>
      </c>
      <c r="H42" s="37">
        <f>'Escenario de proyecto'!H42</f>
        <v>0</v>
      </c>
      <c r="I42" s="34">
        <f t="shared" si="0"/>
        <v>0</v>
      </c>
      <c r="J42" s="12"/>
      <c r="K42" s="35">
        <f>((J42-J42*($E42/(39.77*0.88))/(($E42/(39.77*0.88))+((1-$E42)/(43.2*0.83))))*LOOKUP(B42,DOM_COMB,'Información combustibles'!$B$2:$B$6))</f>
        <v>0</v>
      </c>
      <c r="L42" s="37">
        <f>'Escenario de proyecto'!L42</f>
        <v>0</v>
      </c>
      <c r="M42" s="37">
        <f>'Escenario de proyecto'!M42</f>
        <v>0</v>
      </c>
      <c r="N42" s="34">
        <f t="shared" si="1"/>
        <v>0</v>
      </c>
      <c r="O42" s="12"/>
      <c r="P42" s="35">
        <f>((O42-O42*($E42/(39.77*0.88))/(($E42/(39.77*0.88))+((1-$E42)/(43.2*0.83))))*LOOKUP(B42,DOM_COMB,'Información combustibles'!$B$2:$B$6))</f>
        <v>0</v>
      </c>
      <c r="Q42" s="34">
        <f t="shared" si="6"/>
        <v>0</v>
      </c>
      <c r="R42" s="34">
        <f t="shared" si="7"/>
        <v>0</v>
      </c>
      <c r="S42" s="34">
        <f t="shared" si="8"/>
        <v>0</v>
      </c>
      <c r="T42" s="35">
        <f t="shared" si="5"/>
        <v>0</v>
      </c>
      <c r="U42" s="19"/>
    </row>
    <row r="43" spans="1:21" ht="12.75">
      <c r="A43" s="37">
        <f>'Escenario de proyecto'!A43</f>
        <v>0</v>
      </c>
      <c r="B43" s="12" t="s">
        <v>1</v>
      </c>
      <c r="C43" s="36"/>
      <c r="D43" s="36"/>
      <c r="E43" s="12"/>
      <c r="F43" s="37">
        <f>'Escenario de proyecto'!F43</f>
        <v>0</v>
      </c>
      <c r="G43" s="37">
        <f>'Escenario de proyecto'!G43</f>
        <v>0</v>
      </c>
      <c r="H43" s="37">
        <f>'Escenario de proyecto'!H43</f>
        <v>0</v>
      </c>
      <c r="I43" s="34">
        <f t="shared" si="0"/>
        <v>0</v>
      </c>
      <c r="J43" s="12"/>
      <c r="K43" s="35">
        <f>((J43-J43*($E43/(39.77*0.88))/(($E43/(39.77*0.88))+((1-$E43)/(43.2*0.83))))*LOOKUP(B43,DOM_COMB,'Información combustibles'!$B$2:$B$6))</f>
        <v>0</v>
      </c>
      <c r="L43" s="37">
        <f>'Escenario de proyecto'!L43</f>
        <v>0</v>
      </c>
      <c r="M43" s="37">
        <f>'Escenario de proyecto'!M43</f>
        <v>0</v>
      </c>
      <c r="N43" s="34">
        <f t="shared" si="1"/>
        <v>0</v>
      </c>
      <c r="O43" s="12"/>
      <c r="P43" s="35">
        <f>((O43-O43*($E43/(39.77*0.88))/(($E43/(39.77*0.88))+((1-$E43)/(43.2*0.83))))*LOOKUP(B43,DOM_COMB,'Información combustibles'!$B$2:$B$6))</f>
        <v>0</v>
      </c>
      <c r="Q43" s="34">
        <f t="shared" si="6"/>
        <v>0</v>
      </c>
      <c r="R43" s="34">
        <f t="shared" si="7"/>
        <v>0</v>
      </c>
      <c r="S43" s="34">
        <f t="shared" si="8"/>
        <v>0</v>
      </c>
      <c r="T43" s="35">
        <f t="shared" si="5"/>
        <v>0</v>
      </c>
      <c r="U43" s="19"/>
    </row>
    <row r="44" spans="1:21" ht="12.75">
      <c r="A44" s="37">
        <f>'Escenario de proyecto'!A44</f>
        <v>0</v>
      </c>
      <c r="B44" s="12" t="s">
        <v>1</v>
      </c>
      <c r="C44" s="36"/>
      <c r="D44" s="36"/>
      <c r="E44" s="12"/>
      <c r="F44" s="37">
        <f>'Escenario de proyecto'!F44</f>
        <v>0</v>
      </c>
      <c r="G44" s="37">
        <f>'Escenario de proyecto'!G44</f>
        <v>0</v>
      </c>
      <c r="H44" s="37">
        <f>'Escenario de proyecto'!H44</f>
        <v>0</v>
      </c>
      <c r="I44" s="34">
        <f t="shared" si="0"/>
        <v>0</v>
      </c>
      <c r="J44" s="12"/>
      <c r="K44" s="35">
        <f>((J44-J44*($E44/(39.77*0.88))/(($E44/(39.77*0.88))+((1-$E44)/(43.2*0.83))))*LOOKUP(B44,DOM_COMB,'Información combustibles'!$B$2:$B$6))</f>
        <v>0</v>
      </c>
      <c r="L44" s="37">
        <f>'Escenario de proyecto'!L44</f>
        <v>0</v>
      </c>
      <c r="M44" s="37">
        <f>'Escenario de proyecto'!M44</f>
        <v>0</v>
      </c>
      <c r="N44" s="34">
        <f t="shared" si="1"/>
        <v>0</v>
      </c>
      <c r="O44" s="12"/>
      <c r="P44" s="35">
        <f>((O44-O44*($E44/(39.77*0.88))/(($E44/(39.77*0.88))+((1-$E44)/(43.2*0.83))))*LOOKUP(B44,DOM_COMB,'Información combustibles'!$B$2:$B$6))</f>
        <v>0</v>
      </c>
      <c r="Q44" s="34">
        <f t="shared" si="6"/>
        <v>0</v>
      </c>
      <c r="R44" s="34">
        <f t="shared" si="7"/>
        <v>0</v>
      </c>
      <c r="S44" s="34">
        <f t="shared" si="8"/>
        <v>0</v>
      </c>
      <c r="T44" s="35">
        <f t="shared" si="5"/>
        <v>0</v>
      </c>
      <c r="U44" s="19"/>
    </row>
    <row r="45" spans="1:21" ht="12.75">
      <c r="A45" s="37">
        <f>'Escenario de proyecto'!A45</f>
        <v>0</v>
      </c>
      <c r="B45" s="12" t="s">
        <v>1</v>
      </c>
      <c r="C45" s="36"/>
      <c r="D45" s="36"/>
      <c r="E45" s="12"/>
      <c r="F45" s="37">
        <f>'Escenario de proyecto'!F45</f>
        <v>0</v>
      </c>
      <c r="G45" s="37">
        <f>'Escenario de proyecto'!G45</f>
        <v>0</v>
      </c>
      <c r="H45" s="37">
        <f>'Escenario de proyecto'!H45</f>
        <v>0</v>
      </c>
      <c r="I45" s="34">
        <f t="shared" si="0"/>
        <v>0</v>
      </c>
      <c r="J45" s="12"/>
      <c r="K45" s="35">
        <f>((J45-J45*($E45/(39.77*0.88))/(($E45/(39.77*0.88))+((1-$E45)/(43.2*0.83))))*LOOKUP(B45,DOM_COMB,'Información combustibles'!$B$2:$B$6))</f>
        <v>0</v>
      </c>
      <c r="L45" s="37">
        <f>'Escenario de proyecto'!L45</f>
        <v>0</v>
      </c>
      <c r="M45" s="37">
        <f>'Escenario de proyecto'!M45</f>
        <v>0</v>
      </c>
      <c r="N45" s="34">
        <f t="shared" si="1"/>
        <v>0</v>
      </c>
      <c r="O45" s="12"/>
      <c r="P45" s="35">
        <f>((O45-O45*($E45/(39.77*0.88))/(($E45/(39.77*0.88))+((1-$E45)/(43.2*0.83))))*LOOKUP(B45,DOM_COMB,'Información combustibles'!$B$2:$B$6))</f>
        <v>0</v>
      </c>
      <c r="Q45" s="34">
        <f t="shared" si="6"/>
        <v>0</v>
      </c>
      <c r="R45" s="34">
        <f t="shared" si="7"/>
        <v>0</v>
      </c>
      <c r="S45" s="34">
        <f t="shared" si="8"/>
        <v>0</v>
      </c>
      <c r="T45" s="35">
        <f t="shared" si="5"/>
        <v>0</v>
      </c>
      <c r="U45" s="19"/>
    </row>
    <row r="46" spans="1:21" ht="12.75">
      <c r="A46" s="37">
        <f>'Escenario de proyecto'!A46</f>
        <v>0</v>
      </c>
      <c r="B46" s="12" t="s">
        <v>1</v>
      </c>
      <c r="C46" s="36"/>
      <c r="D46" s="36"/>
      <c r="E46" s="12"/>
      <c r="F46" s="37">
        <f>'Escenario de proyecto'!F46</f>
        <v>0</v>
      </c>
      <c r="G46" s="37">
        <f>'Escenario de proyecto'!G46</f>
        <v>0</v>
      </c>
      <c r="H46" s="37">
        <f>'Escenario de proyecto'!H46</f>
        <v>0</v>
      </c>
      <c r="I46" s="34">
        <f t="shared" si="0"/>
        <v>0</v>
      </c>
      <c r="J46" s="12"/>
      <c r="K46" s="35">
        <f>((J46-J46*($E46/(39.77*0.88))/(($E46/(39.77*0.88))+((1-$E46)/(43.2*0.83))))*LOOKUP(B46,DOM_COMB,'Información combustibles'!$B$2:$B$6))</f>
        <v>0</v>
      </c>
      <c r="L46" s="37">
        <f>'Escenario de proyecto'!L46</f>
        <v>0</v>
      </c>
      <c r="M46" s="37">
        <f>'Escenario de proyecto'!M46</f>
        <v>0</v>
      </c>
      <c r="N46" s="34">
        <f t="shared" si="1"/>
        <v>0</v>
      </c>
      <c r="O46" s="12"/>
      <c r="P46" s="35">
        <f>((O46-O46*($E46/(39.77*0.88))/(($E46/(39.77*0.88))+((1-$E46)/(43.2*0.83))))*LOOKUP(B46,DOM_COMB,'Información combustibles'!$B$2:$B$6))</f>
        <v>0</v>
      </c>
      <c r="Q46" s="34">
        <f t="shared" si="6"/>
        <v>0</v>
      </c>
      <c r="R46" s="34">
        <f t="shared" si="7"/>
        <v>0</v>
      </c>
      <c r="S46" s="34">
        <f t="shared" si="8"/>
        <v>0</v>
      </c>
      <c r="T46" s="35">
        <f t="shared" si="5"/>
        <v>0</v>
      </c>
      <c r="U46" s="19"/>
    </row>
    <row r="47" spans="1:21" ht="12.75">
      <c r="A47" s="37">
        <f>'Escenario de proyecto'!A47</f>
        <v>0</v>
      </c>
      <c r="B47" s="12" t="s">
        <v>1</v>
      </c>
      <c r="C47" s="36"/>
      <c r="D47" s="36"/>
      <c r="E47" s="12"/>
      <c r="F47" s="37">
        <f>'Escenario de proyecto'!F47</f>
        <v>0</v>
      </c>
      <c r="G47" s="37">
        <f>'Escenario de proyecto'!G47</f>
        <v>0</v>
      </c>
      <c r="H47" s="37">
        <f>'Escenario de proyecto'!H47</f>
        <v>0</v>
      </c>
      <c r="I47" s="34">
        <f t="shared" si="0"/>
        <v>0</v>
      </c>
      <c r="J47" s="12"/>
      <c r="K47" s="35">
        <f>((J47-J47*($E47/(39.77*0.88))/(($E47/(39.77*0.88))+((1-$E47)/(43.2*0.83))))*LOOKUP(B47,DOM_COMB,'Información combustibles'!$B$2:$B$6))</f>
        <v>0</v>
      </c>
      <c r="L47" s="37">
        <f>'Escenario de proyecto'!L47</f>
        <v>0</v>
      </c>
      <c r="M47" s="37">
        <f>'Escenario de proyecto'!M47</f>
        <v>0</v>
      </c>
      <c r="N47" s="34">
        <f t="shared" si="1"/>
        <v>0</v>
      </c>
      <c r="O47" s="12"/>
      <c r="P47" s="35">
        <f>((O47-O47*($E47/(39.77*0.88))/(($E47/(39.77*0.88))+((1-$E47)/(43.2*0.83))))*LOOKUP(B47,DOM_COMB,'Información combustibles'!$B$2:$B$6))</f>
        <v>0</v>
      </c>
      <c r="Q47" s="34">
        <f t="shared" si="6"/>
        <v>0</v>
      </c>
      <c r="R47" s="34">
        <f t="shared" si="7"/>
        <v>0</v>
      </c>
      <c r="S47" s="34">
        <f t="shared" si="8"/>
        <v>0</v>
      </c>
      <c r="T47" s="35">
        <f t="shared" si="5"/>
        <v>0</v>
      </c>
      <c r="U47" s="19"/>
    </row>
    <row r="48" spans="1:21" ht="12.75">
      <c r="A48" s="37">
        <f>'Escenario de proyecto'!A48</f>
        <v>0</v>
      </c>
      <c r="B48" s="12" t="s">
        <v>1</v>
      </c>
      <c r="C48" s="36"/>
      <c r="D48" s="36"/>
      <c r="E48" s="12"/>
      <c r="F48" s="37">
        <f>'Escenario de proyecto'!F48</f>
        <v>0</v>
      </c>
      <c r="G48" s="37">
        <f>'Escenario de proyecto'!G48</f>
        <v>0</v>
      </c>
      <c r="H48" s="37">
        <f>'Escenario de proyecto'!H48</f>
        <v>0</v>
      </c>
      <c r="I48" s="34">
        <f t="shared" si="0"/>
        <v>0</v>
      </c>
      <c r="J48" s="12"/>
      <c r="K48" s="35">
        <f>((J48-J48*($E48/(39.77*0.88))/(($E48/(39.77*0.88))+((1-$E48)/(43.2*0.83))))*LOOKUP(B48,DOM_COMB,'Información combustibles'!$B$2:$B$6))</f>
        <v>0</v>
      </c>
      <c r="L48" s="37">
        <f>'Escenario de proyecto'!L48</f>
        <v>0</v>
      </c>
      <c r="M48" s="37">
        <f>'Escenario de proyecto'!M48</f>
        <v>0</v>
      </c>
      <c r="N48" s="34">
        <f t="shared" si="1"/>
        <v>0</v>
      </c>
      <c r="O48" s="12"/>
      <c r="P48" s="35">
        <f>((O48-O48*($E48/(39.77*0.88))/(($E48/(39.77*0.88))+((1-$E48)/(43.2*0.83))))*LOOKUP(B48,DOM_COMB,'Información combustibles'!$B$2:$B$6))</f>
        <v>0</v>
      </c>
      <c r="Q48" s="34">
        <f t="shared" si="6"/>
        <v>0</v>
      </c>
      <c r="R48" s="34">
        <f t="shared" si="7"/>
        <v>0</v>
      </c>
      <c r="S48" s="34">
        <f t="shared" si="8"/>
        <v>0</v>
      </c>
      <c r="T48" s="35">
        <f t="shared" si="5"/>
        <v>0</v>
      </c>
      <c r="U48" s="19"/>
    </row>
    <row r="49" spans="1:21" ht="12.75">
      <c r="A49" s="37">
        <f>'Escenario de proyecto'!A49</f>
        <v>0</v>
      </c>
      <c r="B49" s="12" t="s">
        <v>1</v>
      </c>
      <c r="C49" s="36"/>
      <c r="D49" s="36"/>
      <c r="E49" s="12"/>
      <c r="F49" s="37">
        <f>'Escenario de proyecto'!F49</f>
        <v>0</v>
      </c>
      <c r="G49" s="37">
        <f>'Escenario de proyecto'!G49</f>
        <v>0</v>
      </c>
      <c r="H49" s="37">
        <f>'Escenario de proyecto'!H49</f>
        <v>0</v>
      </c>
      <c r="I49" s="34">
        <f t="shared" si="0"/>
        <v>0</v>
      </c>
      <c r="J49" s="12"/>
      <c r="K49" s="35">
        <f>((J49-J49*($E49/(39.77*0.88))/(($E49/(39.77*0.88))+((1-$E49)/(43.2*0.83))))*LOOKUP(B49,DOM_COMB,'Información combustibles'!$B$2:$B$6))</f>
        <v>0</v>
      </c>
      <c r="L49" s="37">
        <f>'Escenario de proyecto'!L49</f>
        <v>0</v>
      </c>
      <c r="M49" s="37">
        <f>'Escenario de proyecto'!M49</f>
        <v>0</v>
      </c>
      <c r="N49" s="34">
        <f t="shared" si="1"/>
        <v>0</v>
      </c>
      <c r="O49" s="12"/>
      <c r="P49" s="35">
        <f>((O49-O49*($E49/(39.77*0.88))/(($E49/(39.77*0.88))+((1-$E49)/(43.2*0.83))))*LOOKUP(B49,DOM_COMB,'Información combustibles'!$B$2:$B$6))</f>
        <v>0</v>
      </c>
      <c r="Q49" s="34">
        <f t="shared" si="6"/>
        <v>0</v>
      </c>
      <c r="R49" s="34">
        <f t="shared" si="7"/>
        <v>0</v>
      </c>
      <c r="S49" s="34">
        <f t="shared" si="8"/>
        <v>0</v>
      </c>
      <c r="T49" s="35">
        <f t="shared" si="5"/>
        <v>0</v>
      </c>
      <c r="U49" s="19"/>
    </row>
    <row r="50" spans="1:21" ht="12.75">
      <c r="A50" s="37">
        <f>'Escenario de proyecto'!A50</f>
        <v>0</v>
      </c>
      <c r="B50" s="12" t="s">
        <v>1</v>
      </c>
      <c r="C50" s="36"/>
      <c r="D50" s="36"/>
      <c r="E50" s="12"/>
      <c r="F50" s="37">
        <f>'Escenario de proyecto'!F50</f>
        <v>0</v>
      </c>
      <c r="G50" s="37">
        <f>'Escenario de proyecto'!G50</f>
        <v>0</v>
      </c>
      <c r="H50" s="37">
        <f>'Escenario de proyecto'!H50</f>
        <v>0</v>
      </c>
      <c r="I50" s="34">
        <f t="shared" si="0"/>
        <v>0</v>
      </c>
      <c r="J50" s="12"/>
      <c r="K50" s="35">
        <f>((J50-J50*($E50/(39.77*0.88))/(($E50/(39.77*0.88))+((1-$E50)/(43.2*0.83))))*LOOKUP(B50,DOM_COMB,'Información combustibles'!$B$2:$B$6))</f>
        <v>0</v>
      </c>
      <c r="L50" s="37">
        <f>'Escenario de proyecto'!L50</f>
        <v>0</v>
      </c>
      <c r="M50" s="37">
        <f>'Escenario de proyecto'!M50</f>
        <v>0</v>
      </c>
      <c r="N50" s="34">
        <f t="shared" si="1"/>
        <v>0</v>
      </c>
      <c r="O50" s="12"/>
      <c r="P50" s="35">
        <f>((O50-O50*($E50/(39.77*0.88))/(($E50/(39.77*0.88))+((1-$E50)/(43.2*0.83))))*LOOKUP(B50,DOM_COMB,'Información combustibles'!$B$2:$B$6))</f>
        <v>0</v>
      </c>
      <c r="Q50" s="34">
        <f t="shared" si="6"/>
        <v>0</v>
      </c>
      <c r="R50" s="34">
        <f t="shared" si="7"/>
        <v>0</v>
      </c>
      <c r="S50" s="34">
        <f t="shared" si="8"/>
        <v>0</v>
      </c>
      <c r="T50" s="35">
        <f t="shared" si="5"/>
        <v>0</v>
      </c>
      <c r="U50" s="19"/>
    </row>
    <row r="51" spans="1:21" ht="12.75">
      <c r="A51" s="37">
        <f>'Escenario de proyecto'!A51</f>
        <v>0</v>
      </c>
      <c r="B51" s="12" t="s">
        <v>1</v>
      </c>
      <c r="C51" s="36"/>
      <c r="D51" s="36"/>
      <c r="E51" s="12"/>
      <c r="F51" s="37">
        <f>'Escenario de proyecto'!F51</f>
        <v>0</v>
      </c>
      <c r="G51" s="37">
        <f>'Escenario de proyecto'!G51</f>
        <v>0</v>
      </c>
      <c r="H51" s="37">
        <f>'Escenario de proyecto'!H51</f>
        <v>0</v>
      </c>
      <c r="I51" s="34">
        <f t="shared" si="0"/>
        <v>0</v>
      </c>
      <c r="J51" s="12"/>
      <c r="K51" s="35">
        <f>((J51-J51*($E51/(39.77*0.88))/(($E51/(39.77*0.88))+((1-$E51)/(43.2*0.83))))*LOOKUP(B51,DOM_COMB,'Información combustibles'!$B$2:$B$6))</f>
        <v>0</v>
      </c>
      <c r="L51" s="37">
        <f>'Escenario de proyecto'!L51</f>
        <v>0</v>
      </c>
      <c r="M51" s="37">
        <f>'Escenario de proyecto'!M51</f>
        <v>0</v>
      </c>
      <c r="N51" s="34">
        <f t="shared" si="1"/>
        <v>0</v>
      </c>
      <c r="O51" s="12"/>
      <c r="P51" s="35">
        <f>((O51-O51*($E51/(39.77*0.88))/(($E51/(39.77*0.88))+((1-$E51)/(43.2*0.83))))*LOOKUP(B51,DOM_COMB,'Información combustibles'!$B$2:$B$6))</f>
        <v>0</v>
      </c>
      <c r="Q51" s="34">
        <f t="shared" si="6"/>
        <v>0</v>
      </c>
      <c r="R51" s="34">
        <f t="shared" si="7"/>
        <v>0</v>
      </c>
      <c r="S51" s="34">
        <f t="shared" si="8"/>
        <v>0</v>
      </c>
      <c r="T51" s="35">
        <f t="shared" si="5"/>
        <v>0</v>
      </c>
      <c r="U51" s="19"/>
    </row>
    <row r="52" spans="1:21" ht="12.75">
      <c r="A52" s="37">
        <f>'Escenario de proyecto'!A52</f>
        <v>0</v>
      </c>
      <c r="B52" s="12" t="s">
        <v>1</v>
      </c>
      <c r="C52" s="36"/>
      <c r="D52" s="36"/>
      <c r="E52" s="12"/>
      <c r="F52" s="37">
        <f>'Escenario de proyecto'!F52</f>
        <v>0</v>
      </c>
      <c r="G52" s="37">
        <f>'Escenario de proyecto'!G52</f>
        <v>0</v>
      </c>
      <c r="H52" s="37">
        <f>'Escenario de proyecto'!H52</f>
        <v>0</v>
      </c>
      <c r="I52" s="34">
        <f t="shared" si="0"/>
        <v>0</v>
      </c>
      <c r="J52" s="12"/>
      <c r="K52" s="35">
        <f>((J52-J52*($E52/(39.77*0.88))/(($E52/(39.77*0.88))+((1-$E52)/(43.2*0.83))))*LOOKUP(B52,DOM_COMB,'Información combustibles'!$B$2:$B$6))</f>
        <v>0</v>
      </c>
      <c r="L52" s="37">
        <f>'Escenario de proyecto'!L52</f>
        <v>0</v>
      </c>
      <c r="M52" s="37">
        <f>'Escenario de proyecto'!M52</f>
        <v>0</v>
      </c>
      <c r="N52" s="34">
        <f t="shared" si="1"/>
        <v>0</v>
      </c>
      <c r="O52" s="12"/>
      <c r="P52" s="35">
        <f>((O52-O52*($E52/(39.77*0.88))/(($E52/(39.77*0.88))+((1-$E52)/(43.2*0.83))))*LOOKUP(B52,DOM_COMB,'Información combustibles'!$B$2:$B$6))</f>
        <v>0</v>
      </c>
      <c r="Q52" s="34">
        <f t="shared" si="6"/>
        <v>0</v>
      </c>
      <c r="R52" s="34">
        <f t="shared" si="7"/>
        <v>0</v>
      </c>
      <c r="S52" s="34">
        <f t="shared" si="8"/>
        <v>0</v>
      </c>
      <c r="T52" s="35">
        <f t="shared" si="5"/>
        <v>0</v>
      </c>
      <c r="U52" s="19"/>
    </row>
    <row r="53" spans="1:21" ht="12.75">
      <c r="A53" s="37">
        <f>'Escenario de proyecto'!A53</f>
        <v>0</v>
      </c>
      <c r="B53" s="12" t="s">
        <v>1</v>
      </c>
      <c r="C53" s="36"/>
      <c r="D53" s="36"/>
      <c r="E53" s="12"/>
      <c r="F53" s="37">
        <f>'Escenario de proyecto'!F53</f>
        <v>0</v>
      </c>
      <c r="G53" s="37">
        <f>'Escenario de proyecto'!G53</f>
        <v>0</v>
      </c>
      <c r="H53" s="37">
        <f>'Escenario de proyecto'!H53</f>
        <v>0</v>
      </c>
      <c r="I53" s="34">
        <f t="shared" si="0"/>
        <v>0</v>
      </c>
      <c r="J53" s="12"/>
      <c r="K53" s="35">
        <f>((J53-J53*($E53/(39.77*0.88))/(($E53/(39.77*0.88))+((1-$E53)/(43.2*0.83))))*LOOKUP(B53,DOM_COMB,'Información combustibles'!$B$2:$B$6))</f>
        <v>0</v>
      </c>
      <c r="L53" s="37">
        <f>'Escenario de proyecto'!L53</f>
        <v>0</v>
      </c>
      <c r="M53" s="37">
        <f>'Escenario de proyecto'!M53</f>
        <v>0</v>
      </c>
      <c r="N53" s="34">
        <f t="shared" si="1"/>
        <v>0</v>
      </c>
      <c r="O53" s="12"/>
      <c r="P53" s="35">
        <f>((O53-O53*($E53/(39.77*0.88))/(($E53/(39.77*0.88))+((1-$E53)/(43.2*0.83))))*LOOKUP(B53,DOM_COMB,'Información combustibles'!$B$2:$B$6))</f>
        <v>0</v>
      </c>
      <c r="Q53" s="34">
        <f t="shared" si="6"/>
        <v>0</v>
      </c>
      <c r="R53" s="34">
        <f t="shared" si="7"/>
        <v>0</v>
      </c>
      <c r="S53" s="34">
        <f t="shared" si="8"/>
        <v>0</v>
      </c>
      <c r="T53" s="35">
        <f t="shared" si="5"/>
        <v>0</v>
      </c>
      <c r="U53" s="19"/>
    </row>
    <row r="54" spans="1:21" ht="12.75">
      <c r="A54" s="37">
        <f>'Escenario de proyecto'!A54</f>
        <v>0</v>
      </c>
      <c r="B54" s="12" t="s">
        <v>1</v>
      </c>
      <c r="C54" s="36"/>
      <c r="D54" s="36"/>
      <c r="E54" s="12"/>
      <c r="F54" s="37">
        <f>'Escenario de proyecto'!F54</f>
        <v>0</v>
      </c>
      <c r="G54" s="37">
        <f>'Escenario de proyecto'!G54</f>
        <v>0</v>
      </c>
      <c r="H54" s="37">
        <f>'Escenario de proyecto'!H54</f>
        <v>0</v>
      </c>
      <c r="I54" s="34">
        <f t="shared" si="0"/>
        <v>0</v>
      </c>
      <c r="J54" s="12"/>
      <c r="K54" s="35">
        <f>((J54-J54*($E54/(39.77*0.88))/(($E54/(39.77*0.88))+((1-$E54)/(43.2*0.83))))*LOOKUP(B54,DOM_COMB,'Información combustibles'!$B$2:$B$6))</f>
        <v>0</v>
      </c>
      <c r="L54" s="37">
        <f>'Escenario de proyecto'!L54</f>
        <v>0</v>
      </c>
      <c r="M54" s="37">
        <f>'Escenario de proyecto'!M54</f>
        <v>0</v>
      </c>
      <c r="N54" s="34">
        <f t="shared" si="1"/>
        <v>0</v>
      </c>
      <c r="O54" s="12"/>
      <c r="P54" s="35">
        <f>((O54-O54*($E54/(39.77*0.88))/(($E54/(39.77*0.88))+((1-$E54)/(43.2*0.83))))*LOOKUP(B54,DOM_COMB,'Información combustibles'!$B$2:$B$6))</f>
        <v>0</v>
      </c>
      <c r="Q54" s="34">
        <f t="shared" si="6"/>
        <v>0</v>
      </c>
      <c r="R54" s="34">
        <f t="shared" si="7"/>
        <v>0</v>
      </c>
      <c r="S54" s="34">
        <f t="shared" si="8"/>
        <v>0</v>
      </c>
      <c r="T54" s="35">
        <f t="shared" si="5"/>
        <v>0</v>
      </c>
      <c r="U54" s="19"/>
    </row>
    <row r="55" spans="1:21" ht="12.75">
      <c r="A55" s="37">
        <f>'Escenario de proyecto'!A55</f>
        <v>0</v>
      </c>
      <c r="B55" s="12" t="s">
        <v>1</v>
      </c>
      <c r="C55" s="36"/>
      <c r="D55" s="36"/>
      <c r="E55" s="12"/>
      <c r="F55" s="37">
        <f>'Escenario de proyecto'!F55</f>
        <v>0</v>
      </c>
      <c r="G55" s="37">
        <f>'Escenario de proyecto'!G55</f>
        <v>0</v>
      </c>
      <c r="H55" s="37">
        <f>'Escenario de proyecto'!H55</f>
        <v>0</v>
      </c>
      <c r="I55" s="34">
        <f t="shared" si="0"/>
        <v>0</v>
      </c>
      <c r="J55" s="12"/>
      <c r="K55" s="35">
        <f>((J55-J55*($E55/(39.77*0.88))/(($E55/(39.77*0.88))+((1-$E55)/(43.2*0.83))))*LOOKUP(B55,DOM_COMB,'Información combustibles'!$B$2:$B$6))</f>
        <v>0</v>
      </c>
      <c r="L55" s="37">
        <f>'Escenario de proyecto'!L55</f>
        <v>0</v>
      </c>
      <c r="M55" s="37">
        <f>'Escenario de proyecto'!M55</f>
        <v>0</v>
      </c>
      <c r="N55" s="34">
        <f t="shared" si="1"/>
        <v>0</v>
      </c>
      <c r="O55" s="12"/>
      <c r="P55" s="35">
        <f>((O55-O55*($E55/(39.77*0.88))/(($E55/(39.77*0.88))+((1-$E55)/(43.2*0.83))))*LOOKUP(B55,DOM_COMB,'Información combustibles'!$B$2:$B$6))</f>
        <v>0</v>
      </c>
      <c r="Q55" s="34">
        <f t="shared" si="6"/>
        <v>0</v>
      </c>
      <c r="R55" s="34">
        <f t="shared" si="7"/>
        <v>0</v>
      </c>
      <c r="S55" s="34">
        <f t="shared" si="8"/>
        <v>0</v>
      </c>
      <c r="T55" s="35">
        <f t="shared" si="5"/>
        <v>0</v>
      </c>
      <c r="U55" s="19"/>
    </row>
    <row r="56" spans="1:21" ht="12.75">
      <c r="A56" s="37">
        <f>'Escenario de proyecto'!A56</f>
        <v>0</v>
      </c>
      <c r="B56" s="12" t="s">
        <v>1</v>
      </c>
      <c r="C56" s="36"/>
      <c r="D56" s="36"/>
      <c r="E56" s="12"/>
      <c r="F56" s="37">
        <f>'Escenario de proyecto'!F56</f>
        <v>0</v>
      </c>
      <c r="G56" s="37">
        <f>'Escenario de proyecto'!G56</f>
        <v>0</v>
      </c>
      <c r="H56" s="37">
        <f>'Escenario de proyecto'!H56</f>
        <v>0</v>
      </c>
      <c r="I56" s="34">
        <f t="shared" si="0"/>
        <v>0</v>
      </c>
      <c r="J56" s="12"/>
      <c r="K56" s="35">
        <f>((J56-J56*($E56/(39.77*0.88))/(($E56/(39.77*0.88))+((1-$E56)/(43.2*0.83))))*LOOKUP(B56,DOM_COMB,'Información combustibles'!$B$2:$B$6))</f>
        <v>0</v>
      </c>
      <c r="L56" s="37">
        <f>'Escenario de proyecto'!L56</f>
        <v>0</v>
      </c>
      <c r="M56" s="37">
        <f>'Escenario de proyecto'!M56</f>
        <v>0</v>
      </c>
      <c r="N56" s="34">
        <f t="shared" si="1"/>
        <v>0</v>
      </c>
      <c r="O56" s="12"/>
      <c r="P56" s="35">
        <f>((O56-O56*($E56/(39.77*0.88))/(($E56/(39.77*0.88))+((1-$E56)/(43.2*0.83))))*LOOKUP(B56,DOM_COMB,'Información combustibles'!$B$2:$B$6))</f>
        <v>0</v>
      </c>
      <c r="Q56" s="34">
        <f t="shared" si="6"/>
        <v>0</v>
      </c>
      <c r="R56" s="34">
        <f t="shared" si="7"/>
        <v>0</v>
      </c>
      <c r="S56" s="34">
        <f t="shared" si="8"/>
        <v>0</v>
      </c>
      <c r="T56" s="35">
        <f t="shared" si="5"/>
        <v>0</v>
      </c>
      <c r="U56" s="19"/>
    </row>
    <row r="57" spans="1:21" ht="12.75">
      <c r="A57" s="37">
        <f>'Escenario de proyecto'!A57</f>
        <v>0</v>
      </c>
      <c r="B57" s="12" t="s">
        <v>1</v>
      </c>
      <c r="C57" s="36"/>
      <c r="D57" s="36"/>
      <c r="E57" s="12"/>
      <c r="F57" s="37">
        <f>'Escenario de proyecto'!F57</f>
        <v>0</v>
      </c>
      <c r="G57" s="37">
        <f>'Escenario de proyecto'!G57</f>
        <v>0</v>
      </c>
      <c r="H57" s="37">
        <f>'Escenario de proyecto'!H57</f>
        <v>0</v>
      </c>
      <c r="I57" s="34">
        <f t="shared" si="0"/>
        <v>0</v>
      </c>
      <c r="J57" s="12"/>
      <c r="K57" s="35">
        <f>((J57-J57*($E57/(39.77*0.88))/(($E57/(39.77*0.88))+((1-$E57)/(43.2*0.83))))*LOOKUP(B57,DOM_COMB,'Información combustibles'!$B$2:$B$6))</f>
        <v>0</v>
      </c>
      <c r="L57" s="37">
        <f>'Escenario de proyecto'!L57</f>
        <v>0</v>
      </c>
      <c r="M57" s="37">
        <f>'Escenario de proyecto'!M57</f>
        <v>0</v>
      </c>
      <c r="N57" s="34">
        <f t="shared" si="1"/>
        <v>0</v>
      </c>
      <c r="O57" s="12"/>
      <c r="P57" s="35">
        <f>((O57-O57*($E57/(39.77*0.88))/(($E57/(39.77*0.88))+((1-$E57)/(43.2*0.83))))*LOOKUP(B57,DOM_COMB,'Información combustibles'!$B$2:$B$6))</f>
        <v>0</v>
      </c>
      <c r="Q57" s="34">
        <f t="shared" si="6"/>
        <v>0</v>
      </c>
      <c r="R57" s="34">
        <f t="shared" si="7"/>
        <v>0</v>
      </c>
      <c r="S57" s="34">
        <f t="shared" si="8"/>
        <v>0</v>
      </c>
      <c r="T57" s="35">
        <f t="shared" si="5"/>
        <v>0</v>
      </c>
      <c r="U57" s="19"/>
    </row>
    <row r="58" spans="1:21" ht="12.75">
      <c r="A58" s="37">
        <f>'Escenario de proyecto'!A58</f>
        <v>0</v>
      </c>
      <c r="B58" s="12" t="s">
        <v>1</v>
      </c>
      <c r="C58" s="36"/>
      <c r="D58" s="36"/>
      <c r="E58" s="12"/>
      <c r="F58" s="37">
        <f>'Escenario de proyecto'!F58</f>
        <v>0</v>
      </c>
      <c r="G58" s="37">
        <f>'Escenario de proyecto'!G58</f>
        <v>0</v>
      </c>
      <c r="H58" s="37">
        <f>'Escenario de proyecto'!H58</f>
        <v>0</v>
      </c>
      <c r="I58" s="34">
        <f t="shared" si="0"/>
        <v>0</v>
      </c>
      <c r="J58" s="12"/>
      <c r="K58" s="35">
        <f>((J58-J58*($E58/(39.77*0.88))/(($E58/(39.77*0.88))+((1-$E58)/(43.2*0.83))))*LOOKUP(B58,DOM_COMB,'Información combustibles'!$B$2:$B$6))</f>
        <v>0</v>
      </c>
      <c r="L58" s="37">
        <f>'Escenario de proyecto'!L58</f>
        <v>0</v>
      </c>
      <c r="M58" s="37">
        <f>'Escenario de proyecto'!M58</f>
        <v>0</v>
      </c>
      <c r="N58" s="34">
        <f t="shared" si="1"/>
        <v>0</v>
      </c>
      <c r="O58" s="12"/>
      <c r="P58" s="35">
        <f>((O58-O58*($E58/(39.77*0.88))/(($E58/(39.77*0.88))+((1-$E58)/(43.2*0.83))))*LOOKUP(B58,DOM_COMB,'Información combustibles'!$B$2:$B$6))</f>
        <v>0</v>
      </c>
      <c r="Q58" s="34">
        <f t="shared" si="6"/>
        <v>0</v>
      </c>
      <c r="R58" s="34">
        <f t="shared" si="7"/>
        <v>0</v>
      </c>
      <c r="S58" s="34">
        <f t="shared" si="8"/>
        <v>0</v>
      </c>
      <c r="T58" s="35">
        <f t="shared" si="5"/>
        <v>0</v>
      </c>
      <c r="U58" s="19"/>
    </row>
    <row r="59" spans="1:21" ht="12.75">
      <c r="A59" s="37">
        <f>'Escenario de proyecto'!A59</f>
        <v>0</v>
      </c>
      <c r="B59" s="12" t="s">
        <v>1</v>
      </c>
      <c r="C59" s="36"/>
      <c r="D59" s="36"/>
      <c r="E59" s="12"/>
      <c r="F59" s="37">
        <f>'Escenario de proyecto'!F59</f>
        <v>0</v>
      </c>
      <c r="G59" s="37">
        <f>'Escenario de proyecto'!G59</f>
        <v>0</v>
      </c>
      <c r="H59" s="37">
        <f>'Escenario de proyecto'!H59</f>
        <v>0</v>
      </c>
      <c r="I59" s="34">
        <f t="shared" si="0"/>
        <v>0</v>
      </c>
      <c r="J59" s="12"/>
      <c r="K59" s="35">
        <f>((J59-J59*($E59/(39.77*0.88))/(($E59/(39.77*0.88))+((1-$E59)/(43.2*0.83))))*LOOKUP(B59,DOM_COMB,'Información combustibles'!$B$2:$B$6))</f>
        <v>0</v>
      </c>
      <c r="L59" s="37">
        <f>'Escenario de proyecto'!L59</f>
        <v>0</v>
      </c>
      <c r="M59" s="37">
        <f>'Escenario de proyecto'!M59</f>
        <v>0</v>
      </c>
      <c r="N59" s="34">
        <f t="shared" si="1"/>
        <v>0</v>
      </c>
      <c r="O59" s="12"/>
      <c r="P59" s="35">
        <f>((O59-O59*($E59/(39.77*0.88))/(($E59/(39.77*0.88))+((1-$E59)/(43.2*0.83))))*LOOKUP(B59,DOM_COMB,'Información combustibles'!$B$2:$B$6))</f>
        <v>0</v>
      </c>
      <c r="Q59" s="34">
        <f t="shared" si="6"/>
        <v>0</v>
      </c>
      <c r="R59" s="34">
        <f t="shared" si="7"/>
        <v>0</v>
      </c>
      <c r="S59" s="34">
        <f t="shared" si="8"/>
        <v>0</v>
      </c>
      <c r="T59" s="35">
        <f t="shared" si="5"/>
        <v>0</v>
      </c>
      <c r="U59" s="19"/>
    </row>
    <row r="60" spans="1:21" ht="12.75">
      <c r="A60" s="37">
        <f>'Escenario de proyecto'!A60</f>
        <v>0</v>
      </c>
      <c r="B60" s="12" t="s">
        <v>1</v>
      </c>
      <c r="C60" s="36"/>
      <c r="D60" s="36"/>
      <c r="E60" s="12"/>
      <c r="F60" s="37">
        <f>'Escenario de proyecto'!F60</f>
        <v>0</v>
      </c>
      <c r="G60" s="37">
        <f>'Escenario de proyecto'!G60</f>
        <v>0</v>
      </c>
      <c r="H60" s="37">
        <f>'Escenario de proyecto'!H60</f>
        <v>0</v>
      </c>
      <c r="I60" s="34">
        <f t="shared" si="0"/>
        <v>0</v>
      </c>
      <c r="J60" s="12"/>
      <c r="K60" s="35">
        <f>((J60-J60*($E60/(39.77*0.88))/(($E60/(39.77*0.88))+((1-$E60)/(43.2*0.83))))*LOOKUP(B60,DOM_COMB,'Información combustibles'!$B$2:$B$6))</f>
        <v>0</v>
      </c>
      <c r="L60" s="37">
        <f>'Escenario de proyecto'!L60</f>
        <v>0</v>
      </c>
      <c r="M60" s="37">
        <f>'Escenario de proyecto'!M60</f>
        <v>0</v>
      </c>
      <c r="N60" s="34">
        <f t="shared" si="1"/>
        <v>0</v>
      </c>
      <c r="O60" s="12"/>
      <c r="P60" s="35">
        <f>((O60-O60*($E60/(39.77*0.88))/(($E60/(39.77*0.88))+((1-$E60)/(43.2*0.83))))*LOOKUP(B60,DOM_COMB,'Información combustibles'!$B$2:$B$6))</f>
        <v>0</v>
      </c>
      <c r="Q60" s="34">
        <f t="shared" si="6"/>
        <v>0</v>
      </c>
      <c r="R60" s="34">
        <f t="shared" si="7"/>
        <v>0</v>
      </c>
      <c r="S60" s="34">
        <f t="shared" si="8"/>
        <v>0</v>
      </c>
      <c r="T60" s="35">
        <f t="shared" si="5"/>
        <v>0</v>
      </c>
      <c r="U60" s="19"/>
    </row>
    <row r="61" spans="1:21" ht="12.75">
      <c r="A61" s="37">
        <f>'Escenario de proyecto'!A61</f>
        <v>0</v>
      </c>
      <c r="B61" s="12" t="s">
        <v>1</v>
      </c>
      <c r="C61" s="36"/>
      <c r="D61" s="36"/>
      <c r="E61" s="12"/>
      <c r="F61" s="37">
        <f>'Escenario de proyecto'!F61</f>
        <v>0</v>
      </c>
      <c r="G61" s="37">
        <f>'Escenario de proyecto'!G61</f>
        <v>0</v>
      </c>
      <c r="H61" s="37">
        <f>'Escenario de proyecto'!H61</f>
        <v>0</v>
      </c>
      <c r="I61" s="34">
        <f t="shared" si="0"/>
        <v>0</v>
      </c>
      <c r="J61" s="12"/>
      <c r="K61" s="35">
        <f>((J61-J61*($E61/(39.77*0.88))/(($E61/(39.77*0.88))+((1-$E61)/(43.2*0.83))))*LOOKUP(B61,DOM_COMB,'Información combustibles'!$B$2:$B$6))</f>
        <v>0</v>
      </c>
      <c r="L61" s="37">
        <f>'Escenario de proyecto'!L61</f>
        <v>0</v>
      </c>
      <c r="M61" s="37">
        <f>'Escenario de proyecto'!M61</f>
        <v>0</v>
      </c>
      <c r="N61" s="34">
        <f t="shared" si="1"/>
        <v>0</v>
      </c>
      <c r="O61" s="12"/>
      <c r="P61" s="35">
        <f>((O61-O61*($E61/(39.77*0.88))/(($E61/(39.77*0.88))+((1-$E61)/(43.2*0.83))))*LOOKUP(B61,DOM_COMB,'Información combustibles'!$B$2:$B$6))</f>
        <v>0</v>
      </c>
      <c r="Q61" s="34">
        <f t="shared" si="6"/>
        <v>0</v>
      </c>
      <c r="R61" s="34">
        <f t="shared" si="7"/>
        <v>0</v>
      </c>
      <c r="S61" s="34">
        <f t="shared" si="8"/>
        <v>0</v>
      </c>
      <c r="T61" s="35">
        <f t="shared" si="5"/>
        <v>0</v>
      </c>
      <c r="U61" s="19"/>
    </row>
    <row r="62" spans="1:21" ht="12.75">
      <c r="A62" s="37">
        <f>'Escenario de proyecto'!A62</f>
        <v>0</v>
      </c>
      <c r="B62" s="12" t="s">
        <v>1</v>
      </c>
      <c r="C62" s="36"/>
      <c r="D62" s="36"/>
      <c r="E62" s="12"/>
      <c r="F62" s="37">
        <f>'Escenario de proyecto'!F62</f>
        <v>0</v>
      </c>
      <c r="G62" s="37">
        <f>'Escenario de proyecto'!G62</f>
        <v>0</v>
      </c>
      <c r="H62" s="37">
        <f>'Escenario de proyecto'!H62</f>
        <v>0</v>
      </c>
      <c r="I62" s="34">
        <f t="shared" si="0"/>
        <v>0</v>
      </c>
      <c r="J62" s="12"/>
      <c r="K62" s="35">
        <f>((J62-J62*($E62/(39.77*0.88))/(($E62/(39.77*0.88))+((1-$E62)/(43.2*0.83))))*LOOKUP(B62,DOM_COMB,'Información combustibles'!$B$2:$B$6))</f>
        <v>0</v>
      </c>
      <c r="L62" s="37">
        <f>'Escenario de proyecto'!L62</f>
        <v>0</v>
      </c>
      <c r="M62" s="37">
        <f>'Escenario de proyecto'!M62</f>
        <v>0</v>
      </c>
      <c r="N62" s="34">
        <f t="shared" si="1"/>
        <v>0</v>
      </c>
      <c r="O62" s="12"/>
      <c r="P62" s="35">
        <f>((O62-O62*($E62/(39.77*0.88))/(($E62/(39.77*0.88))+((1-$E62)/(43.2*0.83))))*LOOKUP(B62,DOM_COMB,'Información combustibles'!$B$2:$B$6))</f>
        <v>0</v>
      </c>
      <c r="Q62" s="34">
        <f t="shared" si="6"/>
        <v>0</v>
      </c>
      <c r="R62" s="34">
        <f t="shared" si="7"/>
        <v>0</v>
      </c>
      <c r="S62" s="34">
        <f t="shared" si="8"/>
        <v>0</v>
      </c>
      <c r="T62" s="35">
        <f t="shared" si="5"/>
        <v>0</v>
      </c>
      <c r="U62" s="19"/>
    </row>
    <row r="63" spans="1:21" ht="12.75">
      <c r="A63" s="37">
        <f>'Escenario de proyecto'!A63</f>
        <v>0</v>
      </c>
      <c r="B63" s="12" t="s">
        <v>1</v>
      </c>
      <c r="C63" s="36"/>
      <c r="D63" s="36"/>
      <c r="E63" s="12"/>
      <c r="F63" s="37">
        <f>'Escenario de proyecto'!F63</f>
        <v>0</v>
      </c>
      <c r="G63" s="37">
        <f>'Escenario de proyecto'!G63</f>
        <v>0</v>
      </c>
      <c r="H63" s="37">
        <f>'Escenario de proyecto'!H63</f>
        <v>0</v>
      </c>
      <c r="I63" s="34">
        <f t="shared" si="0"/>
        <v>0</v>
      </c>
      <c r="J63" s="12"/>
      <c r="K63" s="35">
        <f>((J63-J63*($E63/(39.77*0.88))/(($E63/(39.77*0.88))+((1-$E63)/(43.2*0.83))))*LOOKUP(B63,DOM_COMB,'Información combustibles'!$B$2:$B$6))</f>
        <v>0</v>
      </c>
      <c r="L63" s="37">
        <f>'Escenario de proyecto'!L63</f>
        <v>0</v>
      </c>
      <c r="M63" s="37">
        <f>'Escenario de proyecto'!M63</f>
        <v>0</v>
      </c>
      <c r="N63" s="34">
        <f t="shared" si="1"/>
        <v>0</v>
      </c>
      <c r="O63" s="12"/>
      <c r="P63" s="35">
        <f>((O63-O63*($E63/(39.77*0.88))/(($E63/(39.77*0.88))+((1-$E63)/(43.2*0.83))))*LOOKUP(B63,DOM_COMB,'Información combustibles'!$B$2:$B$6))</f>
        <v>0</v>
      </c>
      <c r="Q63" s="34">
        <f t="shared" si="6"/>
        <v>0</v>
      </c>
      <c r="R63" s="34">
        <f t="shared" si="7"/>
        <v>0</v>
      </c>
      <c r="S63" s="34">
        <f t="shared" si="8"/>
        <v>0</v>
      </c>
      <c r="T63" s="35">
        <f t="shared" si="5"/>
        <v>0</v>
      </c>
      <c r="U63" s="19"/>
    </row>
    <row r="64" spans="1:21" ht="12.75">
      <c r="A64" s="37">
        <f>'Escenario de proyecto'!A64</f>
        <v>0</v>
      </c>
      <c r="B64" s="12" t="s">
        <v>1</v>
      </c>
      <c r="C64" s="36"/>
      <c r="D64" s="36"/>
      <c r="E64" s="12"/>
      <c r="F64" s="37">
        <f>'Escenario de proyecto'!F64</f>
        <v>0</v>
      </c>
      <c r="G64" s="37">
        <f>'Escenario de proyecto'!G64</f>
        <v>0</v>
      </c>
      <c r="H64" s="37">
        <f>'Escenario de proyecto'!H64</f>
        <v>0</v>
      </c>
      <c r="I64" s="34">
        <f t="shared" si="0"/>
        <v>0</v>
      </c>
      <c r="J64" s="12"/>
      <c r="K64" s="35">
        <f>((J64-J64*($E64/(39.77*0.88))/(($E64/(39.77*0.88))+((1-$E64)/(43.2*0.83))))*LOOKUP(B64,DOM_COMB,'Información combustibles'!$B$2:$B$6))</f>
        <v>0</v>
      </c>
      <c r="L64" s="37">
        <f>'Escenario de proyecto'!L64</f>
        <v>0</v>
      </c>
      <c r="M64" s="37">
        <f>'Escenario de proyecto'!M64</f>
        <v>0</v>
      </c>
      <c r="N64" s="34">
        <f t="shared" si="1"/>
        <v>0</v>
      </c>
      <c r="O64" s="12"/>
      <c r="P64" s="35">
        <f>((O64-O64*($E64/(39.77*0.88))/(($E64/(39.77*0.88))+((1-$E64)/(43.2*0.83))))*LOOKUP(B64,DOM_COMB,'Información combustibles'!$B$2:$B$6))</f>
        <v>0</v>
      </c>
      <c r="Q64" s="34">
        <f t="shared" si="6"/>
        <v>0</v>
      </c>
      <c r="R64" s="34">
        <f t="shared" si="7"/>
        <v>0</v>
      </c>
      <c r="S64" s="34">
        <f t="shared" si="8"/>
        <v>0</v>
      </c>
      <c r="T64" s="35">
        <f t="shared" si="5"/>
        <v>0</v>
      </c>
      <c r="U64" s="19"/>
    </row>
    <row r="65" spans="1:21" ht="12.75">
      <c r="A65" s="37">
        <f>'Escenario de proyecto'!A65</f>
        <v>0</v>
      </c>
      <c r="B65" s="12" t="s">
        <v>1</v>
      </c>
      <c r="C65" s="36"/>
      <c r="D65" s="36"/>
      <c r="E65" s="12"/>
      <c r="F65" s="37">
        <f>'Escenario de proyecto'!F65</f>
        <v>0</v>
      </c>
      <c r="G65" s="37">
        <f>'Escenario de proyecto'!G65</f>
        <v>0</v>
      </c>
      <c r="H65" s="37">
        <f>'Escenario de proyecto'!H65</f>
        <v>0</v>
      </c>
      <c r="I65" s="34">
        <f t="shared" si="0"/>
        <v>0</v>
      </c>
      <c r="J65" s="12"/>
      <c r="K65" s="35">
        <f>((J65-J65*($E65/(39.77*0.88))/(($E65/(39.77*0.88))+((1-$E65)/(43.2*0.83))))*LOOKUP(B65,DOM_COMB,'Información combustibles'!$B$2:$B$6))</f>
        <v>0</v>
      </c>
      <c r="L65" s="37">
        <f>'Escenario de proyecto'!L65</f>
        <v>0</v>
      </c>
      <c r="M65" s="37">
        <f>'Escenario de proyecto'!M65</f>
        <v>0</v>
      </c>
      <c r="N65" s="34">
        <f t="shared" si="1"/>
        <v>0</v>
      </c>
      <c r="O65" s="12"/>
      <c r="P65" s="35">
        <f>((O65-O65*($E65/(39.77*0.88))/(($E65/(39.77*0.88))+((1-$E65)/(43.2*0.83))))*LOOKUP(B65,DOM_COMB,'Información combustibles'!$B$2:$B$6))</f>
        <v>0</v>
      </c>
      <c r="Q65" s="34">
        <f t="shared" si="6"/>
        <v>0</v>
      </c>
      <c r="R65" s="34">
        <f t="shared" si="7"/>
        <v>0</v>
      </c>
      <c r="S65" s="34">
        <f t="shared" si="8"/>
        <v>0</v>
      </c>
      <c r="T65" s="35">
        <f t="shared" si="5"/>
        <v>0</v>
      </c>
      <c r="U65" s="19"/>
    </row>
    <row r="66" spans="1:21" ht="12.75">
      <c r="A66" s="37">
        <f>'Escenario de proyecto'!A66</f>
        <v>0</v>
      </c>
      <c r="B66" s="12" t="s">
        <v>1</v>
      </c>
      <c r="C66" s="36"/>
      <c r="D66" s="36"/>
      <c r="E66" s="12"/>
      <c r="F66" s="37">
        <f>'Escenario de proyecto'!F66</f>
        <v>0</v>
      </c>
      <c r="G66" s="37">
        <f>'Escenario de proyecto'!G66</f>
        <v>0</v>
      </c>
      <c r="H66" s="37">
        <f>'Escenario de proyecto'!H66</f>
        <v>0</v>
      </c>
      <c r="I66" s="34">
        <f t="shared" si="0"/>
        <v>0</v>
      </c>
      <c r="J66" s="12"/>
      <c r="K66" s="35">
        <f>((J66-J66*($E66/(39.77*0.88))/(($E66/(39.77*0.88))+((1-$E66)/(43.2*0.83))))*LOOKUP(B66,DOM_COMB,'Información combustibles'!$B$2:$B$6))</f>
        <v>0</v>
      </c>
      <c r="L66" s="37">
        <f>'Escenario de proyecto'!L66</f>
        <v>0</v>
      </c>
      <c r="M66" s="37">
        <f>'Escenario de proyecto'!M66</f>
        <v>0</v>
      </c>
      <c r="N66" s="34">
        <f t="shared" si="1"/>
        <v>0</v>
      </c>
      <c r="O66" s="12"/>
      <c r="P66" s="35">
        <f>((O66-O66*($E66/(39.77*0.88))/(($E66/(39.77*0.88))+((1-$E66)/(43.2*0.83))))*LOOKUP(B66,DOM_COMB,'Información combustibles'!$B$2:$B$6))</f>
        <v>0</v>
      </c>
      <c r="Q66" s="34">
        <f t="shared" si="6"/>
        <v>0</v>
      </c>
      <c r="R66" s="34">
        <f t="shared" si="7"/>
        <v>0</v>
      </c>
      <c r="S66" s="34">
        <f t="shared" si="8"/>
        <v>0</v>
      </c>
      <c r="T66" s="35">
        <f t="shared" si="5"/>
        <v>0</v>
      </c>
      <c r="U66" s="19"/>
    </row>
    <row r="67" spans="1:21" ht="12.75">
      <c r="A67" s="37">
        <f>'Escenario de proyecto'!A67</f>
        <v>0</v>
      </c>
      <c r="B67" s="12" t="s">
        <v>1</v>
      </c>
      <c r="C67" s="36"/>
      <c r="D67" s="36"/>
      <c r="E67" s="12"/>
      <c r="F67" s="37">
        <f>'Escenario de proyecto'!F67</f>
        <v>0</v>
      </c>
      <c r="G67" s="37">
        <f>'Escenario de proyecto'!G67</f>
        <v>0</v>
      </c>
      <c r="H67" s="37">
        <f>'Escenario de proyecto'!H67</f>
        <v>0</v>
      </c>
      <c r="I67" s="34">
        <f t="shared" si="0"/>
        <v>0</v>
      </c>
      <c r="J67" s="12"/>
      <c r="K67" s="35">
        <f>((J67-J67*($E67/(39.77*0.88))/(($E67/(39.77*0.88))+((1-$E67)/(43.2*0.83))))*LOOKUP(B67,DOM_COMB,'Información combustibles'!$B$2:$B$6))</f>
        <v>0</v>
      </c>
      <c r="L67" s="37">
        <f>'Escenario de proyecto'!L67</f>
        <v>0</v>
      </c>
      <c r="M67" s="37">
        <f>'Escenario de proyecto'!M67</f>
        <v>0</v>
      </c>
      <c r="N67" s="34">
        <f t="shared" si="1"/>
        <v>0</v>
      </c>
      <c r="O67" s="12"/>
      <c r="P67" s="35">
        <f>((O67-O67*($E67/(39.77*0.88))/(($E67/(39.77*0.88))+((1-$E67)/(43.2*0.83))))*LOOKUP(B67,DOM_COMB,'Información combustibles'!$B$2:$B$6))</f>
        <v>0</v>
      </c>
      <c r="Q67" s="34">
        <f t="shared" si="6"/>
        <v>0</v>
      </c>
      <c r="R67" s="34">
        <f t="shared" si="7"/>
        <v>0</v>
      </c>
      <c r="S67" s="34">
        <f t="shared" si="8"/>
        <v>0</v>
      </c>
      <c r="T67" s="35">
        <f t="shared" si="5"/>
        <v>0</v>
      </c>
      <c r="U67" s="19"/>
    </row>
    <row r="68" spans="1:21" ht="12.75">
      <c r="A68" s="37">
        <f>'Escenario de proyecto'!A68</f>
        <v>0</v>
      </c>
      <c r="B68" s="12" t="s">
        <v>1</v>
      </c>
      <c r="C68" s="36"/>
      <c r="D68" s="36"/>
      <c r="E68" s="12"/>
      <c r="F68" s="37">
        <f>'Escenario de proyecto'!F68</f>
        <v>0</v>
      </c>
      <c r="G68" s="37">
        <f>'Escenario de proyecto'!G68</f>
        <v>0</v>
      </c>
      <c r="H68" s="37">
        <f>'Escenario de proyecto'!H68</f>
        <v>0</v>
      </c>
      <c r="I68" s="34">
        <f t="shared" si="0"/>
        <v>0</v>
      </c>
      <c r="J68" s="12"/>
      <c r="K68" s="35">
        <f>((J68-J68*($E68/(39.77*0.88))/(($E68/(39.77*0.88))+((1-$E68)/(43.2*0.83))))*LOOKUP(B68,DOM_COMB,'Información combustibles'!$B$2:$B$6))</f>
        <v>0</v>
      </c>
      <c r="L68" s="37">
        <f>'Escenario de proyecto'!L68</f>
        <v>0</v>
      </c>
      <c r="M68" s="37">
        <f>'Escenario de proyecto'!M68</f>
        <v>0</v>
      </c>
      <c r="N68" s="34">
        <f t="shared" si="1"/>
        <v>0</v>
      </c>
      <c r="O68" s="12"/>
      <c r="P68" s="35">
        <f>((O68-O68*($E68/(39.77*0.88))/(($E68/(39.77*0.88))+((1-$E68)/(43.2*0.83))))*LOOKUP(B68,DOM_COMB,'Información combustibles'!$B$2:$B$6))</f>
        <v>0</v>
      </c>
      <c r="Q68" s="34">
        <f t="shared" si="6"/>
        <v>0</v>
      </c>
      <c r="R68" s="34">
        <f t="shared" si="7"/>
        <v>0</v>
      </c>
      <c r="S68" s="34">
        <f t="shared" si="8"/>
        <v>0</v>
      </c>
      <c r="T68" s="35">
        <f t="shared" si="5"/>
        <v>0</v>
      </c>
      <c r="U68" s="19"/>
    </row>
    <row r="69" spans="1:21" ht="12.75">
      <c r="A69" s="37">
        <f>'Escenario de proyecto'!A69</f>
        <v>0</v>
      </c>
      <c r="B69" s="12" t="s">
        <v>1</v>
      </c>
      <c r="C69" s="36"/>
      <c r="D69" s="36"/>
      <c r="E69" s="12"/>
      <c r="F69" s="37">
        <f>'Escenario de proyecto'!F69</f>
        <v>0</v>
      </c>
      <c r="G69" s="37">
        <f>'Escenario de proyecto'!G69</f>
        <v>0</v>
      </c>
      <c r="H69" s="37">
        <f>'Escenario de proyecto'!H69</f>
        <v>0</v>
      </c>
      <c r="I69" s="34">
        <f aca="true" t="shared" si="9" ref="I69:I99">G69*H69</f>
        <v>0</v>
      </c>
      <c r="J69" s="12"/>
      <c r="K69" s="35">
        <f>((J69-J69*($E69/(39.77*0.88))/(($E69/(39.77*0.88))+((1-$E69)/(43.2*0.83))))*LOOKUP(B69,DOM_COMB,'Información combustibles'!$B$2:$B$6))</f>
        <v>0</v>
      </c>
      <c r="L69" s="37">
        <f>'Escenario de proyecto'!L69</f>
        <v>0</v>
      </c>
      <c r="M69" s="37">
        <f>'Escenario de proyecto'!M69</f>
        <v>0</v>
      </c>
      <c r="N69" s="34">
        <f aca="true" t="shared" si="10" ref="N69:N99">L69*M69</f>
        <v>0</v>
      </c>
      <c r="O69" s="12"/>
      <c r="P69" s="35">
        <f>((O69-O69*($E69/(39.77*0.88))/(($E69/(39.77*0.88))+((1-$E69)/(43.2*0.83))))*LOOKUP(B69,DOM_COMB,'Información combustibles'!$B$2:$B$6))</f>
        <v>0</v>
      </c>
      <c r="Q69" s="34">
        <f aca="true" t="shared" si="11" ref="Q69:Q99">(G69+L69)*F69</f>
        <v>0</v>
      </c>
      <c r="R69" s="34">
        <f aca="true" t="shared" si="12" ref="R69:R99">(H69+M69)*F69</f>
        <v>0</v>
      </c>
      <c r="S69" s="34">
        <f aca="true" t="shared" si="13" ref="S69:S99">(I69+N69)*F69</f>
        <v>0</v>
      </c>
      <c r="T69" s="35">
        <f t="shared" si="5"/>
        <v>0</v>
      </c>
      <c r="U69" s="19"/>
    </row>
    <row r="70" spans="1:21" ht="12.75">
      <c r="A70" s="37">
        <f>'Escenario de proyecto'!A70</f>
        <v>0</v>
      </c>
      <c r="B70" s="12" t="s">
        <v>1</v>
      </c>
      <c r="C70" s="36"/>
      <c r="D70" s="36"/>
      <c r="E70" s="12"/>
      <c r="F70" s="37">
        <f>'Escenario de proyecto'!F70</f>
        <v>0</v>
      </c>
      <c r="G70" s="37">
        <f>'Escenario de proyecto'!G70</f>
        <v>0</v>
      </c>
      <c r="H70" s="37">
        <f>'Escenario de proyecto'!H70</f>
        <v>0</v>
      </c>
      <c r="I70" s="34">
        <f t="shared" si="9"/>
        <v>0</v>
      </c>
      <c r="J70" s="12"/>
      <c r="K70" s="35">
        <f>((J70-J70*($E70/(39.77*0.88))/(($E70/(39.77*0.88))+((1-$E70)/(43.2*0.83))))*LOOKUP(B70,DOM_COMB,'Información combustibles'!$B$2:$B$6))</f>
        <v>0</v>
      </c>
      <c r="L70" s="37">
        <f>'Escenario de proyecto'!L70</f>
        <v>0</v>
      </c>
      <c r="M70" s="37">
        <f>'Escenario de proyecto'!M70</f>
        <v>0</v>
      </c>
      <c r="N70" s="34">
        <f t="shared" si="10"/>
        <v>0</v>
      </c>
      <c r="O70" s="12"/>
      <c r="P70" s="35">
        <f>((O70-O70*($E70/(39.77*0.88))/(($E70/(39.77*0.88))+((1-$E70)/(43.2*0.83))))*LOOKUP(B70,DOM_COMB,'Información combustibles'!$B$2:$B$6))</f>
        <v>0</v>
      </c>
      <c r="Q70" s="34">
        <f t="shared" si="11"/>
        <v>0</v>
      </c>
      <c r="R70" s="34">
        <f t="shared" si="12"/>
        <v>0</v>
      </c>
      <c r="S70" s="34">
        <f t="shared" si="13"/>
        <v>0</v>
      </c>
      <c r="T70" s="35">
        <f aca="true" t="shared" si="14" ref="T70:T99">F70*(K70+P70)/1000</f>
        <v>0</v>
      </c>
      <c r="U70" s="19"/>
    </row>
    <row r="71" spans="1:21" ht="12.75">
      <c r="A71" s="37">
        <f>'Escenario de proyecto'!A71</f>
        <v>0</v>
      </c>
      <c r="B71" s="12" t="s">
        <v>1</v>
      </c>
      <c r="C71" s="36"/>
      <c r="D71" s="36"/>
      <c r="E71" s="12"/>
      <c r="F71" s="37">
        <f>'Escenario de proyecto'!F71</f>
        <v>0</v>
      </c>
      <c r="G71" s="37">
        <f>'Escenario de proyecto'!G71</f>
        <v>0</v>
      </c>
      <c r="H71" s="37">
        <f>'Escenario de proyecto'!H71</f>
        <v>0</v>
      </c>
      <c r="I71" s="34">
        <f t="shared" si="9"/>
        <v>0</v>
      </c>
      <c r="J71" s="12"/>
      <c r="K71" s="35">
        <f>((J71-J71*($E71/(39.77*0.88))/(($E71/(39.77*0.88))+((1-$E71)/(43.2*0.83))))*LOOKUP(B71,DOM_COMB,'Información combustibles'!$B$2:$B$6))</f>
        <v>0</v>
      </c>
      <c r="L71" s="37">
        <f>'Escenario de proyecto'!L71</f>
        <v>0</v>
      </c>
      <c r="M71" s="37">
        <f>'Escenario de proyecto'!M71</f>
        <v>0</v>
      </c>
      <c r="N71" s="34">
        <f t="shared" si="10"/>
        <v>0</v>
      </c>
      <c r="O71" s="12"/>
      <c r="P71" s="35">
        <f>((O71-O71*($E71/(39.77*0.88))/(($E71/(39.77*0.88))+((1-$E71)/(43.2*0.83))))*LOOKUP(B71,DOM_COMB,'Información combustibles'!$B$2:$B$6))</f>
        <v>0</v>
      </c>
      <c r="Q71" s="34">
        <f t="shared" si="11"/>
        <v>0</v>
      </c>
      <c r="R71" s="34">
        <f t="shared" si="12"/>
        <v>0</v>
      </c>
      <c r="S71" s="34">
        <f t="shared" si="13"/>
        <v>0</v>
      </c>
      <c r="T71" s="35">
        <f t="shared" si="14"/>
        <v>0</v>
      </c>
      <c r="U71" s="19"/>
    </row>
    <row r="72" spans="1:21" ht="12.75">
      <c r="A72" s="37">
        <f>'Escenario de proyecto'!A72</f>
        <v>0</v>
      </c>
      <c r="B72" s="12" t="s">
        <v>1</v>
      </c>
      <c r="C72" s="36"/>
      <c r="D72" s="36"/>
      <c r="E72" s="12"/>
      <c r="F72" s="37">
        <f>'Escenario de proyecto'!F72</f>
        <v>0</v>
      </c>
      <c r="G72" s="37">
        <f>'Escenario de proyecto'!G72</f>
        <v>0</v>
      </c>
      <c r="H72" s="37">
        <f>'Escenario de proyecto'!H72</f>
        <v>0</v>
      </c>
      <c r="I72" s="34">
        <f t="shared" si="9"/>
        <v>0</v>
      </c>
      <c r="J72" s="12"/>
      <c r="K72" s="35">
        <f>((J72-J72*($E72/(39.77*0.88))/(($E72/(39.77*0.88))+((1-$E72)/(43.2*0.83))))*LOOKUP(B72,DOM_COMB,'Información combustibles'!$B$2:$B$6))</f>
        <v>0</v>
      </c>
      <c r="L72" s="37">
        <f>'Escenario de proyecto'!L72</f>
        <v>0</v>
      </c>
      <c r="M72" s="37">
        <f>'Escenario de proyecto'!M72</f>
        <v>0</v>
      </c>
      <c r="N72" s="34">
        <f t="shared" si="10"/>
        <v>0</v>
      </c>
      <c r="O72" s="12"/>
      <c r="P72" s="35">
        <f>((O72-O72*($E72/(39.77*0.88))/(($E72/(39.77*0.88))+((1-$E72)/(43.2*0.83))))*LOOKUP(B72,DOM_COMB,'Información combustibles'!$B$2:$B$6))</f>
        <v>0</v>
      </c>
      <c r="Q72" s="34">
        <f t="shared" si="11"/>
        <v>0</v>
      </c>
      <c r="R72" s="34">
        <f t="shared" si="12"/>
        <v>0</v>
      </c>
      <c r="S72" s="34">
        <f t="shared" si="13"/>
        <v>0</v>
      </c>
      <c r="T72" s="35">
        <f t="shared" si="14"/>
        <v>0</v>
      </c>
      <c r="U72" s="19"/>
    </row>
    <row r="73" spans="1:21" ht="12.75">
      <c r="A73" s="37">
        <f>'Escenario de proyecto'!A73</f>
        <v>0</v>
      </c>
      <c r="B73" s="12" t="s">
        <v>1</v>
      </c>
      <c r="C73" s="36"/>
      <c r="D73" s="36"/>
      <c r="E73" s="12"/>
      <c r="F73" s="37">
        <f>'Escenario de proyecto'!F73</f>
        <v>0</v>
      </c>
      <c r="G73" s="37">
        <f>'Escenario de proyecto'!G73</f>
        <v>0</v>
      </c>
      <c r="H73" s="37">
        <f>'Escenario de proyecto'!H73</f>
        <v>0</v>
      </c>
      <c r="I73" s="34">
        <f t="shared" si="9"/>
        <v>0</v>
      </c>
      <c r="J73" s="12"/>
      <c r="K73" s="35">
        <f>((J73-J73*($E73/(39.77*0.88))/(($E73/(39.77*0.88))+((1-$E73)/(43.2*0.83))))*LOOKUP(B73,DOM_COMB,'Información combustibles'!$B$2:$B$6))</f>
        <v>0</v>
      </c>
      <c r="L73" s="37">
        <f>'Escenario de proyecto'!L73</f>
        <v>0</v>
      </c>
      <c r="M73" s="37">
        <f>'Escenario de proyecto'!M73</f>
        <v>0</v>
      </c>
      <c r="N73" s="34">
        <f t="shared" si="10"/>
        <v>0</v>
      </c>
      <c r="O73" s="12"/>
      <c r="P73" s="35">
        <f>((O73-O73*($E73/(39.77*0.88))/(($E73/(39.77*0.88))+((1-$E73)/(43.2*0.83))))*LOOKUP(B73,DOM_COMB,'Información combustibles'!$B$2:$B$6))</f>
        <v>0</v>
      </c>
      <c r="Q73" s="34">
        <f t="shared" si="11"/>
        <v>0</v>
      </c>
      <c r="R73" s="34">
        <f t="shared" si="12"/>
        <v>0</v>
      </c>
      <c r="S73" s="34">
        <f t="shared" si="13"/>
        <v>0</v>
      </c>
      <c r="T73" s="35">
        <f t="shared" si="14"/>
        <v>0</v>
      </c>
      <c r="U73" s="19"/>
    </row>
    <row r="74" spans="1:21" ht="12.75">
      <c r="A74" s="37">
        <f>'Escenario de proyecto'!A74</f>
        <v>0</v>
      </c>
      <c r="B74" s="12" t="s">
        <v>1</v>
      </c>
      <c r="C74" s="36"/>
      <c r="D74" s="36"/>
      <c r="E74" s="12"/>
      <c r="F74" s="37">
        <f>'Escenario de proyecto'!F74</f>
        <v>0</v>
      </c>
      <c r="G74" s="37">
        <f>'Escenario de proyecto'!G74</f>
        <v>0</v>
      </c>
      <c r="H74" s="37">
        <f>'Escenario de proyecto'!H74</f>
        <v>0</v>
      </c>
      <c r="I74" s="34">
        <f t="shared" si="9"/>
        <v>0</v>
      </c>
      <c r="J74" s="12"/>
      <c r="K74" s="35">
        <f>((J74-J74*($E74/(39.77*0.88))/(($E74/(39.77*0.88))+((1-$E74)/(43.2*0.83))))*LOOKUP(B74,DOM_COMB,'Información combustibles'!$B$2:$B$6))</f>
        <v>0</v>
      </c>
      <c r="L74" s="37">
        <f>'Escenario de proyecto'!L74</f>
        <v>0</v>
      </c>
      <c r="M74" s="37">
        <f>'Escenario de proyecto'!M74</f>
        <v>0</v>
      </c>
      <c r="N74" s="34">
        <f t="shared" si="10"/>
        <v>0</v>
      </c>
      <c r="O74" s="12"/>
      <c r="P74" s="35">
        <f>((O74-O74*($E74/(39.77*0.88))/(($E74/(39.77*0.88))+((1-$E74)/(43.2*0.83))))*LOOKUP(B74,DOM_COMB,'Información combustibles'!$B$2:$B$6))</f>
        <v>0</v>
      </c>
      <c r="Q74" s="34">
        <f t="shared" si="11"/>
        <v>0</v>
      </c>
      <c r="R74" s="34">
        <f t="shared" si="12"/>
        <v>0</v>
      </c>
      <c r="S74" s="34">
        <f t="shared" si="13"/>
        <v>0</v>
      </c>
      <c r="T74" s="35">
        <f t="shared" si="14"/>
        <v>0</v>
      </c>
      <c r="U74" s="19"/>
    </row>
    <row r="75" spans="1:21" ht="12.75">
      <c r="A75" s="37">
        <f>'Escenario de proyecto'!A75</f>
        <v>0</v>
      </c>
      <c r="B75" s="12" t="s">
        <v>1</v>
      </c>
      <c r="C75" s="36"/>
      <c r="D75" s="36"/>
      <c r="E75" s="12"/>
      <c r="F75" s="37">
        <f>'Escenario de proyecto'!F75</f>
        <v>0</v>
      </c>
      <c r="G75" s="37">
        <f>'Escenario de proyecto'!G75</f>
        <v>0</v>
      </c>
      <c r="H75" s="37">
        <f>'Escenario de proyecto'!H75</f>
        <v>0</v>
      </c>
      <c r="I75" s="34">
        <f t="shared" si="9"/>
        <v>0</v>
      </c>
      <c r="J75" s="12"/>
      <c r="K75" s="35">
        <f>((J75-J75*($E75/(39.77*0.88))/(($E75/(39.77*0.88))+((1-$E75)/(43.2*0.83))))*LOOKUP(B75,DOM_COMB,'Información combustibles'!$B$2:$B$6))</f>
        <v>0</v>
      </c>
      <c r="L75" s="37">
        <f>'Escenario de proyecto'!L75</f>
        <v>0</v>
      </c>
      <c r="M75" s="37">
        <f>'Escenario de proyecto'!M75</f>
        <v>0</v>
      </c>
      <c r="N75" s="34">
        <f t="shared" si="10"/>
        <v>0</v>
      </c>
      <c r="O75" s="12"/>
      <c r="P75" s="35">
        <f>((O75-O75*($E75/(39.77*0.88))/(($E75/(39.77*0.88))+((1-$E75)/(43.2*0.83))))*LOOKUP(B75,DOM_COMB,'Información combustibles'!$B$2:$B$6))</f>
        <v>0</v>
      </c>
      <c r="Q75" s="34">
        <f t="shared" si="11"/>
        <v>0</v>
      </c>
      <c r="R75" s="34">
        <f t="shared" si="12"/>
        <v>0</v>
      </c>
      <c r="S75" s="34">
        <f t="shared" si="13"/>
        <v>0</v>
      </c>
      <c r="T75" s="35">
        <f t="shared" si="14"/>
        <v>0</v>
      </c>
      <c r="U75" s="19"/>
    </row>
    <row r="76" spans="1:21" ht="12.75">
      <c r="A76" s="37">
        <f>'Escenario de proyecto'!A76</f>
        <v>0</v>
      </c>
      <c r="B76" s="12" t="s">
        <v>1</v>
      </c>
      <c r="C76" s="36"/>
      <c r="D76" s="36"/>
      <c r="E76" s="12"/>
      <c r="F76" s="37">
        <f>'Escenario de proyecto'!F76</f>
        <v>0</v>
      </c>
      <c r="G76" s="37">
        <f>'Escenario de proyecto'!G76</f>
        <v>0</v>
      </c>
      <c r="H76" s="37">
        <f>'Escenario de proyecto'!H76</f>
        <v>0</v>
      </c>
      <c r="I76" s="34">
        <f t="shared" si="9"/>
        <v>0</v>
      </c>
      <c r="J76" s="12"/>
      <c r="K76" s="35">
        <f>((J76-J76*($E76/(39.77*0.88))/(($E76/(39.77*0.88))+((1-$E76)/(43.2*0.83))))*LOOKUP(B76,DOM_COMB,'Información combustibles'!$B$2:$B$6))</f>
        <v>0</v>
      </c>
      <c r="L76" s="37">
        <f>'Escenario de proyecto'!L76</f>
        <v>0</v>
      </c>
      <c r="M76" s="37">
        <f>'Escenario de proyecto'!M76</f>
        <v>0</v>
      </c>
      <c r="N76" s="34">
        <f t="shared" si="10"/>
        <v>0</v>
      </c>
      <c r="O76" s="12"/>
      <c r="P76" s="35">
        <f>((O76-O76*($E76/(39.77*0.88))/(($E76/(39.77*0.88))+((1-$E76)/(43.2*0.83))))*LOOKUP(B76,DOM_COMB,'Información combustibles'!$B$2:$B$6))</f>
        <v>0</v>
      </c>
      <c r="Q76" s="34">
        <f t="shared" si="11"/>
        <v>0</v>
      </c>
      <c r="R76" s="34">
        <f t="shared" si="12"/>
        <v>0</v>
      </c>
      <c r="S76" s="34">
        <f t="shared" si="13"/>
        <v>0</v>
      </c>
      <c r="T76" s="35">
        <f t="shared" si="14"/>
        <v>0</v>
      </c>
      <c r="U76" s="19"/>
    </row>
    <row r="77" spans="1:21" ht="12.75">
      <c r="A77" s="37">
        <f>'Escenario de proyecto'!A77</f>
        <v>0</v>
      </c>
      <c r="B77" s="12" t="s">
        <v>1</v>
      </c>
      <c r="C77" s="36"/>
      <c r="D77" s="36"/>
      <c r="E77" s="12"/>
      <c r="F77" s="37">
        <f>'Escenario de proyecto'!F77</f>
        <v>0</v>
      </c>
      <c r="G77" s="37">
        <f>'Escenario de proyecto'!G77</f>
        <v>0</v>
      </c>
      <c r="H77" s="37">
        <f>'Escenario de proyecto'!H77</f>
        <v>0</v>
      </c>
      <c r="I77" s="34">
        <f t="shared" si="9"/>
        <v>0</v>
      </c>
      <c r="J77" s="12"/>
      <c r="K77" s="35">
        <f>((J77-J77*($E77/(39.77*0.88))/(($E77/(39.77*0.88))+((1-$E77)/(43.2*0.83))))*LOOKUP(B77,DOM_COMB,'Información combustibles'!$B$2:$B$6))</f>
        <v>0</v>
      </c>
      <c r="L77" s="37">
        <f>'Escenario de proyecto'!L77</f>
        <v>0</v>
      </c>
      <c r="M77" s="37">
        <f>'Escenario de proyecto'!M77</f>
        <v>0</v>
      </c>
      <c r="N77" s="34">
        <f t="shared" si="10"/>
        <v>0</v>
      </c>
      <c r="O77" s="12"/>
      <c r="P77" s="35">
        <f>((O77-O77*($E77/(39.77*0.88))/(($E77/(39.77*0.88))+((1-$E77)/(43.2*0.83))))*LOOKUP(B77,DOM_COMB,'Información combustibles'!$B$2:$B$6))</f>
        <v>0</v>
      </c>
      <c r="Q77" s="34">
        <f t="shared" si="11"/>
        <v>0</v>
      </c>
      <c r="R77" s="34">
        <f t="shared" si="12"/>
        <v>0</v>
      </c>
      <c r="S77" s="34">
        <f t="shared" si="13"/>
        <v>0</v>
      </c>
      <c r="T77" s="35">
        <f t="shared" si="14"/>
        <v>0</v>
      </c>
      <c r="U77" s="19"/>
    </row>
    <row r="78" spans="1:21" ht="12.75">
      <c r="A78" s="37">
        <f>'Escenario de proyecto'!A78</f>
        <v>0</v>
      </c>
      <c r="B78" s="12" t="s">
        <v>1</v>
      </c>
      <c r="C78" s="36"/>
      <c r="D78" s="36"/>
      <c r="E78" s="12"/>
      <c r="F78" s="37">
        <f>'Escenario de proyecto'!F78</f>
        <v>0</v>
      </c>
      <c r="G78" s="37">
        <f>'Escenario de proyecto'!G78</f>
        <v>0</v>
      </c>
      <c r="H78" s="37">
        <f>'Escenario de proyecto'!H78</f>
        <v>0</v>
      </c>
      <c r="I78" s="34">
        <f t="shared" si="9"/>
        <v>0</v>
      </c>
      <c r="J78" s="12"/>
      <c r="K78" s="35">
        <f>((J78-J78*($E78/(39.77*0.88))/(($E78/(39.77*0.88))+((1-$E78)/(43.2*0.83))))*LOOKUP(B78,DOM_COMB,'Información combustibles'!$B$2:$B$6))</f>
        <v>0</v>
      </c>
      <c r="L78" s="37">
        <f>'Escenario de proyecto'!L78</f>
        <v>0</v>
      </c>
      <c r="M78" s="37">
        <f>'Escenario de proyecto'!M78</f>
        <v>0</v>
      </c>
      <c r="N78" s="34">
        <f t="shared" si="10"/>
        <v>0</v>
      </c>
      <c r="O78" s="12"/>
      <c r="P78" s="35">
        <f>((O78-O78*($E78/(39.77*0.88))/(($E78/(39.77*0.88))+((1-$E78)/(43.2*0.83))))*LOOKUP(B78,DOM_COMB,'Información combustibles'!$B$2:$B$6))</f>
        <v>0</v>
      </c>
      <c r="Q78" s="34">
        <f t="shared" si="11"/>
        <v>0</v>
      </c>
      <c r="R78" s="34">
        <f t="shared" si="12"/>
        <v>0</v>
      </c>
      <c r="S78" s="34">
        <f t="shared" si="13"/>
        <v>0</v>
      </c>
      <c r="T78" s="35">
        <f t="shared" si="14"/>
        <v>0</v>
      </c>
      <c r="U78" s="19"/>
    </row>
    <row r="79" spans="1:21" ht="12.75">
      <c r="A79" s="37">
        <f>'Escenario de proyecto'!A79</f>
        <v>0</v>
      </c>
      <c r="B79" s="12" t="s">
        <v>1</v>
      </c>
      <c r="C79" s="36"/>
      <c r="D79" s="36"/>
      <c r="E79" s="12"/>
      <c r="F79" s="37">
        <f>'Escenario de proyecto'!F79</f>
        <v>0</v>
      </c>
      <c r="G79" s="37">
        <f>'Escenario de proyecto'!G79</f>
        <v>0</v>
      </c>
      <c r="H79" s="37">
        <f>'Escenario de proyecto'!H79</f>
        <v>0</v>
      </c>
      <c r="I79" s="34">
        <f t="shared" si="9"/>
        <v>0</v>
      </c>
      <c r="J79" s="12"/>
      <c r="K79" s="35">
        <f>((J79-J79*($E79/(39.77*0.88))/(($E79/(39.77*0.88))+((1-$E79)/(43.2*0.83))))*LOOKUP(B79,DOM_COMB,'Información combustibles'!$B$2:$B$6))</f>
        <v>0</v>
      </c>
      <c r="L79" s="37">
        <f>'Escenario de proyecto'!L79</f>
        <v>0</v>
      </c>
      <c r="M79" s="37">
        <f>'Escenario de proyecto'!M79</f>
        <v>0</v>
      </c>
      <c r="N79" s="34">
        <f t="shared" si="10"/>
        <v>0</v>
      </c>
      <c r="O79" s="12"/>
      <c r="P79" s="35">
        <f>((O79-O79*($E79/(39.77*0.88))/(($E79/(39.77*0.88))+((1-$E79)/(43.2*0.83))))*LOOKUP(B79,DOM_COMB,'Información combustibles'!$B$2:$B$6))</f>
        <v>0</v>
      </c>
      <c r="Q79" s="34">
        <f t="shared" si="11"/>
        <v>0</v>
      </c>
      <c r="R79" s="34">
        <f t="shared" si="12"/>
        <v>0</v>
      </c>
      <c r="S79" s="34">
        <f t="shared" si="13"/>
        <v>0</v>
      </c>
      <c r="T79" s="35">
        <f t="shared" si="14"/>
        <v>0</v>
      </c>
      <c r="U79" s="19"/>
    </row>
    <row r="80" spans="1:21" ht="12.75">
      <c r="A80" s="37">
        <f>'Escenario de proyecto'!A80</f>
        <v>0</v>
      </c>
      <c r="B80" s="12" t="s">
        <v>1</v>
      </c>
      <c r="C80" s="36"/>
      <c r="D80" s="36"/>
      <c r="E80" s="12"/>
      <c r="F80" s="37">
        <f>'Escenario de proyecto'!F80</f>
        <v>0</v>
      </c>
      <c r="G80" s="37">
        <f>'Escenario de proyecto'!G80</f>
        <v>0</v>
      </c>
      <c r="H80" s="37">
        <f>'Escenario de proyecto'!H80</f>
        <v>0</v>
      </c>
      <c r="I80" s="34">
        <f t="shared" si="9"/>
        <v>0</v>
      </c>
      <c r="J80" s="12"/>
      <c r="K80" s="35">
        <f>((J80-J80*($E80/(39.77*0.88))/(($E80/(39.77*0.88))+((1-$E80)/(43.2*0.83))))*LOOKUP(B80,DOM_COMB,'Información combustibles'!$B$2:$B$6))</f>
        <v>0</v>
      </c>
      <c r="L80" s="37">
        <f>'Escenario de proyecto'!L80</f>
        <v>0</v>
      </c>
      <c r="M80" s="37">
        <f>'Escenario de proyecto'!M80</f>
        <v>0</v>
      </c>
      <c r="N80" s="34">
        <f t="shared" si="10"/>
        <v>0</v>
      </c>
      <c r="O80" s="12"/>
      <c r="P80" s="35">
        <f>((O80-O80*($E80/(39.77*0.88))/(($E80/(39.77*0.88))+((1-$E80)/(43.2*0.83))))*LOOKUP(B80,DOM_COMB,'Información combustibles'!$B$2:$B$6))</f>
        <v>0</v>
      </c>
      <c r="Q80" s="34">
        <f t="shared" si="11"/>
        <v>0</v>
      </c>
      <c r="R80" s="34">
        <f t="shared" si="12"/>
        <v>0</v>
      </c>
      <c r="S80" s="34">
        <f t="shared" si="13"/>
        <v>0</v>
      </c>
      <c r="T80" s="35">
        <f t="shared" si="14"/>
        <v>0</v>
      </c>
      <c r="U80" s="19"/>
    </row>
    <row r="81" spans="1:21" ht="12.75">
      <c r="A81" s="37">
        <f>'Escenario de proyecto'!A81</f>
        <v>0</v>
      </c>
      <c r="B81" s="12" t="s">
        <v>1</v>
      </c>
      <c r="C81" s="36"/>
      <c r="D81" s="36"/>
      <c r="E81" s="12"/>
      <c r="F81" s="37">
        <f>'Escenario de proyecto'!F81</f>
        <v>0</v>
      </c>
      <c r="G81" s="37">
        <f>'Escenario de proyecto'!G81</f>
        <v>0</v>
      </c>
      <c r="H81" s="37">
        <f>'Escenario de proyecto'!H81</f>
        <v>0</v>
      </c>
      <c r="I81" s="34">
        <f t="shared" si="9"/>
        <v>0</v>
      </c>
      <c r="J81" s="12"/>
      <c r="K81" s="35">
        <f>((J81-J81*($E81/(39.77*0.88))/(($E81/(39.77*0.88))+((1-$E81)/(43.2*0.83))))*LOOKUP(B81,DOM_COMB,'Información combustibles'!$B$2:$B$6))</f>
        <v>0</v>
      </c>
      <c r="L81" s="37">
        <f>'Escenario de proyecto'!L81</f>
        <v>0</v>
      </c>
      <c r="M81" s="37">
        <f>'Escenario de proyecto'!M81</f>
        <v>0</v>
      </c>
      <c r="N81" s="34">
        <f t="shared" si="10"/>
        <v>0</v>
      </c>
      <c r="O81" s="12"/>
      <c r="P81" s="35">
        <f>((O81-O81*($E81/(39.77*0.88))/(($E81/(39.77*0.88))+((1-$E81)/(43.2*0.83))))*LOOKUP(B81,DOM_COMB,'Información combustibles'!$B$2:$B$6))</f>
        <v>0</v>
      </c>
      <c r="Q81" s="34">
        <f t="shared" si="11"/>
        <v>0</v>
      </c>
      <c r="R81" s="34">
        <f t="shared" si="12"/>
        <v>0</v>
      </c>
      <c r="S81" s="34">
        <f t="shared" si="13"/>
        <v>0</v>
      </c>
      <c r="T81" s="35">
        <f t="shared" si="14"/>
        <v>0</v>
      </c>
      <c r="U81" s="19"/>
    </row>
    <row r="82" spans="1:21" ht="12.75">
      <c r="A82" s="37">
        <f>'Escenario de proyecto'!A82</f>
        <v>0</v>
      </c>
      <c r="B82" s="12" t="s">
        <v>1</v>
      </c>
      <c r="C82" s="36"/>
      <c r="D82" s="36"/>
      <c r="E82" s="12"/>
      <c r="F82" s="37">
        <f>'Escenario de proyecto'!F82</f>
        <v>0</v>
      </c>
      <c r="G82" s="37">
        <f>'Escenario de proyecto'!G82</f>
        <v>0</v>
      </c>
      <c r="H82" s="37">
        <f>'Escenario de proyecto'!H82</f>
        <v>0</v>
      </c>
      <c r="I82" s="34">
        <f t="shared" si="9"/>
        <v>0</v>
      </c>
      <c r="J82" s="12"/>
      <c r="K82" s="35">
        <f>((J82-J82*($E82/(39.77*0.88))/(($E82/(39.77*0.88))+((1-$E82)/(43.2*0.83))))*LOOKUP(B82,DOM_COMB,'Información combustibles'!$B$2:$B$6))</f>
        <v>0</v>
      </c>
      <c r="L82" s="37">
        <f>'Escenario de proyecto'!L82</f>
        <v>0</v>
      </c>
      <c r="M82" s="37">
        <f>'Escenario de proyecto'!M82</f>
        <v>0</v>
      </c>
      <c r="N82" s="34">
        <f t="shared" si="10"/>
        <v>0</v>
      </c>
      <c r="O82" s="12"/>
      <c r="P82" s="35">
        <f>((O82-O82*($E82/(39.77*0.88))/(($E82/(39.77*0.88))+((1-$E82)/(43.2*0.83))))*LOOKUP(B82,DOM_COMB,'Información combustibles'!$B$2:$B$6))</f>
        <v>0</v>
      </c>
      <c r="Q82" s="34">
        <f t="shared" si="11"/>
        <v>0</v>
      </c>
      <c r="R82" s="34">
        <f t="shared" si="12"/>
        <v>0</v>
      </c>
      <c r="S82" s="34">
        <f t="shared" si="13"/>
        <v>0</v>
      </c>
      <c r="T82" s="35">
        <f t="shared" si="14"/>
        <v>0</v>
      </c>
      <c r="U82" s="19"/>
    </row>
    <row r="83" spans="1:21" ht="12.75">
      <c r="A83" s="37">
        <f>'Escenario de proyecto'!A83</f>
        <v>0</v>
      </c>
      <c r="B83" s="12" t="s">
        <v>1</v>
      </c>
      <c r="C83" s="36"/>
      <c r="D83" s="36"/>
      <c r="E83" s="12"/>
      <c r="F83" s="37">
        <f>'Escenario de proyecto'!F83</f>
        <v>0</v>
      </c>
      <c r="G83" s="37">
        <f>'Escenario de proyecto'!G83</f>
        <v>0</v>
      </c>
      <c r="H83" s="37">
        <f>'Escenario de proyecto'!H83</f>
        <v>0</v>
      </c>
      <c r="I83" s="34">
        <f t="shared" si="9"/>
        <v>0</v>
      </c>
      <c r="J83" s="12"/>
      <c r="K83" s="35">
        <f>((J83-J83*($E83/(39.77*0.88))/(($E83/(39.77*0.88))+((1-$E83)/(43.2*0.83))))*LOOKUP(B83,DOM_COMB,'Información combustibles'!$B$2:$B$6))</f>
        <v>0</v>
      </c>
      <c r="L83" s="37">
        <f>'Escenario de proyecto'!L83</f>
        <v>0</v>
      </c>
      <c r="M83" s="37">
        <f>'Escenario de proyecto'!M83</f>
        <v>0</v>
      </c>
      <c r="N83" s="34">
        <f t="shared" si="10"/>
        <v>0</v>
      </c>
      <c r="O83" s="12"/>
      <c r="P83" s="35">
        <f>((O83-O83*($E83/(39.77*0.88))/(($E83/(39.77*0.88))+((1-$E83)/(43.2*0.83))))*LOOKUP(B83,DOM_COMB,'Información combustibles'!$B$2:$B$6))</f>
        <v>0</v>
      </c>
      <c r="Q83" s="34">
        <f t="shared" si="11"/>
        <v>0</v>
      </c>
      <c r="R83" s="34">
        <f t="shared" si="12"/>
        <v>0</v>
      </c>
      <c r="S83" s="34">
        <f t="shared" si="13"/>
        <v>0</v>
      </c>
      <c r="T83" s="35">
        <f t="shared" si="14"/>
        <v>0</v>
      </c>
      <c r="U83" s="19"/>
    </row>
    <row r="84" spans="1:21" ht="12.75">
      <c r="A84" s="37">
        <f>'Escenario de proyecto'!A84</f>
        <v>0</v>
      </c>
      <c r="B84" s="12" t="s">
        <v>1</v>
      </c>
      <c r="C84" s="36"/>
      <c r="D84" s="36"/>
      <c r="E84" s="12"/>
      <c r="F84" s="37">
        <f>'Escenario de proyecto'!F84</f>
        <v>0</v>
      </c>
      <c r="G84" s="37">
        <f>'Escenario de proyecto'!G84</f>
        <v>0</v>
      </c>
      <c r="H84" s="37">
        <f>'Escenario de proyecto'!H84</f>
        <v>0</v>
      </c>
      <c r="I84" s="34">
        <f t="shared" si="9"/>
        <v>0</v>
      </c>
      <c r="J84" s="12"/>
      <c r="K84" s="35">
        <f>((J84-J84*($E84/(39.77*0.88))/(($E84/(39.77*0.88))+((1-$E84)/(43.2*0.83))))*LOOKUP(B84,DOM_COMB,'Información combustibles'!$B$2:$B$6))</f>
        <v>0</v>
      </c>
      <c r="L84" s="37">
        <f>'Escenario de proyecto'!L84</f>
        <v>0</v>
      </c>
      <c r="M84" s="37">
        <f>'Escenario de proyecto'!M84</f>
        <v>0</v>
      </c>
      <c r="N84" s="34">
        <f t="shared" si="10"/>
        <v>0</v>
      </c>
      <c r="O84" s="12"/>
      <c r="P84" s="35">
        <f>((O84-O84*($E84/(39.77*0.88))/(($E84/(39.77*0.88))+((1-$E84)/(43.2*0.83))))*LOOKUP(B84,DOM_COMB,'Información combustibles'!$B$2:$B$6))</f>
        <v>0</v>
      </c>
      <c r="Q84" s="34">
        <f t="shared" si="11"/>
        <v>0</v>
      </c>
      <c r="R84" s="34">
        <f t="shared" si="12"/>
        <v>0</v>
      </c>
      <c r="S84" s="34">
        <f t="shared" si="13"/>
        <v>0</v>
      </c>
      <c r="T84" s="35">
        <f t="shared" si="14"/>
        <v>0</v>
      </c>
      <c r="U84" s="19"/>
    </row>
    <row r="85" spans="1:21" ht="12.75">
      <c r="A85" s="37">
        <f>'Escenario de proyecto'!A85</f>
        <v>0</v>
      </c>
      <c r="B85" s="12" t="s">
        <v>1</v>
      </c>
      <c r="C85" s="36"/>
      <c r="D85" s="36"/>
      <c r="E85" s="12"/>
      <c r="F85" s="37">
        <f>'Escenario de proyecto'!F85</f>
        <v>0</v>
      </c>
      <c r="G85" s="37">
        <f>'Escenario de proyecto'!G85</f>
        <v>0</v>
      </c>
      <c r="H85" s="37">
        <f>'Escenario de proyecto'!H85</f>
        <v>0</v>
      </c>
      <c r="I85" s="34">
        <f t="shared" si="9"/>
        <v>0</v>
      </c>
      <c r="J85" s="12"/>
      <c r="K85" s="35">
        <f>((J85-J85*($E85/(39.77*0.88))/(($E85/(39.77*0.88))+((1-$E85)/(43.2*0.83))))*LOOKUP(B85,DOM_COMB,'Información combustibles'!$B$2:$B$6))</f>
        <v>0</v>
      </c>
      <c r="L85" s="37">
        <f>'Escenario de proyecto'!L85</f>
        <v>0</v>
      </c>
      <c r="M85" s="37">
        <f>'Escenario de proyecto'!M85</f>
        <v>0</v>
      </c>
      <c r="N85" s="34">
        <f t="shared" si="10"/>
        <v>0</v>
      </c>
      <c r="O85" s="12"/>
      <c r="P85" s="35">
        <f>((O85-O85*($E85/(39.77*0.88))/(($E85/(39.77*0.88))+((1-$E85)/(43.2*0.83))))*LOOKUP(B85,DOM_COMB,'Información combustibles'!$B$2:$B$6))</f>
        <v>0</v>
      </c>
      <c r="Q85" s="34">
        <f t="shared" si="11"/>
        <v>0</v>
      </c>
      <c r="R85" s="34">
        <f t="shared" si="12"/>
        <v>0</v>
      </c>
      <c r="S85" s="34">
        <f t="shared" si="13"/>
        <v>0</v>
      </c>
      <c r="T85" s="35">
        <f t="shared" si="14"/>
        <v>0</v>
      </c>
      <c r="U85" s="19"/>
    </row>
    <row r="86" spans="1:21" ht="12.75">
      <c r="A86" s="37">
        <f>'Escenario de proyecto'!A86</f>
        <v>0</v>
      </c>
      <c r="B86" s="12" t="s">
        <v>1</v>
      </c>
      <c r="C86" s="36"/>
      <c r="D86" s="36"/>
      <c r="E86" s="12"/>
      <c r="F86" s="37">
        <f>'Escenario de proyecto'!F86</f>
        <v>0</v>
      </c>
      <c r="G86" s="37">
        <f>'Escenario de proyecto'!G86</f>
        <v>0</v>
      </c>
      <c r="H86" s="37">
        <f>'Escenario de proyecto'!H86</f>
        <v>0</v>
      </c>
      <c r="I86" s="34">
        <f t="shared" si="9"/>
        <v>0</v>
      </c>
      <c r="J86" s="12"/>
      <c r="K86" s="35">
        <f>((J86-J86*($E86/(39.77*0.88))/(($E86/(39.77*0.88))+((1-$E86)/(43.2*0.83))))*LOOKUP(B86,DOM_COMB,'Información combustibles'!$B$2:$B$6))</f>
        <v>0</v>
      </c>
      <c r="L86" s="37">
        <f>'Escenario de proyecto'!L86</f>
        <v>0</v>
      </c>
      <c r="M86" s="37">
        <f>'Escenario de proyecto'!M86</f>
        <v>0</v>
      </c>
      <c r="N86" s="34">
        <f t="shared" si="10"/>
        <v>0</v>
      </c>
      <c r="O86" s="12"/>
      <c r="P86" s="35">
        <f>((O86-O86*($E86/(39.77*0.88))/(($E86/(39.77*0.88))+((1-$E86)/(43.2*0.83))))*LOOKUP(B86,DOM_COMB,'Información combustibles'!$B$2:$B$6))</f>
        <v>0</v>
      </c>
      <c r="Q86" s="34">
        <f t="shared" si="11"/>
        <v>0</v>
      </c>
      <c r="R86" s="34">
        <f t="shared" si="12"/>
        <v>0</v>
      </c>
      <c r="S86" s="34">
        <f t="shared" si="13"/>
        <v>0</v>
      </c>
      <c r="T86" s="35">
        <f t="shared" si="14"/>
        <v>0</v>
      </c>
      <c r="U86" s="19"/>
    </row>
    <row r="87" spans="1:21" ht="12.75">
      <c r="A87" s="37">
        <f>'Escenario de proyecto'!A87</f>
        <v>0</v>
      </c>
      <c r="B87" s="12" t="s">
        <v>1</v>
      </c>
      <c r="C87" s="36"/>
      <c r="D87" s="36"/>
      <c r="E87" s="12"/>
      <c r="F87" s="37">
        <f>'Escenario de proyecto'!F87</f>
        <v>0</v>
      </c>
      <c r="G87" s="37">
        <f>'Escenario de proyecto'!G87</f>
        <v>0</v>
      </c>
      <c r="H87" s="37">
        <f>'Escenario de proyecto'!H87</f>
        <v>0</v>
      </c>
      <c r="I87" s="34">
        <f t="shared" si="9"/>
        <v>0</v>
      </c>
      <c r="J87" s="12"/>
      <c r="K87" s="35">
        <f>((J87-J87*($E87/(39.77*0.88))/(($E87/(39.77*0.88))+((1-$E87)/(43.2*0.83))))*LOOKUP(B87,DOM_COMB,'Información combustibles'!$B$2:$B$6))</f>
        <v>0</v>
      </c>
      <c r="L87" s="37">
        <f>'Escenario de proyecto'!L87</f>
        <v>0</v>
      </c>
      <c r="M87" s="37">
        <f>'Escenario de proyecto'!M87</f>
        <v>0</v>
      </c>
      <c r="N87" s="34">
        <f t="shared" si="10"/>
        <v>0</v>
      </c>
      <c r="O87" s="12"/>
      <c r="P87" s="35">
        <f>((O87-O87*($E87/(39.77*0.88))/(($E87/(39.77*0.88))+((1-$E87)/(43.2*0.83))))*LOOKUP(B87,DOM_COMB,'Información combustibles'!$B$2:$B$6))</f>
        <v>0</v>
      </c>
      <c r="Q87" s="34">
        <f t="shared" si="11"/>
        <v>0</v>
      </c>
      <c r="R87" s="34">
        <f t="shared" si="12"/>
        <v>0</v>
      </c>
      <c r="S87" s="34">
        <f t="shared" si="13"/>
        <v>0</v>
      </c>
      <c r="T87" s="35">
        <f t="shared" si="14"/>
        <v>0</v>
      </c>
      <c r="U87" s="19"/>
    </row>
    <row r="88" spans="1:21" ht="12.75">
      <c r="A88" s="37">
        <f>'Escenario de proyecto'!A88</f>
        <v>0</v>
      </c>
      <c r="B88" s="12" t="s">
        <v>1</v>
      </c>
      <c r="C88" s="36"/>
      <c r="D88" s="36"/>
      <c r="E88" s="12"/>
      <c r="F88" s="37">
        <f>'Escenario de proyecto'!F88</f>
        <v>0</v>
      </c>
      <c r="G88" s="37">
        <f>'Escenario de proyecto'!G88</f>
        <v>0</v>
      </c>
      <c r="H88" s="37">
        <f>'Escenario de proyecto'!H88</f>
        <v>0</v>
      </c>
      <c r="I88" s="34">
        <f t="shared" si="9"/>
        <v>0</v>
      </c>
      <c r="J88" s="12"/>
      <c r="K88" s="35">
        <f>((J88-J88*($E88/(39.77*0.88))/(($E88/(39.77*0.88))+((1-$E88)/(43.2*0.83))))*LOOKUP(B88,DOM_COMB,'Información combustibles'!$B$2:$B$6))</f>
        <v>0</v>
      </c>
      <c r="L88" s="37">
        <f>'Escenario de proyecto'!L88</f>
        <v>0</v>
      </c>
      <c r="M88" s="37">
        <f>'Escenario de proyecto'!M88</f>
        <v>0</v>
      </c>
      <c r="N88" s="34">
        <f t="shared" si="10"/>
        <v>0</v>
      </c>
      <c r="O88" s="12"/>
      <c r="P88" s="35">
        <f>((O88-O88*($E88/(39.77*0.88))/(($E88/(39.77*0.88))+((1-$E88)/(43.2*0.83))))*LOOKUP(B88,DOM_COMB,'Información combustibles'!$B$2:$B$6))</f>
        <v>0</v>
      </c>
      <c r="Q88" s="34">
        <f t="shared" si="11"/>
        <v>0</v>
      </c>
      <c r="R88" s="34">
        <f t="shared" si="12"/>
        <v>0</v>
      </c>
      <c r="S88" s="34">
        <f t="shared" si="13"/>
        <v>0</v>
      </c>
      <c r="T88" s="35">
        <f t="shared" si="14"/>
        <v>0</v>
      </c>
      <c r="U88" s="19"/>
    </row>
    <row r="89" spans="1:21" ht="12.75">
      <c r="A89" s="37">
        <f>'Escenario de proyecto'!A89</f>
        <v>0</v>
      </c>
      <c r="B89" s="12" t="s">
        <v>1</v>
      </c>
      <c r="C89" s="36"/>
      <c r="D89" s="36"/>
      <c r="E89" s="12"/>
      <c r="F89" s="37">
        <f>'Escenario de proyecto'!F89</f>
        <v>0</v>
      </c>
      <c r="G89" s="37">
        <f>'Escenario de proyecto'!G89</f>
        <v>0</v>
      </c>
      <c r="H89" s="37">
        <f>'Escenario de proyecto'!H89</f>
        <v>0</v>
      </c>
      <c r="I89" s="34">
        <f t="shared" si="9"/>
        <v>0</v>
      </c>
      <c r="J89" s="12"/>
      <c r="K89" s="35">
        <f>((J89-J89*($E89/(39.77*0.88))/(($E89/(39.77*0.88))+((1-$E89)/(43.2*0.83))))*LOOKUP(B89,DOM_COMB,'Información combustibles'!$B$2:$B$6))</f>
        <v>0</v>
      </c>
      <c r="L89" s="37">
        <f>'Escenario de proyecto'!L89</f>
        <v>0</v>
      </c>
      <c r="M89" s="37">
        <f>'Escenario de proyecto'!M89</f>
        <v>0</v>
      </c>
      <c r="N89" s="34">
        <f t="shared" si="10"/>
        <v>0</v>
      </c>
      <c r="O89" s="12"/>
      <c r="P89" s="35">
        <f>((O89-O89*($E89/(39.77*0.88))/(($E89/(39.77*0.88))+((1-$E89)/(43.2*0.83))))*LOOKUP(B89,DOM_COMB,'Información combustibles'!$B$2:$B$6))</f>
        <v>0</v>
      </c>
      <c r="Q89" s="34">
        <f t="shared" si="11"/>
        <v>0</v>
      </c>
      <c r="R89" s="34">
        <f t="shared" si="12"/>
        <v>0</v>
      </c>
      <c r="S89" s="34">
        <f t="shared" si="13"/>
        <v>0</v>
      </c>
      <c r="T89" s="35">
        <f t="shared" si="14"/>
        <v>0</v>
      </c>
      <c r="U89" s="19"/>
    </row>
    <row r="90" spans="1:21" ht="12.75">
      <c r="A90" s="37">
        <f>'Escenario de proyecto'!A90</f>
        <v>0</v>
      </c>
      <c r="B90" s="12" t="s">
        <v>1</v>
      </c>
      <c r="C90" s="36"/>
      <c r="D90" s="36"/>
      <c r="E90" s="12"/>
      <c r="F90" s="37">
        <f>'Escenario de proyecto'!F90</f>
        <v>0</v>
      </c>
      <c r="G90" s="37">
        <f>'Escenario de proyecto'!G90</f>
        <v>0</v>
      </c>
      <c r="H90" s="37">
        <f>'Escenario de proyecto'!H90</f>
        <v>0</v>
      </c>
      <c r="I90" s="34">
        <f t="shared" si="9"/>
        <v>0</v>
      </c>
      <c r="J90" s="12"/>
      <c r="K90" s="35">
        <f>((J90-J90*($E90/(39.77*0.88))/(($E90/(39.77*0.88))+((1-$E90)/(43.2*0.83))))*LOOKUP(B90,DOM_COMB,'Información combustibles'!$B$2:$B$6))</f>
        <v>0</v>
      </c>
      <c r="L90" s="37">
        <f>'Escenario de proyecto'!L90</f>
        <v>0</v>
      </c>
      <c r="M90" s="37">
        <f>'Escenario de proyecto'!M90</f>
        <v>0</v>
      </c>
      <c r="N90" s="34">
        <f t="shared" si="10"/>
        <v>0</v>
      </c>
      <c r="O90" s="12"/>
      <c r="P90" s="35">
        <f>((O90-O90*($E90/(39.77*0.88))/(($E90/(39.77*0.88))+((1-$E90)/(43.2*0.83))))*LOOKUP(B90,DOM_COMB,'Información combustibles'!$B$2:$B$6))</f>
        <v>0</v>
      </c>
      <c r="Q90" s="34">
        <f t="shared" si="11"/>
        <v>0</v>
      </c>
      <c r="R90" s="34">
        <f t="shared" si="12"/>
        <v>0</v>
      </c>
      <c r="S90" s="34">
        <f t="shared" si="13"/>
        <v>0</v>
      </c>
      <c r="T90" s="35">
        <f t="shared" si="14"/>
        <v>0</v>
      </c>
      <c r="U90" s="19"/>
    </row>
    <row r="91" spans="1:21" ht="12.75">
      <c r="A91" s="37">
        <f>'Escenario de proyecto'!A91</f>
        <v>0</v>
      </c>
      <c r="B91" s="12" t="s">
        <v>1</v>
      </c>
      <c r="C91" s="36"/>
      <c r="D91" s="36"/>
      <c r="E91" s="12"/>
      <c r="F91" s="37">
        <f>'Escenario de proyecto'!F91</f>
        <v>0</v>
      </c>
      <c r="G91" s="37">
        <f>'Escenario de proyecto'!G91</f>
        <v>0</v>
      </c>
      <c r="H91" s="37">
        <f>'Escenario de proyecto'!H91</f>
        <v>0</v>
      </c>
      <c r="I91" s="34">
        <f t="shared" si="9"/>
        <v>0</v>
      </c>
      <c r="J91" s="12"/>
      <c r="K91" s="35">
        <f>((J91-J91*($E91/(39.77*0.88))/(($E91/(39.77*0.88))+((1-$E91)/(43.2*0.83))))*LOOKUP(B91,DOM_COMB,'Información combustibles'!$B$2:$B$6))</f>
        <v>0</v>
      </c>
      <c r="L91" s="37">
        <f>'Escenario de proyecto'!L91</f>
        <v>0</v>
      </c>
      <c r="M91" s="37">
        <f>'Escenario de proyecto'!M91</f>
        <v>0</v>
      </c>
      <c r="N91" s="34">
        <f t="shared" si="10"/>
        <v>0</v>
      </c>
      <c r="O91" s="12"/>
      <c r="P91" s="35">
        <f>((O91-O91*($E91/(39.77*0.88))/(($E91/(39.77*0.88))+((1-$E91)/(43.2*0.83))))*LOOKUP(B91,DOM_COMB,'Información combustibles'!$B$2:$B$6))</f>
        <v>0</v>
      </c>
      <c r="Q91" s="34">
        <f t="shared" si="11"/>
        <v>0</v>
      </c>
      <c r="R91" s="34">
        <f t="shared" si="12"/>
        <v>0</v>
      </c>
      <c r="S91" s="34">
        <f t="shared" si="13"/>
        <v>0</v>
      </c>
      <c r="T91" s="35">
        <f t="shared" si="14"/>
        <v>0</v>
      </c>
      <c r="U91" s="19"/>
    </row>
    <row r="92" spans="1:21" ht="12.75">
      <c r="A92" s="37">
        <f>'Escenario de proyecto'!A92</f>
        <v>0</v>
      </c>
      <c r="B92" s="12" t="s">
        <v>1</v>
      </c>
      <c r="C92" s="36"/>
      <c r="D92" s="36"/>
      <c r="E92" s="12"/>
      <c r="F92" s="37">
        <f>'Escenario de proyecto'!F92</f>
        <v>0</v>
      </c>
      <c r="G92" s="37">
        <f>'Escenario de proyecto'!G92</f>
        <v>0</v>
      </c>
      <c r="H92" s="37">
        <f>'Escenario de proyecto'!H92</f>
        <v>0</v>
      </c>
      <c r="I92" s="34">
        <f t="shared" si="9"/>
        <v>0</v>
      </c>
      <c r="J92" s="12"/>
      <c r="K92" s="35">
        <f>((J92-J92*($E92/(39.77*0.88))/(($E92/(39.77*0.88))+((1-$E92)/(43.2*0.83))))*LOOKUP(B92,DOM_COMB,'Información combustibles'!$B$2:$B$6))</f>
        <v>0</v>
      </c>
      <c r="L92" s="37">
        <f>'Escenario de proyecto'!L92</f>
        <v>0</v>
      </c>
      <c r="M92" s="37">
        <f>'Escenario de proyecto'!M92</f>
        <v>0</v>
      </c>
      <c r="N92" s="34">
        <f t="shared" si="10"/>
        <v>0</v>
      </c>
      <c r="O92" s="12"/>
      <c r="P92" s="35">
        <f>((O92-O92*($E92/(39.77*0.88))/(($E92/(39.77*0.88))+((1-$E92)/(43.2*0.83))))*LOOKUP(B92,DOM_COMB,'Información combustibles'!$B$2:$B$6))</f>
        <v>0</v>
      </c>
      <c r="Q92" s="34">
        <f t="shared" si="11"/>
        <v>0</v>
      </c>
      <c r="R92" s="34">
        <f t="shared" si="12"/>
        <v>0</v>
      </c>
      <c r="S92" s="34">
        <f t="shared" si="13"/>
        <v>0</v>
      </c>
      <c r="T92" s="35">
        <f t="shared" si="14"/>
        <v>0</v>
      </c>
      <c r="U92" s="19"/>
    </row>
    <row r="93" spans="1:21" ht="12.75">
      <c r="A93" s="37">
        <f>'Escenario de proyecto'!A93</f>
        <v>0</v>
      </c>
      <c r="B93" s="12" t="s">
        <v>1</v>
      </c>
      <c r="C93" s="36"/>
      <c r="D93" s="36"/>
      <c r="E93" s="12"/>
      <c r="F93" s="37">
        <f>'Escenario de proyecto'!F93</f>
        <v>0</v>
      </c>
      <c r="G93" s="37">
        <f>'Escenario de proyecto'!G93</f>
        <v>0</v>
      </c>
      <c r="H93" s="37">
        <f>'Escenario de proyecto'!H93</f>
        <v>0</v>
      </c>
      <c r="I93" s="34">
        <f t="shared" si="9"/>
        <v>0</v>
      </c>
      <c r="J93" s="12"/>
      <c r="K93" s="35">
        <f>((J93-J93*($E93/(39.77*0.88))/(($E93/(39.77*0.88))+((1-$E93)/(43.2*0.83))))*LOOKUP(B93,DOM_COMB,'Información combustibles'!$B$2:$B$6))</f>
        <v>0</v>
      </c>
      <c r="L93" s="37">
        <f>'Escenario de proyecto'!L93</f>
        <v>0</v>
      </c>
      <c r="M93" s="37">
        <f>'Escenario de proyecto'!M93</f>
        <v>0</v>
      </c>
      <c r="N93" s="34">
        <f t="shared" si="10"/>
        <v>0</v>
      </c>
      <c r="O93" s="12"/>
      <c r="P93" s="35">
        <f>((O93-O93*($E93/(39.77*0.88))/(($E93/(39.77*0.88))+((1-$E93)/(43.2*0.83))))*LOOKUP(B93,DOM_COMB,'Información combustibles'!$B$2:$B$6))</f>
        <v>0</v>
      </c>
      <c r="Q93" s="34">
        <f t="shared" si="11"/>
        <v>0</v>
      </c>
      <c r="R93" s="34">
        <f t="shared" si="12"/>
        <v>0</v>
      </c>
      <c r="S93" s="34">
        <f t="shared" si="13"/>
        <v>0</v>
      </c>
      <c r="T93" s="35">
        <f t="shared" si="14"/>
        <v>0</v>
      </c>
      <c r="U93" s="19"/>
    </row>
    <row r="94" spans="1:21" ht="12.75">
      <c r="A94" s="37">
        <f>'Escenario de proyecto'!A94</f>
        <v>0</v>
      </c>
      <c r="B94" s="12" t="s">
        <v>1</v>
      </c>
      <c r="C94" s="36"/>
      <c r="D94" s="36"/>
      <c r="E94" s="12"/>
      <c r="F94" s="37">
        <f>'Escenario de proyecto'!F94</f>
        <v>0</v>
      </c>
      <c r="G94" s="37">
        <f>'Escenario de proyecto'!G94</f>
        <v>0</v>
      </c>
      <c r="H94" s="37">
        <f>'Escenario de proyecto'!H94</f>
        <v>0</v>
      </c>
      <c r="I94" s="34">
        <f t="shared" si="9"/>
        <v>0</v>
      </c>
      <c r="J94" s="12"/>
      <c r="K94" s="35">
        <f>((J94-J94*($E94/(39.77*0.88))/(($E94/(39.77*0.88))+((1-$E94)/(43.2*0.83))))*LOOKUP(B94,DOM_COMB,'Información combustibles'!$B$2:$B$6))</f>
        <v>0</v>
      </c>
      <c r="L94" s="37">
        <f>'Escenario de proyecto'!L94</f>
        <v>0</v>
      </c>
      <c r="M94" s="37">
        <f>'Escenario de proyecto'!M94</f>
        <v>0</v>
      </c>
      <c r="N94" s="34">
        <f t="shared" si="10"/>
        <v>0</v>
      </c>
      <c r="O94" s="12"/>
      <c r="P94" s="35">
        <f>((O94-O94*($E94/(39.77*0.88))/(($E94/(39.77*0.88))+((1-$E94)/(43.2*0.83))))*LOOKUP(B94,DOM_COMB,'Información combustibles'!$B$2:$B$6))</f>
        <v>0</v>
      </c>
      <c r="Q94" s="34">
        <f t="shared" si="11"/>
        <v>0</v>
      </c>
      <c r="R94" s="34">
        <f t="shared" si="12"/>
        <v>0</v>
      </c>
      <c r="S94" s="34">
        <f t="shared" si="13"/>
        <v>0</v>
      </c>
      <c r="T94" s="35">
        <f t="shared" si="14"/>
        <v>0</v>
      </c>
      <c r="U94" s="19"/>
    </row>
    <row r="95" spans="1:21" ht="12.75">
      <c r="A95" s="37">
        <f>'Escenario de proyecto'!A95</f>
        <v>0</v>
      </c>
      <c r="B95" s="12" t="s">
        <v>1</v>
      </c>
      <c r="C95" s="36"/>
      <c r="D95" s="36"/>
      <c r="E95" s="12"/>
      <c r="F95" s="37">
        <f>'Escenario de proyecto'!F95</f>
        <v>0</v>
      </c>
      <c r="G95" s="37">
        <f>'Escenario de proyecto'!G95</f>
        <v>0</v>
      </c>
      <c r="H95" s="37">
        <f>'Escenario de proyecto'!H95</f>
        <v>0</v>
      </c>
      <c r="I95" s="34">
        <f t="shared" si="9"/>
        <v>0</v>
      </c>
      <c r="J95" s="12"/>
      <c r="K95" s="35">
        <f>((J95-J95*($E95/(39.77*0.88))/(($E95/(39.77*0.88))+((1-$E95)/(43.2*0.83))))*LOOKUP(B95,DOM_COMB,'Información combustibles'!$B$2:$B$6))</f>
        <v>0</v>
      </c>
      <c r="L95" s="37">
        <f>'Escenario de proyecto'!L95</f>
        <v>0</v>
      </c>
      <c r="M95" s="37">
        <f>'Escenario de proyecto'!M95</f>
        <v>0</v>
      </c>
      <c r="N95" s="34">
        <f t="shared" si="10"/>
        <v>0</v>
      </c>
      <c r="O95" s="12"/>
      <c r="P95" s="35">
        <f>((O95-O95*($E95/(39.77*0.88))/(($E95/(39.77*0.88))+((1-$E95)/(43.2*0.83))))*LOOKUP(B95,DOM_COMB,'Información combustibles'!$B$2:$B$6))</f>
        <v>0</v>
      </c>
      <c r="Q95" s="34">
        <f t="shared" si="11"/>
        <v>0</v>
      </c>
      <c r="R95" s="34">
        <f t="shared" si="12"/>
        <v>0</v>
      </c>
      <c r="S95" s="34">
        <f t="shared" si="13"/>
        <v>0</v>
      </c>
      <c r="T95" s="35">
        <f t="shared" si="14"/>
        <v>0</v>
      </c>
      <c r="U95" s="19"/>
    </row>
    <row r="96" spans="1:21" ht="12.75">
      <c r="A96" s="37">
        <f>'Escenario de proyecto'!A96</f>
        <v>0</v>
      </c>
      <c r="B96" s="12" t="s">
        <v>1</v>
      </c>
      <c r="C96" s="36"/>
      <c r="D96" s="36"/>
      <c r="E96" s="33"/>
      <c r="F96" s="37">
        <f>'Escenario de proyecto'!F96</f>
        <v>0</v>
      </c>
      <c r="G96" s="37">
        <f>'Escenario de proyecto'!G96</f>
        <v>0</v>
      </c>
      <c r="H96" s="37">
        <f>'Escenario de proyecto'!H96</f>
        <v>0</v>
      </c>
      <c r="I96" s="34">
        <f t="shared" si="9"/>
        <v>0</v>
      </c>
      <c r="J96" s="12"/>
      <c r="K96" s="35">
        <f>((J96-J96*($E96/(39.77*0.88))/(($E96/(39.77*0.88))+((1-$E96)/(43.2*0.83))))*LOOKUP(B96,DOM_COMB,'Información combustibles'!$B$2:$B$6))</f>
        <v>0</v>
      </c>
      <c r="L96" s="37">
        <f>'Escenario de proyecto'!L96</f>
        <v>0</v>
      </c>
      <c r="M96" s="37">
        <f>'Escenario de proyecto'!M96</f>
        <v>0</v>
      </c>
      <c r="N96" s="34">
        <f t="shared" si="10"/>
        <v>0</v>
      </c>
      <c r="O96" s="12"/>
      <c r="P96" s="35">
        <f>((O96-O96*($E96/(39.77*0.88))/(($E96/(39.77*0.88))+((1-$E96)/(43.2*0.83))))*LOOKUP(B96,DOM_COMB,'Información combustibles'!$B$2:$B$6))</f>
        <v>0</v>
      </c>
      <c r="Q96" s="34">
        <f t="shared" si="11"/>
        <v>0</v>
      </c>
      <c r="R96" s="34">
        <f t="shared" si="12"/>
        <v>0</v>
      </c>
      <c r="S96" s="34">
        <f t="shared" si="13"/>
        <v>0</v>
      </c>
      <c r="T96" s="35">
        <f t="shared" si="14"/>
        <v>0</v>
      </c>
      <c r="U96" s="19"/>
    </row>
    <row r="97" spans="1:21" ht="12.75">
      <c r="A97" s="37">
        <f>'Escenario de proyecto'!A97</f>
        <v>0</v>
      </c>
      <c r="B97" s="12" t="s">
        <v>1</v>
      </c>
      <c r="C97" s="36"/>
      <c r="D97" s="36"/>
      <c r="E97" s="33"/>
      <c r="F97" s="37">
        <f>'Escenario de proyecto'!F97</f>
        <v>0</v>
      </c>
      <c r="G97" s="37">
        <f>'Escenario de proyecto'!G97</f>
        <v>0</v>
      </c>
      <c r="H97" s="37">
        <f>'Escenario de proyecto'!H97</f>
        <v>0</v>
      </c>
      <c r="I97" s="34">
        <f t="shared" si="9"/>
        <v>0</v>
      </c>
      <c r="J97" s="12"/>
      <c r="K97" s="35">
        <f>((J97-J97*($E97/(39.77*0.88))/(($E97/(39.77*0.88))+((1-$E97)/(43.2*0.83))))*LOOKUP(B97,DOM_COMB,'Información combustibles'!$B$2:$B$6))</f>
        <v>0</v>
      </c>
      <c r="L97" s="37">
        <f>'Escenario de proyecto'!L97</f>
        <v>0</v>
      </c>
      <c r="M97" s="37">
        <f>'Escenario de proyecto'!M97</f>
        <v>0</v>
      </c>
      <c r="N97" s="34">
        <f t="shared" si="10"/>
        <v>0</v>
      </c>
      <c r="O97" s="12"/>
      <c r="P97" s="35">
        <f>((O97-O97*($E97/(39.77*0.88))/(($E97/(39.77*0.88))+((1-$E97)/(43.2*0.83))))*LOOKUP(B97,DOM_COMB,'Información combustibles'!$B$2:$B$6))</f>
        <v>0</v>
      </c>
      <c r="Q97" s="34">
        <f t="shared" si="11"/>
        <v>0</v>
      </c>
      <c r="R97" s="34">
        <f t="shared" si="12"/>
        <v>0</v>
      </c>
      <c r="S97" s="34">
        <f t="shared" si="13"/>
        <v>0</v>
      </c>
      <c r="T97" s="35">
        <f t="shared" si="14"/>
        <v>0</v>
      </c>
      <c r="U97" s="19"/>
    </row>
    <row r="98" spans="1:21" ht="12.75">
      <c r="A98" s="37">
        <f>'Escenario de proyecto'!A98</f>
        <v>0</v>
      </c>
      <c r="B98" s="12" t="s">
        <v>1</v>
      </c>
      <c r="C98" s="36"/>
      <c r="D98" s="36"/>
      <c r="E98" s="33"/>
      <c r="F98" s="37">
        <f>'Escenario de proyecto'!F98</f>
        <v>0</v>
      </c>
      <c r="G98" s="37">
        <f>'Escenario de proyecto'!G98</f>
        <v>0</v>
      </c>
      <c r="H98" s="37">
        <f>'Escenario de proyecto'!H98</f>
        <v>0</v>
      </c>
      <c r="I98" s="34">
        <f t="shared" si="9"/>
        <v>0</v>
      </c>
      <c r="J98" s="12"/>
      <c r="K98" s="35">
        <f>((J98-J98*($E98/(39.77*0.88))/(($E98/(39.77*0.88))+((1-$E98)/(43.2*0.83))))*LOOKUP(B98,DOM_COMB,'Información combustibles'!$B$2:$B$6))</f>
        <v>0</v>
      </c>
      <c r="L98" s="37">
        <f>'Escenario de proyecto'!L98</f>
        <v>0</v>
      </c>
      <c r="M98" s="37">
        <f>'Escenario de proyecto'!M98</f>
        <v>0</v>
      </c>
      <c r="N98" s="34">
        <f t="shared" si="10"/>
        <v>0</v>
      </c>
      <c r="O98" s="12"/>
      <c r="P98" s="35">
        <f>((O98-O98*($E98/(39.77*0.88))/(($E98/(39.77*0.88))+((1-$E98)/(43.2*0.83))))*LOOKUP(B98,DOM_COMB,'Información combustibles'!$B$2:$B$6))</f>
        <v>0</v>
      </c>
      <c r="Q98" s="34">
        <f t="shared" si="11"/>
        <v>0</v>
      </c>
      <c r="R98" s="34">
        <f t="shared" si="12"/>
        <v>0</v>
      </c>
      <c r="S98" s="34">
        <f t="shared" si="13"/>
        <v>0</v>
      </c>
      <c r="T98" s="35">
        <f t="shared" si="14"/>
        <v>0</v>
      </c>
      <c r="U98" s="19"/>
    </row>
    <row r="99" spans="1:21" ht="12.75">
      <c r="A99" s="37">
        <f>'Escenario de proyecto'!A99</f>
        <v>0</v>
      </c>
      <c r="B99" s="12" t="s">
        <v>1</v>
      </c>
      <c r="C99" s="36"/>
      <c r="D99" s="36"/>
      <c r="E99" s="33"/>
      <c r="F99" s="37">
        <f>'Escenario de proyecto'!F99</f>
        <v>0</v>
      </c>
      <c r="G99" s="37">
        <f>'Escenario de proyecto'!G99</f>
        <v>0</v>
      </c>
      <c r="H99" s="37">
        <f>'Escenario de proyecto'!H99</f>
        <v>0</v>
      </c>
      <c r="I99" s="34">
        <f t="shared" si="9"/>
        <v>0</v>
      </c>
      <c r="J99" s="12"/>
      <c r="K99" s="35">
        <f>((J99-J99*($E99/(39.77*0.88))/(($E99/(39.77*0.88))+((1-$E99)/(43.2*0.83))))*LOOKUP(B99,DOM_COMB,'Información combustibles'!$B$2:$B$6))</f>
        <v>0</v>
      </c>
      <c r="L99" s="37">
        <f>'Escenario de proyecto'!L99</f>
        <v>0</v>
      </c>
      <c r="M99" s="37">
        <f>'Escenario de proyecto'!M99</f>
        <v>0</v>
      </c>
      <c r="N99" s="34">
        <f t="shared" si="10"/>
        <v>0</v>
      </c>
      <c r="O99" s="12"/>
      <c r="P99" s="35">
        <f>((O99-O99*($E99/(39.77*0.88))/(($E99/(39.77*0.88))+((1-$E99)/(43.2*0.83))))*LOOKUP(B99,DOM_COMB,'Información combustibles'!$B$2:$B$6))</f>
        <v>0</v>
      </c>
      <c r="Q99" s="34">
        <f t="shared" si="11"/>
        <v>0</v>
      </c>
      <c r="R99" s="34">
        <f t="shared" si="12"/>
        <v>0</v>
      </c>
      <c r="S99" s="34">
        <f t="shared" si="13"/>
        <v>0</v>
      </c>
      <c r="T99" s="35">
        <f t="shared" si="14"/>
        <v>0</v>
      </c>
      <c r="U99" s="19"/>
    </row>
    <row r="100" spans="5:21" ht="12.75">
      <c r="E100" s="19"/>
      <c r="F100" s="19"/>
      <c r="G100" s="19"/>
      <c r="H100" s="19"/>
      <c r="T100" s="18"/>
      <c r="U100" s="19"/>
    </row>
    <row r="101" ht="12.75">
      <c r="U101" s="19"/>
    </row>
    <row r="102" spans="18:21" ht="12.75">
      <c r="R102" s="44" t="s">
        <v>110</v>
      </c>
      <c r="S102" s="44"/>
      <c r="U102" s="19"/>
    </row>
    <row r="103" spans="18:21" ht="25.5">
      <c r="R103" s="20" t="s">
        <v>123</v>
      </c>
      <c r="S103" s="20" t="s">
        <v>134</v>
      </c>
      <c r="U103" s="19"/>
    </row>
    <row r="104" spans="18:21" ht="12.75">
      <c r="R104">
        <f>SUM(S5:S99)</f>
        <v>0</v>
      </c>
      <c r="S104" s="24">
        <f>SUM(T5:T99)</f>
        <v>0</v>
      </c>
      <c r="U104" s="19"/>
    </row>
    <row r="105" ht="12.75">
      <c r="U105" s="19"/>
    </row>
    <row r="106" ht="12.75">
      <c r="U106" s="19"/>
    </row>
    <row r="107" ht="12.75">
      <c r="U107" s="19"/>
    </row>
    <row r="108" ht="12.75">
      <c r="U108" s="19"/>
    </row>
    <row r="109" ht="12.75">
      <c r="U109" s="19"/>
    </row>
    <row r="110" ht="12.75">
      <c r="U110" s="19"/>
    </row>
    <row r="111" ht="12.75">
      <c r="U111" s="19"/>
    </row>
    <row r="112" ht="12.75">
      <c r="U112" s="19"/>
    </row>
    <row r="113" ht="12.75">
      <c r="U113" s="19"/>
    </row>
    <row r="114" ht="12.75">
      <c r="U114" s="19"/>
    </row>
    <row r="115" ht="12.75">
      <c r="U115" s="19"/>
    </row>
    <row r="116" ht="12.75">
      <c r="U116" s="19"/>
    </row>
    <row r="117" ht="12.75">
      <c r="U117" s="19"/>
    </row>
    <row r="118" ht="12.75">
      <c r="U118" s="19"/>
    </row>
    <row r="119" ht="12.75">
      <c r="U119" s="19"/>
    </row>
    <row r="120" ht="12.75">
      <c r="U120" s="19"/>
    </row>
    <row r="121" ht="12.75">
      <c r="U121" s="19"/>
    </row>
    <row r="122" ht="12.75">
      <c r="U122" s="19"/>
    </row>
    <row r="123" ht="12.75">
      <c r="U123" s="19"/>
    </row>
    <row r="124" ht="12.75">
      <c r="U124" s="19"/>
    </row>
    <row r="125" ht="12.75">
      <c r="U125" s="19"/>
    </row>
    <row r="126" ht="12.75">
      <c r="U126" s="19"/>
    </row>
    <row r="127" ht="12.75">
      <c r="U127" s="19"/>
    </row>
    <row r="128" ht="12.75">
      <c r="U128" s="19"/>
    </row>
    <row r="129" ht="12.75">
      <c r="U129" s="19"/>
    </row>
    <row r="130" ht="12.75">
      <c r="U130" s="19"/>
    </row>
    <row r="131" ht="12.75">
      <c r="U131" s="19"/>
    </row>
    <row r="132" ht="12.75">
      <c r="U132" s="19"/>
    </row>
    <row r="133" ht="12.75">
      <c r="U133" s="19"/>
    </row>
    <row r="134" ht="12.75">
      <c r="U134" s="19"/>
    </row>
    <row r="135" ht="12.75">
      <c r="U135" s="19"/>
    </row>
    <row r="136" ht="12.75">
      <c r="U136" s="19"/>
    </row>
    <row r="137" ht="12.75">
      <c r="U137" s="19"/>
    </row>
    <row r="138" ht="12.75">
      <c r="U138" s="19"/>
    </row>
    <row r="139" ht="12.75">
      <c r="U139" s="19"/>
    </row>
    <row r="140" ht="12.75">
      <c r="U140" s="19"/>
    </row>
    <row r="141" ht="12.75">
      <c r="U141" s="19"/>
    </row>
    <row r="142" ht="12.75">
      <c r="U142" s="19"/>
    </row>
    <row r="143" ht="12.75">
      <c r="U143" s="19"/>
    </row>
    <row r="144" ht="12.75">
      <c r="U144" s="19"/>
    </row>
    <row r="145" ht="12.75">
      <c r="U145" s="19"/>
    </row>
    <row r="146" ht="12.75">
      <c r="U146" s="19"/>
    </row>
    <row r="147" ht="12.75">
      <c r="U147" s="19"/>
    </row>
    <row r="148" ht="12.75">
      <c r="U148" s="19"/>
    </row>
    <row r="149" ht="12.75">
      <c r="U149" s="19"/>
    </row>
    <row r="150" ht="12.75">
      <c r="U150" s="19"/>
    </row>
    <row r="151" ht="12.75">
      <c r="U151" s="19"/>
    </row>
    <row r="152" ht="12.75">
      <c r="U152" s="19"/>
    </row>
    <row r="153" ht="12.75">
      <c r="U153" s="19"/>
    </row>
    <row r="154" ht="12.75">
      <c r="U154" s="19"/>
    </row>
    <row r="155" ht="12.75">
      <c r="U155" s="19"/>
    </row>
    <row r="156" ht="12.75">
      <c r="U156" s="19"/>
    </row>
    <row r="157" ht="12.75">
      <c r="U157" s="19"/>
    </row>
    <row r="158" ht="12.75">
      <c r="U158" s="19"/>
    </row>
    <row r="159" ht="12.75">
      <c r="U159" s="19"/>
    </row>
    <row r="160" ht="12.75">
      <c r="U160" s="19"/>
    </row>
    <row r="161" ht="12.75">
      <c r="U161" s="19"/>
    </row>
    <row r="162" ht="12.75">
      <c r="U162" s="19"/>
    </row>
    <row r="163" ht="12.75">
      <c r="U163" s="19"/>
    </row>
    <row r="164" ht="12.75">
      <c r="U164" s="19"/>
    </row>
    <row r="165" ht="12.75">
      <c r="U165" s="19"/>
    </row>
    <row r="166" ht="12.75">
      <c r="U166" s="19"/>
    </row>
    <row r="167" ht="12.75">
      <c r="U167" s="19"/>
    </row>
    <row r="168" ht="12.75">
      <c r="U168" s="19"/>
    </row>
    <row r="169" ht="12.75">
      <c r="U169" s="19"/>
    </row>
    <row r="170" ht="12.75">
      <c r="U170" s="19"/>
    </row>
    <row r="171" ht="12.75">
      <c r="U171" s="19"/>
    </row>
    <row r="172" ht="12.75">
      <c r="U172" s="19"/>
    </row>
    <row r="173" ht="12.75">
      <c r="U173" s="19"/>
    </row>
    <row r="174" ht="12.75">
      <c r="U174" s="19"/>
    </row>
    <row r="175" ht="12.75">
      <c r="U175" s="19"/>
    </row>
    <row r="176" ht="12.75">
      <c r="U176" s="19"/>
    </row>
    <row r="177" ht="12.75">
      <c r="U177" s="19"/>
    </row>
    <row r="178" ht="12.75">
      <c r="U178" s="19"/>
    </row>
    <row r="179" ht="12.75">
      <c r="U179" s="19"/>
    </row>
    <row r="180" ht="12.75">
      <c r="U180" s="19"/>
    </row>
    <row r="181" ht="12.75">
      <c r="U181" s="19"/>
    </row>
    <row r="182" ht="12.75">
      <c r="U182" s="19"/>
    </row>
    <row r="183" ht="12.75">
      <c r="U183" s="19"/>
    </row>
    <row r="184" ht="12.75">
      <c r="U184" s="19"/>
    </row>
    <row r="185" ht="12.75">
      <c r="U185" s="19"/>
    </row>
    <row r="186" ht="12.75">
      <c r="U186" s="19"/>
    </row>
    <row r="187" ht="12.75">
      <c r="U187" s="19"/>
    </row>
    <row r="188" ht="12.75">
      <c r="U188" s="19"/>
    </row>
    <row r="189" ht="12.75">
      <c r="U189" s="19"/>
    </row>
    <row r="190" ht="12.75">
      <c r="U190" s="19"/>
    </row>
    <row r="191" ht="12.75">
      <c r="U191" s="19"/>
    </row>
    <row r="192" ht="12.75">
      <c r="U192" s="19"/>
    </row>
    <row r="193" ht="12.75">
      <c r="U193" s="19"/>
    </row>
    <row r="194" ht="12.75">
      <c r="U194" s="19"/>
    </row>
    <row r="195" ht="12.75">
      <c r="U195" s="19"/>
    </row>
    <row r="196" ht="12.75">
      <c r="U196" s="19"/>
    </row>
    <row r="197" ht="12.75">
      <c r="U197" s="19"/>
    </row>
    <row r="198" ht="12.75">
      <c r="U198" s="19"/>
    </row>
    <row r="199" ht="12.75">
      <c r="U199" s="19"/>
    </row>
    <row r="200" ht="12.75">
      <c r="U200" s="19"/>
    </row>
    <row r="201" ht="12.75">
      <c r="U201" s="19"/>
    </row>
    <row r="202" ht="12.75">
      <c r="U202" s="19"/>
    </row>
    <row r="203" ht="12.75">
      <c r="U203" s="19"/>
    </row>
    <row r="204" ht="12.75">
      <c r="U204" s="19"/>
    </row>
    <row r="205" ht="12.75">
      <c r="U205" s="19"/>
    </row>
    <row r="206" ht="12.75">
      <c r="U206" s="19"/>
    </row>
    <row r="207" ht="12.75">
      <c r="U207" s="19"/>
    </row>
    <row r="208" ht="12.75">
      <c r="U208" s="19"/>
    </row>
    <row r="209" ht="12.75">
      <c r="U209" s="19"/>
    </row>
    <row r="210" ht="12.75">
      <c r="U210" s="19"/>
    </row>
    <row r="211" ht="12.75">
      <c r="U211" s="19"/>
    </row>
    <row r="212" ht="12.75">
      <c r="U212" s="19"/>
    </row>
    <row r="213" ht="12.75">
      <c r="U213" s="19"/>
    </row>
    <row r="214" ht="12.75">
      <c r="U214" s="19"/>
    </row>
    <row r="215" ht="12.75">
      <c r="U215" s="19"/>
    </row>
    <row r="216" ht="12.75">
      <c r="U216" s="19"/>
    </row>
    <row r="217" ht="12.75">
      <c r="U217" s="19"/>
    </row>
    <row r="218" ht="12.75">
      <c r="U218" s="19"/>
    </row>
    <row r="219" ht="12.75">
      <c r="U219" s="19"/>
    </row>
    <row r="220" ht="12.75">
      <c r="U220" s="19"/>
    </row>
    <row r="221" ht="12.75">
      <c r="U221" s="19"/>
    </row>
    <row r="222" ht="12.75">
      <c r="U222" s="19"/>
    </row>
    <row r="223" ht="12.75">
      <c r="U223" s="19"/>
    </row>
    <row r="224" ht="12.75">
      <c r="U224" s="19"/>
    </row>
    <row r="225" ht="12.75">
      <c r="U225" s="19"/>
    </row>
    <row r="226" ht="12.75">
      <c r="U226" s="19"/>
    </row>
    <row r="227" ht="12.75">
      <c r="U227" s="19"/>
    </row>
    <row r="228" ht="12.75">
      <c r="U228" s="19"/>
    </row>
    <row r="229" ht="12.75">
      <c r="U229" s="19"/>
    </row>
    <row r="230" ht="12.75">
      <c r="U230" s="19"/>
    </row>
    <row r="231" ht="12.75">
      <c r="U231" s="19"/>
    </row>
    <row r="232" ht="12.75">
      <c r="U232" s="19"/>
    </row>
    <row r="233" ht="12.75">
      <c r="U233" s="19"/>
    </row>
    <row r="234" ht="12.75">
      <c r="U234" s="19"/>
    </row>
    <row r="235" ht="12.75">
      <c r="U235" s="19"/>
    </row>
    <row r="236" ht="12.75">
      <c r="U236" s="19"/>
    </row>
    <row r="237" ht="12.75">
      <c r="U237" s="19"/>
    </row>
    <row r="238" ht="12.75">
      <c r="U238" s="19"/>
    </row>
    <row r="239" ht="12.75">
      <c r="U239" s="19"/>
    </row>
    <row r="240" ht="12.75">
      <c r="U240" s="19"/>
    </row>
    <row r="241" ht="12.75">
      <c r="U241" s="19"/>
    </row>
    <row r="242" ht="12.75">
      <c r="U242" s="19"/>
    </row>
    <row r="243" ht="12.75">
      <c r="U243" s="19"/>
    </row>
    <row r="244" ht="12.75">
      <c r="U244" s="19"/>
    </row>
    <row r="245" ht="12.75">
      <c r="U245" s="19"/>
    </row>
    <row r="246" ht="12.75">
      <c r="U246" s="19"/>
    </row>
    <row r="247" ht="12.75">
      <c r="U247" s="19"/>
    </row>
    <row r="248" ht="12.75">
      <c r="U248" s="19"/>
    </row>
    <row r="249" ht="12.75">
      <c r="U249" s="19"/>
    </row>
    <row r="250" ht="12.75">
      <c r="U250" s="19"/>
    </row>
    <row r="251" ht="12.75">
      <c r="U251" s="19"/>
    </row>
    <row r="252" ht="12.75">
      <c r="U252" s="19"/>
    </row>
    <row r="253" ht="12.75">
      <c r="U253" s="19"/>
    </row>
    <row r="254" ht="12.75">
      <c r="U254" s="19"/>
    </row>
    <row r="255" ht="12.75">
      <c r="U255" s="19"/>
    </row>
    <row r="256" ht="12.75">
      <c r="U256" s="19"/>
    </row>
    <row r="257" ht="12.75">
      <c r="U257" s="19"/>
    </row>
    <row r="258" ht="12.75">
      <c r="U258" s="19"/>
    </row>
    <row r="259" ht="12.75">
      <c r="U259" s="19"/>
    </row>
    <row r="260" ht="12.75">
      <c r="U260" s="19"/>
    </row>
    <row r="261" ht="12.75">
      <c r="U261" s="19"/>
    </row>
    <row r="262" ht="12.75">
      <c r="U262" s="19"/>
    </row>
    <row r="263" ht="12.75">
      <c r="U263" s="19"/>
    </row>
    <row r="264" ht="12.75">
      <c r="U264" s="19"/>
    </row>
    <row r="265" ht="12.75">
      <c r="U265" s="19"/>
    </row>
    <row r="266" ht="12.75">
      <c r="U266" s="19"/>
    </row>
    <row r="267" ht="12.75">
      <c r="U267" s="19"/>
    </row>
    <row r="268" ht="12.75">
      <c r="U268" s="19"/>
    </row>
    <row r="269" ht="12.75">
      <c r="U269" s="19"/>
    </row>
    <row r="270" ht="12.75">
      <c r="U270" s="19"/>
    </row>
    <row r="271" ht="12.75">
      <c r="U271" s="19"/>
    </row>
    <row r="272" ht="12.75">
      <c r="U272" s="19"/>
    </row>
    <row r="273" ht="12.75">
      <c r="U273" s="19"/>
    </row>
    <row r="274" ht="12.75">
      <c r="U274" s="19"/>
    </row>
    <row r="275" ht="12.75">
      <c r="U275" s="19"/>
    </row>
    <row r="276" ht="12.75">
      <c r="U276" s="19"/>
    </row>
    <row r="277" ht="12.75">
      <c r="U277" s="19"/>
    </row>
    <row r="278" ht="12.75">
      <c r="U278" s="19"/>
    </row>
    <row r="279" ht="12.75">
      <c r="U279" s="19"/>
    </row>
    <row r="280" ht="12.75">
      <c r="U280" s="19"/>
    </row>
    <row r="281" ht="12.75">
      <c r="U281" s="19"/>
    </row>
    <row r="282" ht="12.75">
      <c r="U282" s="19"/>
    </row>
    <row r="283" ht="12.75">
      <c r="U283" s="19"/>
    </row>
    <row r="284" ht="12.75">
      <c r="U284" s="19"/>
    </row>
    <row r="285" ht="12.75">
      <c r="U285" s="19"/>
    </row>
    <row r="286" ht="12.75">
      <c r="U286" s="19"/>
    </row>
    <row r="287" ht="12.75">
      <c r="U287" s="19"/>
    </row>
    <row r="288" ht="12.75">
      <c r="U288" s="19"/>
    </row>
    <row r="289" ht="12.75">
      <c r="U289" s="19"/>
    </row>
    <row r="290" ht="12.75">
      <c r="U290" s="19"/>
    </row>
    <row r="291" ht="12.75">
      <c r="U291" s="19"/>
    </row>
    <row r="292" ht="12.75">
      <c r="U292" s="19"/>
    </row>
    <row r="293" ht="12.75">
      <c r="U293" s="19"/>
    </row>
    <row r="294" ht="12.75">
      <c r="U294" s="19"/>
    </row>
    <row r="295" ht="12.75">
      <c r="U295" s="19"/>
    </row>
    <row r="296" ht="12.75">
      <c r="U296" s="19"/>
    </row>
    <row r="297" ht="12.75">
      <c r="U297" s="19"/>
    </row>
    <row r="298" ht="12.75">
      <c r="U298" s="19"/>
    </row>
    <row r="299" ht="12.75">
      <c r="U299" s="19"/>
    </row>
    <row r="300" ht="12.75">
      <c r="U300" s="19"/>
    </row>
    <row r="301" ht="12.75">
      <c r="U301" s="19"/>
    </row>
    <row r="302" ht="12.75">
      <c r="U302" s="19"/>
    </row>
    <row r="303" ht="12.75">
      <c r="U303" s="19"/>
    </row>
    <row r="304" ht="12.75">
      <c r="U304" s="19"/>
    </row>
    <row r="305" ht="12.75">
      <c r="U305" s="19"/>
    </row>
    <row r="306" ht="12.75">
      <c r="U306" s="19"/>
    </row>
    <row r="307" ht="12.75">
      <c r="U307" s="19"/>
    </row>
    <row r="308" ht="12.75">
      <c r="U308" s="19"/>
    </row>
    <row r="309" ht="12.75">
      <c r="U309" s="19"/>
    </row>
    <row r="310" ht="12.75">
      <c r="U310" s="19"/>
    </row>
    <row r="311" ht="12.75">
      <c r="U311" s="19"/>
    </row>
    <row r="312" ht="12.75">
      <c r="U312" s="19"/>
    </row>
    <row r="313" ht="12.75">
      <c r="U313" s="19"/>
    </row>
    <row r="314" ht="12.75">
      <c r="U314" s="19"/>
    </row>
    <row r="315" ht="12.75">
      <c r="U315" s="19"/>
    </row>
    <row r="316" ht="12.75">
      <c r="U316" s="19"/>
    </row>
    <row r="317" ht="12.75">
      <c r="U317" s="19"/>
    </row>
    <row r="318" ht="12.75">
      <c r="U318" s="19"/>
    </row>
    <row r="319" ht="12.75">
      <c r="U319" s="19"/>
    </row>
    <row r="320" ht="12.75">
      <c r="U320" s="19"/>
    </row>
    <row r="321" ht="12.75">
      <c r="U321" s="19"/>
    </row>
    <row r="322" ht="12.75">
      <c r="U322" s="19"/>
    </row>
    <row r="323" ht="12.75">
      <c r="U323" s="19"/>
    </row>
    <row r="324" ht="12.75">
      <c r="U324" s="19"/>
    </row>
    <row r="325" ht="12.75">
      <c r="U325" s="19"/>
    </row>
    <row r="326" ht="12.75">
      <c r="U326" s="19"/>
    </row>
    <row r="327" ht="12.75">
      <c r="U327" s="19"/>
    </row>
    <row r="328" ht="12.75">
      <c r="U328" s="19"/>
    </row>
    <row r="329" ht="12.75">
      <c r="U329" s="19"/>
    </row>
    <row r="330" ht="12.75">
      <c r="U330" s="19"/>
    </row>
    <row r="331" ht="12.75">
      <c r="U331" s="19"/>
    </row>
    <row r="332" ht="12.75">
      <c r="U332" s="19"/>
    </row>
    <row r="333" ht="12.75">
      <c r="U333" s="19"/>
    </row>
    <row r="334" ht="12.75">
      <c r="U334" s="19"/>
    </row>
    <row r="335" ht="12.75">
      <c r="U335" s="19"/>
    </row>
    <row r="336" ht="12.75">
      <c r="U336" s="19"/>
    </row>
    <row r="337" ht="12.75">
      <c r="U337" s="19"/>
    </row>
    <row r="338" ht="12.75">
      <c r="U338" s="19"/>
    </row>
    <row r="339" ht="12.75">
      <c r="U339" s="19"/>
    </row>
    <row r="340" ht="12.75">
      <c r="U340" s="19"/>
    </row>
    <row r="341" ht="12.75">
      <c r="U341" s="19"/>
    </row>
    <row r="342" ht="12.75">
      <c r="U342" s="19"/>
    </row>
    <row r="343" ht="12.75">
      <c r="U343" s="19"/>
    </row>
    <row r="344" ht="12.75">
      <c r="U344" s="19"/>
    </row>
    <row r="345" ht="12.75">
      <c r="U345" s="19"/>
    </row>
    <row r="346" ht="12.75">
      <c r="U346" s="19"/>
    </row>
    <row r="347" ht="12.75">
      <c r="U347" s="19"/>
    </row>
    <row r="348" ht="12.75">
      <c r="U348" s="19"/>
    </row>
    <row r="349" ht="12.75">
      <c r="U349" s="19"/>
    </row>
    <row r="350" ht="12.75">
      <c r="U350" s="19"/>
    </row>
    <row r="351" ht="12.75">
      <c r="U351" s="19"/>
    </row>
    <row r="352" ht="12.75">
      <c r="U352" s="19"/>
    </row>
    <row r="353" ht="12.75">
      <c r="U353" s="19"/>
    </row>
    <row r="354" ht="12.75">
      <c r="U354" s="19"/>
    </row>
    <row r="355" ht="12.75">
      <c r="U355" s="19"/>
    </row>
    <row r="356" ht="12.75">
      <c r="U356" s="19"/>
    </row>
    <row r="357" ht="12.75">
      <c r="U357" s="19"/>
    </row>
    <row r="358" ht="12.75">
      <c r="U358" s="19"/>
    </row>
    <row r="359" ht="12.75">
      <c r="U359" s="19"/>
    </row>
    <row r="360" ht="12.75">
      <c r="U360" s="19"/>
    </row>
    <row r="361" ht="12.75">
      <c r="U361" s="19"/>
    </row>
    <row r="362" ht="12.75">
      <c r="U362" s="19"/>
    </row>
    <row r="363" ht="12.75">
      <c r="U363" s="19"/>
    </row>
    <row r="364" ht="12.75">
      <c r="U364" s="19"/>
    </row>
    <row r="365" ht="12.75">
      <c r="U365" s="19"/>
    </row>
    <row r="366" ht="12.75">
      <c r="U366" s="19"/>
    </row>
    <row r="367" ht="12.75">
      <c r="U367" s="19"/>
    </row>
    <row r="368" ht="12.75">
      <c r="U368" s="19"/>
    </row>
    <row r="369" ht="12.75">
      <c r="U369" s="19"/>
    </row>
    <row r="370" ht="12.75">
      <c r="U370" s="19"/>
    </row>
    <row r="371" ht="12.75">
      <c r="U371" s="19"/>
    </row>
    <row r="372" ht="12.75">
      <c r="U372" s="19"/>
    </row>
    <row r="373" ht="12.75">
      <c r="U373" s="19"/>
    </row>
    <row r="374" ht="12.75">
      <c r="U374" s="19"/>
    </row>
    <row r="375" ht="12.75">
      <c r="U375" s="19"/>
    </row>
    <row r="376" ht="12.75">
      <c r="U376" s="19"/>
    </row>
    <row r="377" ht="12.75">
      <c r="U377" s="19"/>
    </row>
    <row r="378" ht="12.75">
      <c r="U378" s="19"/>
    </row>
    <row r="379" ht="12.75">
      <c r="U379" s="19"/>
    </row>
    <row r="380" ht="12.75">
      <c r="U380" s="19"/>
    </row>
    <row r="381" ht="12.75">
      <c r="U381" s="19"/>
    </row>
    <row r="382" ht="12.75">
      <c r="U382" s="19"/>
    </row>
    <row r="383" ht="12.75">
      <c r="U383" s="19"/>
    </row>
    <row r="384" ht="12.75">
      <c r="U384" s="19"/>
    </row>
    <row r="385" ht="12.75">
      <c r="U385" s="19"/>
    </row>
    <row r="386" ht="12.75">
      <c r="U386" s="19"/>
    </row>
    <row r="387" ht="12.75">
      <c r="U387" s="19"/>
    </row>
    <row r="388" ht="12.75">
      <c r="U388" s="19"/>
    </row>
    <row r="389" ht="12.75">
      <c r="U389" s="19"/>
    </row>
    <row r="390" ht="12.75">
      <c r="U390" s="19"/>
    </row>
    <row r="391" ht="12.75">
      <c r="U391" s="19"/>
    </row>
    <row r="392" ht="12.75">
      <c r="U392" s="19"/>
    </row>
    <row r="393" ht="12.75">
      <c r="U393" s="19"/>
    </row>
    <row r="394" ht="12.75">
      <c r="U394" s="19"/>
    </row>
    <row r="395" ht="12.75">
      <c r="U395" s="19"/>
    </row>
    <row r="396" ht="12.75">
      <c r="U396" s="19"/>
    </row>
    <row r="397" ht="12.75">
      <c r="U397" s="19"/>
    </row>
    <row r="398" ht="12.75">
      <c r="U398" s="19"/>
    </row>
    <row r="399" ht="12.75">
      <c r="U399" s="19"/>
    </row>
    <row r="400" ht="12.75">
      <c r="U400" s="19"/>
    </row>
    <row r="401" ht="12.75">
      <c r="U401" s="19"/>
    </row>
    <row r="402" ht="12.75">
      <c r="U402" s="19"/>
    </row>
    <row r="403" ht="12.75">
      <c r="U403" s="19"/>
    </row>
    <row r="404" ht="12.75">
      <c r="U404" s="19"/>
    </row>
    <row r="405" ht="12.75">
      <c r="U405" s="19"/>
    </row>
    <row r="406" ht="12.75">
      <c r="U406" s="19"/>
    </row>
    <row r="407" ht="12.75">
      <c r="U407" s="19"/>
    </row>
    <row r="408" ht="12.75">
      <c r="U408" s="19"/>
    </row>
    <row r="409" ht="12.75">
      <c r="U409" s="19"/>
    </row>
    <row r="410" ht="12.75">
      <c r="U410" s="19"/>
    </row>
    <row r="411" ht="12.75">
      <c r="U411" s="19"/>
    </row>
    <row r="412" ht="12.75">
      <c r="U412" s="19"/>
    </row>
    <row r="413" ht="12.75">
      <c r="U413" s="19"/>
    </row>
    <row r="414" ht="12.75">
      <c r="U414" s="19"/>
    </row>
    <row r="415" ht="12.75">
      <c r="U415" s="19"/>
    </row>
    <row r="416" ht="12.75">
      <c r="U416" s="19"/>
    </row>
    <row r="417" ht="12.75">
      <c r="U417" s="19"/>
    </row>
    <row r="418" ht="12.75">
      <c r="U418" s="19"/>
    </row>
    <row r="419" ht="12.75">
      <c r="U419" s="19"/>
    </row>
    <row r="420" ht="12.75">
      <c r="U420" s="19"/>
    </row>
    <row r="421" ht="12.75">
      <c r="U421" s="19"/>
    </row>
    <row r="422" ht="12.75">
      <c r="U422" s="19"/>
    </row>
    <row r="423" ht="12.75">
      <c r="U423" s="19"/>
    </row>
  </sheetData>
  <sheetProtection password="D151" sheet="1" formatCells="0" formatColumns="0" formatRows="0" insertColumns="0" insertRows="0" insertHyperlinks="0" deleteColumns="0" deleteRows="0" sort="0" autoFilter="0" pivotTables="0"/>
  <protectedRanges>
    <protectedRange sqref="B5:E99 J5:J99 O5:O99" name="Rango1"/>
  </protectedRanges>
  <mergeCells count="5">
    <mergeCell ref="X3:Z3"/>
    <mergeCell ref="R102:S102"/>
    <mergeCell ref="G3:K3"/>
    <mergeCell ref="L3:P3"/>
    <mergeCell ref="Q3:T3"/>
  </mergeCells>
  <dataValidations count="4">
    <dataValidation type="decimal" allowBlank="1" showInputMessage="1" showErrorMessage="1" sqref="E5:E99">
      <formula1>0.07</formula1>
      <formula2>1</formula2>
    </dataValidation>
    <dataValidation type="list" allowBlank="1" showInputMessage="1" showErrorMessage="1" sqref="C5:C99">
      <formula1>DOM_A</formula1>
    </dataValidation>
    <dataValidation type="list" allowBlank="1" showInputMessage="1" showErrorMessage="1" sqref="D5:D99">
      <formula1>DOM_NOR</formula1>
    </dataValidation>
    <dataValidation type="list" allowBlank="1" showInputMessage="1" showErrorMessage="1" sqref="B5:B99">
      <formula1>DOM_COMB</formula1>
    </dataValidation>
  </dataValidations>
  <printOptions/>
  <pageMargins left="0.75" right="0.75" top="1" bottom="1" header="0" footer="0"/>
  <pageSetup horizontalDpi="300" verticalDpi="3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3:AA104"/>
  <sheetViews>
    <sheetView zoomScale="75" zoomScaleNormal="75" workbookViewId="0" topLeftCell="A1">
      <selection activeCell="A5" sqref="A5:A99"/>
    </sheetView>
  </sheetViews>
  <sheetFormatPr defaultColWidth="11.421875" defaultRowHeight="12.75"/>
  <cols>
    <col min="2" max="20" width="17.57421875" style="0" customWidth="1"/>
    <col min="21" max="16384" width="17.57421875" style="19" customWidth="1"/>
  </cols>
  <sheetData>
    <row r="3" spans="7:27" ht="23.25" customHeight="1">
      <c r="G3" s="45" t="s">
        <v>108</v>
      </c>
      <c r="H3" s="46"/>
      <c r="I3" s="46"/>
      <c r="J3" s="46"/>
      <c r="K3" s="47"/>
      <c r="L3" s="48" t="s">
        <v>109</v>
      </c>
      <c r="M3" s="49"/>
      <c r="N3" s="49"/>
      <c r="O3" s="49"/>
      <c r="P3" s="50"/>
      <c r="Q3" s="51" t="s">
        <v>110</v>
      </c>
      <c r="R3" s="52"/>
      <c r="S3" s="52"/>
      <c r="T3" s="53"/>
      <c r="U3" s="17"/>
      <c r="V3" s="16"/>
      <c r="W3" s="16"/>
      <c r="X3" s="43"/>
      <c r="Y3" s="43"/>
      <c r="Z3" s="43"/>
      <c r="AA3" s="2"/>
    </row>
    <row r="4" spans="1:27" ht="72.75" customHeight="1">
      <c r="A4" s="31" t="s">
        <v>116</v>
      </c>
      <c r="B4" s="32" t="s">
        <v>14</v>
      </c>
      <c r="C4" s="32" t="s">
        <v>13</v>
      </c>
      <c r="D4" s="32" t="s">
        <v>15</v>
      </c>
      <c r="E4" s="32" t="s">
        <v>133</v>
      </c>
      <c r="F4" s="32" t="s">
        <v>7</v>
      </c>
      <c r="G4" s="32" t="s">
        <v>8</v>
      </c>
      <c r="H4" s="32" t="s">
        <v>6</v>
      </c>
      <c r="I4" s="32" t="s">
        <v>129</v>
      </c>
      <c r="J4" s="32" t="s">
        <v>124</v>
      </c>
      <c r="K4" s="32" t="s">
        <v>130</v>
      </c>
      <c r="L4" s="32" t="s">
        <v>8</v>
      </c>
      <c r="M4" s="32" t="s">
        <v>6</v>
      </c>
      <c r="N4" s="32" t="s">
        <v>129</v>
      </c>
      <c r="O4" s="32" t="s">
        <v>131</v>
      </c>
      <c r="P4" s="32" t="s">
        <v>127</v>
      </c>
      <c r="Q4" s="32" t="s">
        <v>9</v>
      </c>
      <c r="R4" s="32" t="s">
        <v>10</v>
      </c>
      <c r="S4" s="32" t="s">
        <v>128</v>
      </c>
      <c r="T4" s="32" t="s">
        <v>117</v>
      </c>
      <c r="U4" s="2"/>
      <c r="V4" s="2"/>
      <c r="W4" s="2"/>
      <c r="X4" s="2"/>
      <c r="Y4" s="2"/>
      <c r="Z4" s="2"/>
      <c r="AA4" s="2"/>
    </row>
    <row r="5" spans="1:20" ht="12.75">
      <c r="A5" s="12"/>
      <c r="B5" s="12" t="s">
        <v>1</v>
      </c>
      <c r="C5" s="36"/>
      <c r="D5" s="36"/>
      <c r="E5" s="33"/>
      <c r="F5" s="12"/>
      <c r="G5" s="12"/>
      <c r="H5" s="12"/>
      <c r="I5" s="34">
        <f>IF(ISERROR(G5*H5),0,G5*H5)</f>
        <v>0</v>
      </c>
      <c r="J5" s="12"/>
      <c r="K5" s="35">
        <f>((J5-J5*($E5/(39.77*0.88))/(($E5/(39.77*0.88))+((1-$E5)/(43.2*0.83))))*LOOKUP(B5,DOM_COMB,'Información combustibles'!$B$2:$B$6))</f>
        <v>0</v>
      </c>
      <c r="L5" s="12"/>
      <c r="M5" s="12"/>
      <c r="N5" s="34">
        <f>IF(ISERROR(L5*M5),0,(L5*M5))</f>
        <v>0</v>
      </c>
      <c r="O5" s="12"/>
      <c r="P5" s="35">
        <f>((O5-O5*($E5/(39.77*0.88))/(($E5/(39.77*0.88))+((1-$E5)/(43.2*0.83))))*LOOKUP(B5,DOM_COMB,'Información combustibles'!$B$2:$B$6))</f>
        <v>0</v>
      </c>
      <c r="Q5" s="34">
        <f>IF(ISERROR((G5+L5)*F5),0,(G5+L5)*F5)</f>
        <v>0</v>
      </c>
      <c r="R5" s="34">
        <f>IF(ISERROR((H5+M5)*F5),0,(H5+M5)*F5)</f>
        <v>0</v>
      </c>
      <c r="S5" s="34">
        <f>IF(ISERROR((I5+N5)*F5),0,(I5+N5)*F5)</f>
        <v>0</v>
      </c>
      <c r="T5" s="35">
        <f>IF(ISERROR(F5*(K5+P5)/1000),0,F5*(K5+P5)/1000)</f>
        <v>0</v>
      </c>
    </row>
    <row r="6" spans="1:20" ht="12.75">
      <c r="A6" s="12"/>
      <c r="B6" s="12" t="s">
        <v>1</v>
      </c>
      <c r="C6" s="36"/>
      <c r="D6" s="36"/>
      <c r="E6" s="33"/>
      <c r="F6" s="12"/>
      <c r="G6" s="12"/>
      <c r="H6" s="12"/>
      <c r="I6" s="34">
        <f aca="true" t="shared" si="0" ref="I6:I69">IF(ISERROR(G6*H6),0,G6*H6)</f>
        <v>0</v>
      </c>
      <c r="J6" s="12"/>
      <c r="K6" s="35">
        <f>((J6-J6*($E6/(39.77*0.88))/(($E6/(39.77*0.88))+((1-$E6)/(43.2*0.83))))*LOOKUP(B6,DOM_COMB,'Información combustibles'!$B$2:$B$6))</f>
        <v>0</v>
      </c>
      <c r="L6" s="12"/>
      <c r="M6" s="12"/>
      <c r="N6" s="34">
        <f aca="true" t="shared" si="1" ref="N6:N69">IF(ISERROR(L6*M6),0,(L6*M6))</f>
        <v>0</v>
      </c>
      <c r="O6" s="12"/>
      <c r="P6" s="35">
        <f>((O6-O6*($E6/(39.77*0.88))/(($E6/(39.77*0.88))+((1-$E6)/(43.2*0.83))))*LOOKUP(B6,DOM_COMB,'Información combustibles'!$B$2:$B$6))</f>
        <v>0</v>
      </c>
      <c r="Q6" s="34">
        <f aca="true" t="shared" si="2" ref="Q6:Q69">IF(ISERROR((G6+L6)*F6),0,(G6+L6)*F6)</f>
        <v>0</v>
      </c>
      <c r="R6" s="34">
        <f aca="true" t="shared" si="3" ref="R6:R69">IF(ISERROR((H6+M6)*F6),0,(H6+M6)*F6)</f>
        <v>0</v>
      </c>
      <c r="S6" s="34">
        <f aca="true" t="shared" si="4" ref="S6:S69">IF(ISERROR((I6+N6)*F6),0,(I6+N6)*F6)</f>
        <v>0</v>
      </c>
      <c r="T6" s="35">
        <f aca="true" t="shared" si="5" ref="T6:T69">IF(ISERROR(F6*(K6+P6)/1000),0,F6*(K6+P6)/1000)</f>
        <v>0</v>
      </c>
    </row>
    <row r="7" spans="1:20" ht="12.75">
      <c r="A7" s="12"/>
      <c r="B7" s="12" t="s">
        <v>1</v>
      </c>
      <c r="C7" s="36"/>
      <c r="D7" s="36"/>
      <c r="E7" s="33"/>
      <c r="F7" s="12"/>
      <c r="G7" s="12"/>
      <c r="H7" s="12"/>
      <c r="I7" s="34">
        <f t="shared" si="0"/>
        <v>0</v>
      </c>
      <c r="J7" s="12"/>
      <c r="K7" s="35">
        <f>((J7-J7*($E7/(39.77*0.88))/(($E7/(39.77*0.88))+((1-$E7)/(43.2*0.83))))*LOOKUP(B7,DOM_COMB,'Información combustibles'!$B$2:$B$6))</f>
        <v>0</v>
      </c>
      <c r="L7" s="12"/>
      <c r="M7" s="12"/>
      <c r="N7" s="34">
        <f t="shared" si="1"/>
        <v>0</v>
      </c>
      <c r="O7" s="12"/>
      <c r="P7" s="35">
        <f>((O7-O7*($E7/(39.77*0.88))/(($E7/(39.77*0.88))+((1-$E7)/(43.2*0.83))))*LOOKUP(B7,DOM_COMB,'Información combustibles'!$B$2:$B$6))</f>
        <v>0</v>
      </c>
      <c r="Q7" s="34">
        <f t="shared" si="2"/>
        <v>0</v>
      </c>
      <c r="R7" s="34">
        <f t="shared" si="3"/>
        <v>0</v>
      </c>
      <c r="S7" s="34">
        <f t="shared" si="4"/>
        <v>0</v>
      </c>
      <c r="T7" s="35">
        <f t="shared" si="5"/>
        <v>0</v>
      </c>
    </row>
    <row r="8" spans="1:20" ht="12.75">
      <c r="A8" s="12"/>
      <c r="B8" s="12" t="s">
        <v>1</v>
      </c>
      <c r="C8" s="36"/>
      <c r="D8" s="36"/>
      <c r="E8" s="33"/>
      <c r="F8" s="12"/>
      <c r="G8" s="12"/>
      <c r="H8" s="12"/>
      <c r="I8" s="34">
        <f t="shared" si="0"/>
        <v>0</v>
      </c>
      <c r="J8" s="12"/>
      <c r="K8" s="35">
        <f>((J8-J8*($E8/(39.77*0.88))/(($E8/(39.77*0.88))+((1-$E8)/(43.2*0.83))))*LOOKUP(B8,DOM_COMB,'Información combustibles'!$B$2:$B$6))</f>
        <v>0</v>
      </c>
      <c r="L8" s="12"/>
      <c r="M8" s="12"/>
      <c r="N8" s="34">
        <f t="shared" si="1"/>
        <v>0</v>
      </c>
      <c r="O8" s="12"/>
      <c r="P8" s="35">
        <f>((O8-O8*($E8/(39.77*0.88))/(($E8/(39.77*0.88))+((1-$E8)/(43.2*0.83))))*LOOKUP(B8,DOM_COMB,'Información combustibles'!$B$2:$B$6))</f>
        <v>0</v>
      </c>
      <c r="Q8" s="34">
        <f t="shared" si="2"/>
        <v>0</v>
      </c>
      <c r="R8" s="34">
        <f t="shared" si="3"/>
        <v>0</v>
      </c>
      <c r="S8" s="34">
        <f t="shared" si="4"/>
        <v>0</v>
      </c>
      <c r="T8" s="35">
        <f t="shared" si="5"/>
        <v>0</v>
      </c>
    </row>
    <row r="9" spans="1:20" ht="12.75">
      <c r="A9" s="12"/>
      <c r="B9" s="12" t="s">
        <v>1</v>
      </c>
      <c r="C9" s="36"/>
      <c r="D9" s="36"/>
      <c r="E9" s="12"/>
      <c r="F9" s="12"/>
      <c r="G9" s="12"/>
      <c r="H9" s="12"/>
      <c r="I9" s="34">
        <f t="shared" si="0"/>
        <v>0</v>
      </c>
      <c r="J9" s="12"/>
      <c r="K9" s="35">
        <f>((J9-J9*($E9/(39.77*0.88))/(($E9/(39.77*0.88))+((1-$E9)/(43.2*0.83))))*LOOKUP(B9,DOM_COMB,'Información combustibles'!$B$2:$B$6))</f>
        <v>0</v>
      </c>
      <c r="L9" s="12"/>
      <c r="M9" s="12"/>
      <c r="N9" s="34">
        <f t="shared" si="1"/>
        <v>0</v>
      </c>
      <c r="O9" s="12"/>
      <c r="P9" s="35">
        <f>((O9-O9*($E9/(39.77*0.88))/(($E9/(39.77*0.88))+((1-$E9)/(43.2*0.83))))*LOOKUP(B9,DOM_COMB,'Información combustibles'!$B$2:$B$6))</f>
        <v>0</v>
      </c>
      <c r="Q9" s="34">
        <f t="shared" si="2"/>
        <v>0</v>
      </c>
      <c r="R9" s="34">
        <f t="shared" si="3"/>
        <v>0</v>
      </c>
      <c r="S9" s="34">
        <f t="shared" si="4"/>
        <v>0</v>
      </c>
      <c r="T9" s="35">
        <f t="shared" si="5"/>
        <v>0</v>
      </c>
    </row>
    <row r="10" spans="1:20" ht="12.75">
      <c r="A10" s="12"/>
      <c r="B10" s="12" t="s">
        <v>1</v>
      </c>
      <c r="C10" s="36"/>
      <c r="D10" s="36"/>
      <c r="E10" s="12"/>
      <c r="F10" s="12"/>
      <c r="G10" s="12"/>
      <c r="H10" s="12"/>
      <c r="I10" s="34">
        <f t="shared" si="0"/>
        <v>0</v>
      </c>
      <c r="J10" s="12"/>
      <c r="K10" s="35">
        <f>((J10-J10*($E10/(39.77*0.88))/(($E10/(39.77*0.88))+((1-$E10)/(43.2*0.83))))*LOOKUP(B10,DOM_COMB,'Información combustibles'!$B$2:$B$6))</f>
        <v>0</v>
      </c>
      <c r="L10" s="12"/>
      <c r="M10" s="12"/>
      <c r="N10" s="34">
        <f t="shared" si="1"/>
        <v>0</v>
      </c>
      <c r="O10" s="12"/>
      <c r="P10" s="35">
        <f>((O10-O10*($E10/(39.77*0.88))/(($E10/(39.77*0.88))+((1-$E10)/(43.2*0.83))))*LOOKUP(B10,DOM_COMB,'Información combustibles'!$B$2:$B$6))</f>
        <v>0</v>
      </c>
      <c r="Q10" s="34">
        <f t="shared" si="2"/>
        <v>0</v>
      </c>
      <c r="R10" s="34">
        <f t="shared" si="3"/>
        <v>0</v>
      </c>
      <c r="S10" s="34">
        <f t="shared" si="4"/>
        <v>0</v>
      </c>
      <c r="T10" s="35">
        <f t="shared" si="5"/>
        <v>0</v>
      </c>
    </row>
    <row r="11" spans="1:20" ht="12.75">
      <c r="A11" s="12"/>
      <c r="B11" s="12" t="s">
        <v>1</v>
      </c>
      <c r="C11" s="36"/>
      <c r="D11" s="36"/>
      <c r="E11" s="12"/>
      <c r="F11" s="12"/>
      <c r="G11" s="12"/>
      <c r="H11" s="12"/>
      <c r="I11" s="34">
        <f t="shared" si="0"/>
        <v>0</v>
      </c>
      <c r="J11" s="12"/>
      <c r="K11" s="35">
        <f>((J11-J11*($E11/(39.77*0.88))/(($E11/(39.77*0.88))+((1-$E11)/(43.2*0.83))))*LOOKUP(B11,DOM_COMB,'Información combustibles'!$B$2:$B$6))</f>
        <v>0</v>
      </c>
      <c r="L11" s="12"/>
      <c r="M11" s="12"/>
      <c r="N11" s="34">
        <f t="shared" si="1"/>
        <v>0</v>
      </c>
      <c r="O11" s="12"/>
      <c r="P11" s="35">
        <f>((O11-O11*($E11/(39.77*0.88))/(($E11/(39.77*0.88))+((1-$E11)/(43.2*0.83))))*LOOKUP(B11,DOM_COMB,'Información combustibles'!$B$2:$B$6))</f>
        <v>0</v>
      </c>
      <c r="Q11" s="34">
        <f t="shared" si="2"/>
        <v>0</v>
      </c>
      <c r="R11" s="34">
        <f t="shared" si="3"/>
        <v>0</v>
      </c>
      <c r="S11" s="34">
        <f t="shared" si="4"/>
        <v>0</v>
      </c>
      <c r="T11" s="35">
        <f t="shared" si="5"/>
        <v>0</v>
      </c>
    </row>
    <row r="12" spans="1:20" ht="12.75">
      <c r="A12" s="12"/>
      <c r="B12" s="12" t="s">
        <v>1</v>
      </c>
      <c r="C12" s="36"/>
      <c r="D12" s="36"/>
      <c r="E12" s="12"/>
      <c r="F12" s="12"/>
      <c r="G12" s="12"/>
      <c r="H12" s="12"/>
      <c r="I12" s="34">
        <f t="shared" si="0"/>
        <v>0</v>
      </c>
      <c r="J12" s="12"/>
      <c r="K12" s="35">
        <f>((J12-J12*($E12/(39.77*0.88))/(($E12/(39.77*0.88))+((1-$E12)/(43.2*0.83))))*LOOKUP(B12,DOM_COMB,'Información combustibles'!$B$2:$B$6))</f>
        <v>0</v>
      </c>
      <c r="L12" s="12"/>
      <c r="M12" s="12"/>
      <c r="N12" s="34">
        <f t="shared" si="1"/>
        <v>0</v>
      </c>
      <c r="O12" s="12"/>
      <c r="P12" s="35">
        <f>((O12-O12*($E12/(39.77*0.88))/(($E12/(39.77*0.88))+((1-$E12)/(43.2*0.83))))*LOOKUP(B12,DOM_COMB,'Información combustibles'!$B$2:$B$6))</f>
        <v>0</v>
      </c>
      <c r="Q12" s="34">
        <f t="shared" si="2"/>
        <v>0</v>
      </c>
      <c r="R12" s="34">
        <f t="shared" si="3"/>
        <v>0</v>
      </c>
      <c r="S12" s="34">
        <f t="shared" si="4"/>
        <v>0</v>
      </c>
      <c r="T12" s="35">
        <f t="shared" si="5"/>
        <v>0</v>
      </c>
    </row>
    <row r="13" spans="1:20" ht="12.75">
      <c r="A13" s="12"/>
      <c r="B13" s="12" t="s">
        <v>1</v>
      </c>
      <c r="C13" s="36"/>
      <c r="D13" s="36"/>
      <c r="E13" s="12"/>
      <c r="F13" s="12"/>
      <c r="G13" s="12"/>
      <c r="H13" s="12"/>
      <c r="I13" s="34">
        <f t="shared" si="0"/>
        <v>0</v>
      </c>
      <c r="J13" s="12"/>
      <c r="K13" s="35">
        <f>((J13-J13*($E13/(39.77*0.88))/(($E13/(39.77*0.88))+((1-$E13)/(43.2*0.83))))*LOOKUP(B13,DOM_COMB,'Información combustibles'!$B$2:$B$6))</f>
        <v>0</v>
      </c>
      <c r="L13" s="12"/>
      <c r="M13" s="12"/>
      <c r="N13" s="34">
        <f t="shared" si="1"/>
        <v>0</v>
      </c>
      <c r="O13" s="12"/>
      <c r="P13" s="35">
        <f>((O13-O13*($E13/(39.77*0.88))/(($E13/(39.77*0.88))+((1-$E13)/(43.2*0.83))))*LOOKUP(B13,DOM_COMB,'Información combustibles'!$B$2:$B$6))</f>
        <v>0</v>
      </c>
      <c r="Q13" s="34">
        <f t="shared" si="2"/>
        <v>0</v>
      </c>
      <c r="R13" s="34">
        <f t="shared" si="3"/>
        <v>0</v>
      </c>
      <c r="S13" s="34">
        <f t="shared" si="4"/>
        <v>0</v>
      </c>
      <c r="T13" s="35">
        <f t="shared" si="5"/>
        <v>0</v>
      </c>
    </row>
    <row r="14" spans="1:20" ht="12.75">
      <c r="A14" s="12"/>
      <c r="B14" s="12" t="s">
        <v>1</v>
      </c>
      <c r="C14" s="36"/>
      <c r="D14" s="36"/>
      <c r="E14" s="12"/>
      <c r="F14" s="12"/>
      <c r="G14" s="12"/>
      <c r="H14" s="12"/>
      <c r="I14" s="34">
        <f t="shared" si="0"/>
        <v>0</v>
      </c>
      <c r="J14" s="12"/>
      <c r="K14" s="35">
        <f>((J14-J14*($E14/(39.77*0.88))/(($E14/(39.77*0.88))+((1-$E14)/(43.2*0.83))))*LOOKUP(B14,DOM_COMB,'Información combustibles'!$B$2:$B$6))</f>
        <v>0</v>
      </c>
      <c r="L14" s="12"/>
      <c r="M14" s="12"/>
      <c r="N14" s="34">
        <f t="shared" si="1"/>
        <v>0</v>
      </c>
      <c r="O14" s="12"/>
      <c r="P14" s="35">
        <f>((O14-O14*($E14/(39.77*0.88))/(($E14/(39.77*0.88))+((1-$E14)/(43.2*0.83))))*LOOKUP(B14,DOM_COMB,'Información combustibles'!$B$2:$B$6))</f>
        <v>0</v>
      </c>
      <c r="Q14" s="34">
        <f t="shared" si="2"/>
        <v>0</v>
      </c>
      <c r="R14" s="34">
        <f t="shared" si="3"/>
        <v>0</v>
      </c>
      <c r="S14" s="34">
        <f t="shared" si="4"/>
        <v>0</v>
      </c>
      <c r="T14" s="35">
        <f t="shared" si="5"/>
        <v>0</v>
      </c>
    </row>
    <row r="15" spans="1:20" ht="12.75">
      <c r="A15" s="12"/>
      <c r="B15" s="12" t="s">
        <v>1</v>
      </c>
      <c r="C15" s="36"/>
      <c r="D15" s="36"/>
      <c r="E15" s="12"/>
      <c r="F15" s="12"/>
      <c r="G15" s="12"/>
      <c r="H15" s="12"/>
      <c r="I15" s="34">
        <f t="shared" si="0"/>
        <v>0</v>
      </c>
      <c r="J15" s="12"/>
      <c r="K15" s="35">
        <f>((J15-J15*($E15/(39.77*0.88))/(($E15/(39.77*0.88))+((1-$E15)/(43.2*0.83))))*LOOKUP(B15,DOM_COMB,'Información combustibles'!$B$2:$B$6))</f>
        <v>0</v>
      </c>
      <c r="L15" s="12"/>
      <c r="M15" s="12"/>
      <c r="N15" s="34">
        <f t="shared" si="1"/>
        <v>0</v>
      </c>
      <c r="O15" s="12"/>
      <c r="P15" s="35">
        <f>((O15-O15*($E15/(39.77*0.88))/(($E15/(39.77*0.88))+((1-$E15)/(43.2*0.83))))*LOOKUP(B15,DOM_COMB,'Información combustibles'!$B$2:$B$6))</f>
        <v>0</v>
      </c>
      <c r="Q15" s="34">
        <f t="shared" si="2"/>
        <v>0</v>
      </c>
      <c r="R15" s="34">
        <f t="shared" si="3"/>
        <v>0</v>
      </c>
      <c r="S15" s="34">
        <f t="shared" si="4"/>
        <v>0</v>
      </c>
      <c r="T15" s="35">
        <f t="shared" si="5"/>
        <v>0</v>
      </c>
    </row>
    <row r="16" spans="1:20" ht="12.75">
      <c r="A16" s="12"/>
      <c r="B16" s="12" t="s">
        <v>1</v>
      </c>
      <c r="C16" s="36"/>
      <c r="D16" s="36"/>
      <c r="E16" s="12"/>
      <c r="F16" s="12"/>
      <c r="G16" s="12"/>
      <c r="H16" s="12"/>
      <c r="I16" s="34">
        <f t="shared" si="0"/>
        <v>0</v>
      </c>
      <c r="J16" s="12"/>
      <c r="K16" s="35">
        <f>((J16-J16*($E16/(39.77*0.88))/(($E16/(39.77*0.88))+((1-$E16)/(43.2*0.83))))*LOOKUP(B16,DOM_COMB,'Información combustibles'!$B$2:$B$6))</f>
        <v>0</v>
      </c>
      <c r="L16" s="12"/>
      <c r="M16" s="12"/>
      <c r="N16" s="34">
        <f t="shared" si="1"/>
        <v>0</v>
      </c>
      <c r="O16" s="12"/>
      <c r="P16" s="35">
        <f>((O16-O16*($E16/(39.77*0.88))/(($E16/(39.77*0.88))+((1-$E16)/(43.2*0.83))))*LOOKUP(B16,DOM_COMB,'Información combustibles'!$B$2:$B$6))</f>
        <v>0</v>
      </c>
      <c r="Q16" s="34">
        <f t="shared" si="2"/>
        <v>0</v>
      </c>
      <c r="R16" s="34">
        <f t="shared" si="3"/>
        <v>0</v>
      </c>
      <c r="S16" s="34">
        <f t="shared" si="4"/>
        <v>0</v>
      </c>
      <c r="T16" s="35">
        <f t="shared" si="5"/>
        <v>0</v>
      </c>
    </row>
    <row r="17" spans="1:20" ht="12.75">
      <c r="A17" s="12"/>
      <c r="B17" s="12" t="s">
        <v>1</v>
      </c>
      <c r="C17" s="36"/>
      <c r="D17" s="36"/>
      <c r="E17" s="12"/>
      <c r="F17" s="12"/>
      <c r="G17" s="12"/>
      <c r="H17" s="12"/>
      <c r="I17" s="34">
        <f t="shared" si="0"/>
        <v>0</v>
      </c>
      <c r="J17" s="12"/>
      <c r="K17" s="35">
        <f>((J17-J17*($E17/(39.77*0.88))/(($E17/(39.77*0.88))+((1-$E17)/(43.2*0.83))))*LOOKUP(B17,DOM_COMB,'Información combustibles'!$B$2:$B$6))</f>
        <v>0</v>
      </c>
      <c r="L17" s="12"/>
      <c r="M17" s="12"/>
      <c r="N17" s="34">
        <f t="shared" si="1"/>
        <v>0</v>
      </c>
      <c r="O17" s="12"/>
      <c r="P17" s="35">
        <f>((O17-O17*($E17/(39.77*0.88))/(($E17/(39.77*0.88))+((1-$E17)/(43.2*0.83))))*LOOKUP(B17,DOM_COMB,'Información combustibles'!$B$2:$B$6))</f>
        <v>0</v>
      </c>
      <c r="Q17" s="34">
        <f t="shared" si="2"/>
        <v>0</v>
      </c>
      <c r="R17" s="34">
        <f t="shared" si="3"/>
        <v>0</v>
      </c>
      <c r="S17" s="34">
        <f t="shared" si="4"/>
        <v>0</v>
      </c>
      <c r="T17" s="35">
        <f t="shared" si="5"/>
        <v>0</v>
      </c>
    </row>
    <row r="18" spans="1:20" ht="12.75">
      <c r="A18" s="12"/>
      <c r="B18" s="12" t="s">
        <v>1</v>
      </c>
      <c r="C18" s="36"/>
      <c r="D18" s="36"/>
      <c r="E18" s="12"/>
      <c r="F18" s="12"/>
      <c r="G18" s="12"/>
      <c r="H18" s="12"/>
      <c r="I18" s="34">
        <f t="shared" si="0"/>
        <v>0</v>
      </c>
      <c r="J18" s="12"/>
      <c r="K18" s="35">
        <f>((J18-J18*($E18/(39.77*0.88))/(($E18/(39.77*0.88))+((1-$E18)/(43.2*0.83))))*LOOKUP(B18,DOM_COMB,'Información combustibles'!$B$2:$B$6))</f>
        <v>0</v>
      </c>
      <c r="L18" s="12"/>
      <c r="M18" s="12"/>
      <c r="N18" s="34">
        <f t="shared" si="1"/>
        <v>0</v>
      </c>
      <c r="O18" s="12"/>
      <c r="P18" s="35">
        <f>((O18-O18*($E18/(39.77*0.88))/(($E18/(39.77*0.88))+((1-$E18)/(43.2*0.83))))*LOOKUP(B18,DOM_COMB,'Información combustibles'!$B$2:$B$6))</f>
        <v>0</v>
      </c>
      <c r="Q18" s="34">
        <f t="shared" si="2"/>
        <v>0</v>
      </c>
      <c r="R18" s="34">
        <f t="shared" si="3"/>
        <v>0</v>
      </c>
      <c r="S18" s="34">
        <f t="shared" si="4"/>
        <v>0</v>
      </c>
      <c r="T18" s="35">
        <f t="shared" si="5"/>
        <v>0</v>
      </c>
    </row>
    <row r="19" spans="1:20" ht="12.75">
      <c r="A19" s="12"/>
      <c r="B19" s="12" t="s">
        <v>1</v>
      </c>
      <c r="C19" s="36"/>
      <c r="D19" s="36"/>
      <c r="E19" s="12"/>
      <c r="F19" s="12"/>
      <c r="G19" s="12"/>
      <c r="H19" s="12"/>
      <c r="I19" s="34">
        <f t="shared" si="0"/>
        <v>0</v>
      </c>
      <c r="J19" s="12"/>
      <c r="K19" s="35">
        <f>((J19-J19*($E19/(39.77*0.88))/(($E19/(39.77*0.88))+((1-$E19)/(43.2*0.83))))*LOOKUP(B19,DOM_COMB,'Información combustibles'!$B$2:$B$6))</f>
        <v>0</v>
      </c>
      <c r="L19" s="12"/>
      <c r="M19" s="12"/>
      <c r="N19" s="34">
        <f t="shared" si="1"/>
        <v>0</v>
      </c>
      <c r="O19" s="12"/>
      <c r="P19" s="35">
        <f>((O19-O19*($E19/(39.77*0.88))/(($E19/(39.77*0.88))+((1-$E19)/(43.2*0.83))))*LOOKUP(B19,DOM_COMB,'Información combustibles'!$B$2:$B$6))</f>
        <v>0</v>
      </c>
      <c r="Q19" s="34">
        <f t="shared" si="2"/>
        <v>0</v>
      </c>
      <c r="R19" s="34">
        <f t="shared" si="3"/>
        <v>0</v>
      </c>
      <c r="S19" s="34">
        <f t="shared" si="4"/>
        <v>0</v>
      </c>
      <c r="T19" s="35">
        <f t="shared" si="5"/>
        <v>0</v>
      </c>
    </row>
    <row r="20" spans="1:20" ht="12.75">
      <c r="A20" s="12"/>
      <c r="B20" s="12" t="s">
        <v>1</v>
      </c>
      <c r="C20" s="36"/>
      <c r="D20" s="36"/>
      <c r="E20" s="12"/>
      <c r="F20" s="12"/>
      <c r="G20" s="12"/>
      <c r="H20" s="12"/>
      <c r="I20" s="34">
        <f t="shared" si="0"/>
        <v>0</v>
      </c>
      <c r="J20" s="12"/>
      <c r="K20" s="35">
        <f>((J20-J20*($E20/(39.77*0.88))/(($E20/(39.77*0.88))+((1-$E20)/(43.2*0.83))))*LOOKUP(B20,DOM_COMB,'Información combustibles'!$B$2:$B$6))</f>
        <v>0</v>
      </c>
      <c r="L20" s="12"/>
      <c r="M20" s="12"/>
      <c r="N20" s="34">
        <f t="shared" si="1"/>
        <v>0</v>
      </c>
      <c r="O20" s="12"/>
      <c r="P20" s="35">
        <f>((O20-O20*($E20/(39.77*0.88))/(($E20/(39.77*0.88))+((1-$E20)/(43.2*0.83))))*LOOKUP(B20,DOM_COMB,'Información combustibles'!$B$2:$B$6))</f>
        <v>0</v>
      </c>
      <c r="Q20" s="34">
        <f t="shared" si="2"/>
        <v>0</v>
      </c>
      <c r="R20" s="34">
        <f t="shared" si="3"/>
        <v>0</v>
      </c>
      <c r="S20" s="34">
        <f t="shared" si="4"/>
        <v>0</v>
      </c>
      <c r="T20" s="35">
        <f t="shared" si="5"/>
        <v>0</v>
      </c>
    </row>
    <row r="21" spans="1:20" ht="12.75">
      <c r="A21" s="12"/>
      <c r="B21" s="12" t="s">
        <v>1</v>
      </c>
      <c r="C21" s="36"/>
      <c r="D21" s="36"/>
      <c r="E21" s="12"/>
      <c r="F21" s="12"/>
      <c r="G21" s="12"/>
      <c r="H21" s="12"/>
      <c r="I21" s="34">
        <f t="shared" si="0"/>
        <v>0</v>
      </c>
      <c r="J21" s="12"/>
      <c r="K21" s="35">
        <f>((J21-J21*($E21/(39.77*0.88))/(($E21/(39.77*0.88))+((1-$E21)/(43.2*0.83))))*LOOKUP(B21,DOM_COMB,'Información combustibles'!$B$2:$B$6))</f>
        <v>0</v>
      </c>
      <c r="L21" s="12"/>
      <c r="M21" s="12"/>
      <c r="N21" s="34">
        <f t="shared" si="1"/>
        <v>0</v>
      </c>
      <c r="O21" s="12"/>
      <c r="P21" s="35">
        <f>((O21-O21*($E21/(39.77*0.88))/(($E21/(39.77*0.88))+((1-$E21)/(43.2*0.83))))*LOOKUP(B21,DOM_COMB,'Información combustibles'!$B$2:$B$6))</f>
        <v>0</v>
      </c>
      <c r="Q21" s="34">
        <f t="shared" si="2"/>
        <v>0</v>
      </c>
      <c r="R21" s="34">
        <f t="shared" si="3"/>
        <v>0</v>
      </c>
      <c r="S21" s="34">
        <f t="shared" si="4"/>
        <v>0</v>
      </c>
      <c r="T21" s="35">
        <f t="shared" si="5"/>
        <v>0</v>
      </c>
    </row>
    <row r="22" spans="1:20" ht="12.75">
      <c r="A22" s="12"/>
      <c r="B22" s="12" t="s">
        <v>1</v>
      </c>
      <c r="C22" s="36"/>
      <c r="D22" s="36"/>
      <c r="E22" s="12"/>
      <c r="F22" s="12"/>
      <c r="G22" s="12"/>
      <c r="H22" s="12"/>
      <c r="I22" s="34">
        <f t="shared" si="0"/>
        <v>0</v>
      </c>
      <c r="J22" s="12"/>
      <c r="K22" s="35">
        <f>((J22-J22*($E22/(39.77*0.88))/(($E22/(39.77*0.88))+((1-$E22)/(43.2*0.83))))*LOOKUP(B22,DOM_COMB,'Información combustibles'!$B$2:$B$6))</f>
        <v>0</v>
      </c>
      <c r="L22" s="12"/>
      <c r="M22" s="12"/>
      <c r="N22" s="34">
        <f t="shared" si="1"/>
        <v>0</v>
      </c>
      <c r="O22" s="12"/>
      <c r="P22" s="35">
        <f>((O22-O22*($E22/(39.77*0.88))/(($E22/(39.77*0.88))+((1-$E22)/(43.2*0.83))))*LOOKUP(B22,DOM_COMB,'Información combustibles'!$B$2:$B$6))</f>
        <v>0</v>
      </c>
      <c r="Q22" s="34">
        <f t="shared" si="2"/>
        <v>0</v>
      </c>
      <c r="R22" s="34">
        <f t="shared" si="3"/>
        <v>0</v>
      </c>
      <c r="S22" s="34">
        <f t="shared" si="4"/>
        <v>0</v>
      </c>
      <c r="T22" s="35">
        <f t="shared" si="5"/>
        <v>0</v>
      </c>
    </row>
    <row r="23" spans="1:20" ht="12.75">
      <c r="A23" s="12"/>
      <c r="B23" s="12" t="s">
        <v>1</v>
      </c>
      <c r="C23" s="36"/>
      <c r="D23" s="36"/>
      <c r="E23" s="12"/>
      <c r="F23" s="12"/>
      <c r="G23" s="12"/>
      <c r="H23" s="12"/>
      <c r="I23" s="34">
        <f t="shared" si="0"/>
        <v>0</v>
      </c>
      <c r="J23" s="12"/>
      <c r="K23" s="35">
        <f>((J23-J23*($E23/(39.77*0.88))/(($E23/(39.77*0.88))+((1-$E23)/(43.2*0.83))))*LOOKUP(B23,DOM_COMB,'Información combustibles'!$B$2:$B$6))</f>
        <v>0</v>
      </c>
      <c r="L23" s="12"/>
      <c r="M23" s="12"/>
      <c r="N23" s="34">
        <f t="shared" si="1"/>
        <v>0</v>
      </c>
      <c r="O23" s="12"/>
      <c r="P23" s="35">
        <f>((O23-O23*($E23/(39.77*0.88))/(($E23/(39.77*0.88))+((1-$E23)/(43.2*0.83))))*LOOKUP(B23,DOM_COMB,'Información combustibles'!$B$2:$B$6))</f>
        <v>0</v>
      </c>
      <c r="Q23" s="34">
        <f t="shared" si="2"/>
        <v>0</v>
      </c>
      <c r="R23" s="34">
        <f t="shared" si="3"/>
        <v>0</v>
      </c>
      <c r="S23" s="34">
        <f t="shared" si="4"/>
        <v>0</v>
      </c>
      <c r="T23" s="35">
        <f t="shared" si="5"/>
        <v>0</v>
      </c>
    </row>
    <row r="24" spans="1:20" ht="12.75">
      <c r="A24" s="12"/>
      <c r="B24" s="12" t="s">
        <v>1</v>
      </c>
      <c r="C24" s="36"/>
      <c r="D24" s="36"/>
      <c r="E24" s="12"/>
      <c r="F24" s="12"/>
      <c r="G24" s="12"/>
      <c r="H24" s="12"/>
      <c r="I24" s="34">
        <f t="shared" si="0"/>
        <v>0</v>
      </c>
      <c r="J24" s="12"/>
      <c r="K24" s="35">
        <f>((J24-J24*($E24/(39.77*0.88))/(($E24/(39.77*0.88))+((1-$E24)/(43.2*0.83))))*LOOKUP(B24,DOM_COMB,'Información combustibles'!$B$2:$B$6))</f>
        <v>0</v>
      </c>
      <c r="L24" s="12"/>
      <c r="M24" s="12"/>
      <c r="N24" s="34">
        <f t="shared" si="1"/>
        <v>0</v>
      </c>
      <c r="O24" s="12"/>
      <c r="P24" s="35">
        <f>((O24-O24*($E24/(39.77*0.88))/(($E24/(39.77*0.88))+((1-$E24)/(43.2*0.83))))*LOOKUP(B24,DOM_COMB,'Información combustibles'!$B$2:$B$6))</f>
        <v>0</v>
      </c>
      <c r="Q24" s="34">
        <f t="shared" si="2"/>
        <v>0</v>
      </c>
      <c r="R24" s="34">
        <f t="shared" si="3"/>
        <v>0</v>
      </c>
      <c r="S24" s="34">
        <f t="shared" si="4"/>
        <v>0</v>
      </c>
      <c r="T24" s="35">
        <f t="shared" si="5"/>
        <v>0</v>
      </c>
    </row>
    <row r="25" spans="1:20" ht="12.75">
      <c r="A25" s="12"/>
      <c r="B25" s="12" t="s">
        <v>1</v>
      </c>
      <c r="C25" s="36"/>
      <c r="D25" s="36"/>
      <c r="E25" s="12"/>
      <c r="F25" s="12"/>
      <c r="G25" s="12"/>
      <c r="H25" s="12"/>
      <c r="I25" s="34">
        <f t="shared" si="0"/>
        <v>0</v>
      </c>
      <c r="J25" s="12"/>
      <c r="K25" s="35">
        <f>((J25-J25*($E25/(39.77*0.88))/(($E25/(39.77*0.88))+((1-$E25)/(43.2*0.83))))*LOOKUP(B25,DOM_COMB,'Información combustibles'!$B$2:$B$6))</f>
        <v>0</v>
      </c>
      <c r="L25" s="12"/>
      <c r="M25" s="12"/>
      <c r="N25" s="34">
        <f t="shared" si="1"/>
        <v>0</v>
      </c>
      <c r="O25" s="12"/>
      <c r="P25" s="35">
        <f>((O25-O25*($E25/(39.77*0.88))/(($E25/(39.77*0.88))+((1-$E25)/(43.2*0.83))))*LOOKUP(B25,DOM_COMB,'Información combustibles'!$B$2:$B$6))</f>
        <v>0</v>
      </c>
      <c r="Q25" s="34">
        <f t="shared" si="2"/>
        <v>0</v>
      </c>
      <c r="R25" s="34">
        <f t="shared" si="3"/>
        <v>0</v>
      </c>
      <c r="S25" s="34">
        <f t="shared" si="4"/>
        <v>0</v>
      </c>
      <c r="T25" s="35">
        <f t="shared" si="5"/>
        <v>0</v>
      </c>
    </row>
    <row r="26" spans="1:20" ht="12.75">
      <c r="A26" s="12"/>
      <c r="B26" s="12" t="s">
        <v>1</v>
      </c>
      <c r="C26" s="36"/>
      <c r="D26" s="36"/>
      <c r="E26" s="12"/>
      <c r="F26" s="12"/>
      <c r="G26" s="12"/>
      <c r="H26" s="12"/>
      <c r="I26" s="34">
        <f t="shared" si="0"/>
        <v>0</v>
      </c>
      <c r="J26" s="12"/>
      <c r="K26" s="35">
        <f>((J26-J26*($E26/(39.77*0.88))/(($E26/(39.77*0.88))+((1-$E26)/(43.2*0.83))))*LOOKUP(B26,DOM_COMB,'Información combustibles'!$B$2:$B$6))</f>
        <v>0</v>
      </c>
      <c r="L26" s="12"/>
      <c r="M26" s="12"/>
      <c r="N26" s="34">
        <f t="shared" si="1"/>
        <v>0</v>
      </c>
      <c r="O26" s="12"/>
      <c r="P26" s="35">
        <f>((O26-O26*($E26/(39.77*0.88))/(($E26/(39.77*0.88))+((1-$E26)/(43.2*0.83))))*LOOKUP(B26,DOM_COMB,'Información combustibles'!$B$2:$B$6))</f>
        <v>0</v>
      </c>
      <c r="Q26" s="34">
        <f t="shared" si="2"/>
        <v>0</v>
      </c>
      <c r="R26" s="34">
        <f t="shared" si="3"/>
        <v>0</v>
      </c>
      <c r="S26" s="34">
        <f t="shared" si="4"/>
        <v>0</v>
      </c>
      <c r="T26" s="35">
        <f t="shared" si="5"/>
        <v>0</v>
      </c>
    </row>
    <row r="27" spans="1:20" ht="12.75">
      <c r="A27" s="12"/>
      <c r="B27" s="12" t="s">
        <v>1</v>
      </c>
      <c r="C27" s="36"/>
      <c r="D27" s="36"/>
      <c r="E27" s="12"/>
      <c r="F27" s="12"/>
      <c r="G27" s="12"/>
      <c r="H27" s="12"/>
      <c r="I27" s="34">
        <f t="shared" si="0"/>
        <v>0</v>
      </c>
      <c r="J27" s="12"/>
      <c r="K27" s="35">
        <f>((J27-J27*($E27/(39.77*0.88))/(($E27/(39.77*0.88))+((1-$E27)/(43.2*0.83))))*LOOKUP(B27,DOM_COMB,'Información combustibles'!$B$2:$B$6))</f>
        <v>0</v>
      </c>
      <c r="L27" s="12"/>
      <c r="M27" s="12"/>
      <c r="N27" s="34">
        <f t="shared" si="1"/>
        <v>0</v>
      </c>
      <c r="O27" s="12"/>
      <c r="P27" s="35">
        <f>((O27-O27*($E27/(39.77*0.88))/(($E27/(39.77*0.88))+((1-$E27)/(43.2*0.83))))*LOOKUP(B27,DOM_COMB,'Información combustibles'!$B$2:$B$6))</f>
        <v>0</v>
      </c>
      <c r="Q27" s="34">
        <f t="shared" si="2"/>
        <v>0</v>
      </c>
      <c r="R27" s="34">
        <f t="shared" si="3"/>
        <v>0</v>
      </c>
      <c r="S27" s="34">
        <f t="shared" si="4"/>
        <v>0</v>
      </c>
      <c r="T27" s="35">
        <f t="shared" si="5"/>
        <v>0</v>
      </c>
    </row>
    <row r="28" spans="1:20" ht="12.75">
      <c r="A28" s="12"/>
      <c r="B28" s="12" t="s">
        <v>1</v>
      </c>
      <c r="C28" s="36"/>
      <c r="D28" s="36"/>
      <c r="E28" s="12"/>
      <c r="F28" s="12"/>
      <c r="G28" s="12"/>
      <c r="H28" s="12"/>
      <c r="I28" s="34">
        <f t="shared" si="0"/>
        <v>0</v>
      </c>
      <c r="J28" s="12"/>
      <c r="K28" s="35">
        <f>((J28-J28*($E28/(39.77*0.88))/(($E28/(39.77*0.88))+((1-$E28)/(43.2*0.83))))*LOOKUP(B28,DOM_COMB,'Información combustibles'!$B$2:$B$6))</f>
        <v>0</v>
      </c>
      <c r="L28" s="12"/>
      <c r="M28" s="12"/>
      <c r="N28" s="34">
        <f t="shared" si="1"/>
        <v>0</v>
      </c>
      <c r="O28" s="12"/>
      <c r="P28" s="35">
        <f>((O28-O28*($E28/(39.77*0.88))/(($E28/(39.77*0.88))+((1-$E28)/(43.2*0.83))))*LOOKUP(B28,DOM_COMB,'Información combustibles'!$B$2:$B$6))</f>
        <v>0</v>
      </c>
      <c r="Q28" s="34">
        <f t="shared" si="2"/>
        <v>0</v>
      </c>
      <c r="R28" s="34">
        <f t="shared" si="3"/>
        <v>0</v>
      </c>
      <c r="S28" s="34">
        <f t="shared" si="4"/>
        <v>0</v>
      </c>
      <c r="T28" s="35">
        <f t="shared" si="5"/>
        <v>0</v>
      </c>
    </row>
    <row r="29" spans="1:20" ht="12.75">
      <c r="A29" s="12"/>
      <c r="B29" s="12" t="s">
        <v>1</v>
      </c>
      <c r="C29" s="36"/>
      <c r="D29" s="36"/>
      <c r="E29" s="12"/>
      <c r="F29" s="12"/>
      <c r="G29" s="12"/>
      <c r="H29" s="12"/>
      <c r="I29" s="34">
        <f t="shared" si="0"/>
        <v>0</v>
      </c>
      <c r="J29" s="12"/>
      <c r="K29" s="35">
        <f>((J29-J29*($E29/(39.77*0.88))/(($E29/(39.77*0.88))+((1-$E29)/(43.2*0.83))))*LOOKUP(B29,DOM_COMB,'Información combustibles'!$B$2:$B$6))</f>
        <v>0</v>
      </c>
      <c r="L29" s="12"/>
      <c r="M29" s="12"/>
      <c r="N29" s="34">
        <f t="shared" si="1"/>
        <v>0</v>
      </c>
      <c r="O29" s="12"/>
      <c r="P29" s="35">
        <f>((O29-O29*($E29/(39.77*0.88))/(($E29/(39.77*0.88))+((1-$E29)/(43.2*0.83))))*LOOKUP(B29,DOM_COMB,'Información combustibles'!$B$2:$B$6))</f>
        <v>0</v>
      </c>
      <c r="Q29" s="34">
        <f t="shared" si="2"/>
        <v>0</v>
      </c>
      <c r="R29" s="34">
        <f t="shared" si="3"/>
        <v>0</v>
      </c>
      <c r="S29" s="34">
        <f t="shared" si="4"/>
        <v>0</v>
      </c>
      <c r="T29" s="35">
        <f t="shared" si="5"/>
        <v>0</v>
      </c>
    </row>
    <row r="30" spans="1:20" ht="12.75">
      <c r="A30" s="12"/>
      <c r="B30" s="12" t="s">
        <v>1</v>
      </c>
      <c r="C30" s="36"/>
      <c r="D30" s="36"/>
      <c r="E30" s="12"/>
      <c r="F30" s="12"/>
      <c r="G30" s="12"/>
      <c r="H30" s="12"/>
      <c r="I30" s="34">
        <f t="shared" si="0"/>
        <v>0</v>
      </c>
      <c r="J30" s="12"/>
      <c r="K30" s="35">
        <f>((J30-J30*($E30/(39.77*0.88))/(($E30/(39.77*0.88))+((1-$E30)/(43.2*0.83))))*LOOKUP(B30,DOM_COMB,'Información combustibles'!$B$2:$B$6))</f>
        <v>0</v>
      </c>
      <c r="L30" s="12"/>
      <c r="M30" s="12"/>
      <c r="N30" s="34">
        <f t="shared" si="1"/>
        <v>0</v>
      </c>
      <c r="O30" s="12"/>
      <c r="P30" s="35">
        <f>((O30-O30*($E30/(39.77*0.88))/(($E30/(39.77*0.88))+((1-$E30)/(43.2*0.83))))*LOOKUP(B30,DOM_COMB,'Información combustibles'!$B$2:$B$6))</f>
        <v>0</v>
      </c>
      <c r="Q30" s="34">
        <f t="shared" si="2"/>
        <v>0</v>
      </c>
      <c r="R30" s="34">
        <f t="shared" si="3"/>
        <v>0</v>
      </c>
      <c r="S30" s="34">
        <f t="shared" si="4"/>
        <v>0</v>
      </c>
      <c r="T30" s="35">
        <f t="shared" si="5"/>
        <v>0</v>
      </c>
    </row>
    <row r="31" spans="1:20" ht="12.75">
      <c r="A31" s="12"/>
      <c r="B31" s="12" t="s">
        <v>1</v>
      </c>
      <c r="C31" s="36"/>
      <c r="D31" s="36"/>
      <c r="E31" s="12"/>
      <c r="F31" s="12"/>
      <c r="G31" s="12"/>
      <c r="H31" s="12"/>
      <c r="I31" s="34">
        <f t="shared" si="0"/>
        <v>0</v>
      </c>
      <c r="J31" s="12"/>
      <c r="K31" s="35">
        <f>((J31-J31*($E31/(39.77*0.88))/(($E31/(39.77*0.88))+((1-$E31)/(43.2*0.83))))*LOOKUP(B31,DOM_COMB,'Información combustibles'!$B$2:$B$6))</f>
        <v>0</v>
      </c>
      <c r="L31" s="12"/>
      <c r="M31" s="12"/>
      <c r="N31" s="34">
        <f t="shared" si="1"/>
        <v>0</v>
      </c>
      <c r="O31" s="12"/>
      <c r="P31" s="35">
        <f>((O31-O31*($E31/(39.77*0.88))/(($E31/(39.77*0.88))+((1-$E31)/(43.2*0.83))))*LOOKUP(B31,DOM_COMB,'Información combustibles'!$B$2:$B$6))</f>
        <v>0</v>
      </c>
      <c r="Q31" s="34">
        <f t="shared" si="2"/>
        <v>0</v>
      </c>
      <c r="R31" s="34">
        <f t="shared" si="3"/>
        <v>0</v>
      </c>
      <c r="S31" s="34">
        <f t="shared" si="4"/>
        <v>0</v>
      </c>
      <c r="T31" s="35">
        <f t="shared" si="5"/>
        <v>0</v>
      </c>
    </row>
    <row r="32" spans="1:20" ht="12.75">
      <c r="A32" s="12"/>
      <c r="B32" s="12" t="s">
        <v>1</v>
      </c>
      <c r="C32" s="36"/>
      <c r="D32" s="36"/>
      <c r="E32" s="12"/>
      <c r="F32" s="12"/>
      <c r="G32" s="12"/>
      <c r="H32" s="12"/>
      <c r="I32" s="34">
        <f t="shared" si="0"/>
        <v>0</v>
      </c>
      <c r="J32" s="12"/>
      <c r="K32" s="35">
        <f>((J32-J32*($E32/(39.77*0.88))/(($E32/(39.77*0.88))+((1-$E32)/(43.2*0.83))))*LOOKUP(B32,DOM_COMB,'Información combustibles'!$B$2:$B$6))</f>
        <v>0</v>
      </c>
      <c r="L32" s="12"/>
      <c r="M32" s="12"/>
      <c r="N32" s="34">
        <f t="shared" si="1"/>
        <v>0</v>
      </c>
      <c r="O32" s="12"/>
      <c r="P32" s="35">
        <f>((O32-O32*($E32/(39.77*0.88))/(($E32/(39.77*0.88))+((1-$E32)/(43.2*0.83))))*LOOKUP(B32,DOM_COMB,'Información combustibles'!$B$2:$B$6))</f>
        <v>0</v>
      </c>
      <c r="Q32" s="34">
        <f t="shared" si="2"/>
        <v>0</v>
      </c>
      <c r="R32" s="34">
        <f t="shared" si="3"/>
        <v>0</v>
      </c>
      <c r="S32" s="34">
        <f t="shared" si="4"/>
        <v>0</v>
      </c>
      <c r="T32" s="35">
        <f t="shared" si="5"/>
        <v>0</v>
      </c>
    </row>
    <row r="33" spans="1:20" ht="12.75">
      <c r="A33" s="12"/>
      <c r="B33" s="12" t="s">
        <v>1</v>
      </c>
      <c r="C33" s="36"/>
      <c r="D33" s="36"/>
      <c r="E33" s="12"/>
      <c r="F33" s="12"/>
      <c r="G33" s="12"/>
      <c r="H33" s="12"/>
      <c r="I33" s="34">
        <f t="shared" si="0"/>
        <v>0</v>
      </c>
      <c r="J33" s="12"/>
      <c r="K33" s="35">
        <f>((J33-J33*($E33/(39.77*0.88))/(($E33/(39.77*0.88))+((1-$E33)/(43.2*0.83))))*LOOKUP(B33,DOM_COMB,'Información combustibles'!$B$2:$B$6))</f>
        <v>0</v>
      </c>
      <c r="L33" s="12"/>
      <c r="M33" s="12"/>
      <c r="N33" s="34">
        <f t="shared" si="1"/>
        <v>0</v>
      </c>
      <c r="O33" s="12"/>
      <c r="P33" s="35">
        <f>((O33-O33*($E33/(39.77*0.88))/(($E33/(39.77*0.88))+((1-$E33)/(43.2*0.83))))*LOOKUP(B33,DOM_COMB,'Información combustibles'!$B$2:$B$6))</f>
        <v>0</v>
      </c>
      <c r="Q33" s="34">
        <f t="shared" si="2"/>
        <v>0</v>
      </c>
      <c r="R33" s="34">
        <f t="shared" si="3"/>
        <v>0</v>
      </c>
      <c r="S33" s="34">
        <f t="shared" si="4"/>
        <v>0</v>
      </c>
      <c r="T33" s="35">
        <f t="shared" si="5"/>
        <v>0</v>
      </c>
    </row>
    <row r="34" spans="1:20" ht="12.75">
      <c r="A34" s="12"/>
      <c r="B34" s="12" t="s">
        <v>1</v>
      </c>
      <c r="C34" s="36"/>
      <c r="D34" s="36"/>
      <c r="E34" s="12"/>
      <c r="F34" s="12"/>
      <c r="G34" s="12"/>
      <c r="H34" s="12"/>
      <c r="I34" s="34">
        <f t="shared" si="0"/>
        <v>0</v>
      </c>
      <c r="J34" s="12"/>
      <c r="K34" s="35">
        <f>((J34-J34*($E34/(39.77*0.88))/(($E34/(39.77*0.88))+((1-$E34)/(43.2*0.83))))*LOOKUP(B34,DOM_COMB,'Información combustibles'!$B$2:$B$6))</f>
        <v>0</v>
      </c>
      <c r="L34" s="12"/>
      <c r="M34" s="12"/>
      <c r="N34" s="34">
        <f t="shared" si="1"/>
        <v>0</v>
      </c>
      <c r="O34" s="12"/>
      <c r="P34" s="35">
        <f>((O34-O34*($E34/(39.77*0.88))/(($E34/(39.77*0.88))+((1-$E34)/(43.2*0.83))))*LOOKUP(B34,DOM_COMB,'Información combustibles'!$B$2:$B$6))</f>
        <v>0</v>
      </c>
      <c r="Q34" s="34">
        <f t="shared" si="2"/>
        <v>0</v>
      </c>
      <c r="R34" s="34">
        <f t="shared" si="3"/>
        <v>0</v>
      </c>
      <c r="S34" s="34">
        <f t="shared" si="4"/>
        <v>0</v>
      </c>
      <c r="T34" s="35">
        <f t="shared" si="5"/>
        <v>0</v>
      </c>
    </row>
    <row r="35" spans="1:20" ht="12.75">
      <c r="A35" s="12"/>
      <c r="B35" s="12" t="s">
        <v>1</v>
      </c>
      <c r="C35" s="36"/>
      <c r="D35" s="36"/>
      <c r="E35" s="12"/>
      <c r="F35" s="12"/>
      <c r="G35" s="12"/>
      <c r="H35" s="12"/>
      <c r="I35" s="34">
        <f t="shared" si="0"/>
        <v>0</v>
      </c>
      <c r="J35" s="12"/>
      <c r="K35" s="35">
        <f>((J35-J35*($E35/(39.77*0.88))/(($E35/(39.77*0.88))+((1-$E35)/(43.2*0.83))))*LOOKUP(B35,DOM_COMB,'Información combustibles'!$B$2:$B$6))</f>
        <v>0</v>
      </c>
      <c r="L35" s="12"/>
      <c r="M35" s="12"/>
      <c r="N35" s="34">
        <f t="shared" si="1"/>
        <v>0</v>
      </c>
      <c r="O35" s="12"/>
      <c r="P35" s="35">
        <f>((O35-O35*($E35/(39.77*0.88))/(($E35/(39.77*0.88))+((1-$E35)/(43.2*0.83))))*LOOKUP(B35,DOM_COMB,'Información combustibles'!$B$2:$B$6))</f>
        <v>0</v>
      </c>
      <c r="Q35" s="34">
        <f t="shared" si="2"/>
        <v>0</v>
      </c>
      <c r="R35" s="34">
        <f t="shared" si="3"/>
        <v>0</v>
      </c>
      <c r="S35" s="34">
        <f t="shared" si="4"/>
        <v>0</v>
      </c>
      <c r="T35" s="35">
        <f t="shared" si="5"/>
        <v>0</v>
      </c>
    </row>
    <row r="36" spans="1:20" ht="12.75">
      <c r="A36" s="12"/>
      <c r="B36" s="12" t="s">
        <v>1</v>
      </c>
      <c r="C36" s="36"/>
      <c r="D36" s="36"/>
      <c r="E36" s="12"/>
      <c r="F36" s="12"/>
      <c r="G36" s="12"/>
      <c r="H36" s="12"/>
      <c r="I36" s="34">
        <f t="shared" si="0"/>
        <v>0</v>
      </c>
      <c r="J36" s="12"/>
      <c r="K36" s="35">
        <f>((J36-J36*($E36/(39.77*0.88))/(($E36/(39.77*0.88))+((1-$E36)/(43.2*0.83))))*LOOKUP(B36,DOM_COMB,'Información combustibles'!$B$2:$B$6))</f>
        <v>0</v>
      </c>
      <c r="L36" s="12"/>
      <c r="M36" s="12"/>
      <c r="N36" s="34">
        <f t="shared" si="1"/>
        <v>0</v>
      </c>
      <c r="O36" s="12"/>
      <c r="P36" s="35">
        <f>((O36-O36*($E36/(39.77*0.88))/(($E36/(39.77*0.88))+((1-$E36)/(43.2*0.83))))*LOOKUP(B36,DOM_COMB,'Información combustibles'!$B$2:$B$6))</f>
        <v>0</v>
      </c>
      <c r="Q36" s="34">
        <f t="shared" si="2"/>
        <v>0</v>
      </c>
      <c r="R36" s="34">
        <f t="shared" si="3"/>
        <v>0</v>
      </c>
      <c r="S36" s="34">
        <f t="shared" si="4"/>
        <v>0</v>
      </c>
      <c r="T36" s="35">
        <f t="shared" si="5"/>
        <v>0</v>
      </c>
    </row>
    <row r="37" spans="1:20" ht="12.75">
      <c r="A37" s="12"/>
      <c r="B37" s="12" t="s">
        <v>1</v>
      </c>
      <c r="C37" s="36"/>
      <c r="D37" s="36"/>
      <c r="E37" s="12"/>
      <c r="F37" s="12"/>
      <c r="G37" s="12"/>
      <c r="H37" s="12"/>
      <c r="I37" s="34">
        <f t="shared" si="0"/>
        <v>0</v>
      </c>
      <c r="J37" s="12"/>
      <c r="K37" s="35">
        <f>((J37-J37*($E37/(39.77*0.88))/(($E37/(39.77*0.88))+((1-$E37)/(43.2*0.83))))*LOOKUP(B37,DOM_COMB,'Información combustibles'!$B$2:$B$6))</f>
        <v>0</v>
      </c>
      <c r="L37" s="12"/>
      <c r="M37" s="12"/>
      <c r="N37" s="34">
        <f t="shared" si="1"/>
        <v>0</v>
      </c>
      <c r="O37" s="12"/>
      <c r="P37" s="35">
        <f>((O37-O37*($E37/(39.77*0.88))/(($E37/(39.77*0.88))+((1-$E37)/(43.2*0.83))))*LOOKUP(B37,DOM_COMB,'Información combustibles'!$B$2:$B$6))</f>
        <v>0</v>
      </c>
      <c r="Q37" s="34">
        <f t="shared" si="2"/>
        <v>0</v>
      </c>
      <c r="R37" s="34">
        <f t="shared" si="3"/>
        <v>0</v>
      </c>
      <c r="S37" s="34">
        <f t="shared" si="4"/>
        <v>0</v>
      </c>
      <c r="T37" s="35">
        <f t="shared" si="5"/>
        <v>0</v>
      </c>
    </row>
    <row r="38" spans="1:20" ht="12.75">
      <c r="A38" s="12"/>
      <c r="B38" s="12" t="s">
        <v>1</v>
      </c>
      <c r="C38" s="36"/>
      <c r="D38" s="36"/>
      <c r="E38" s="12"/>
      <c r="F38" s="12"/>
      <c r="G38" s="12"/>
      <c r="H38" s="12"/>
      <c r="I38" s="34">
        <f t="shared" si="0"/>
        <v>0</v>
      </c>
      <c r="J38" s="12"/>
      <c r="K38" s="35">
        <f>((J38-J38*($E38/(39.77*0.88))/(($E38/(39.77*0.88))+((1-$E38)/(43.2*0.83))))*LOOKUP(B38,DOM_COMB,'Información combustibles'!$B$2:$B$6))</f>
        <v>0</v>
      </c>
      <c r="L38" s="12"/>
      <c r="M38" s="12"/>
      <c r="N38" s="34">
        <f t="shared" si="1"/>
        <v>0</v>
      </c>
      <c r="O38" s="12"/>
      <c r="P38" s="35">
        <f>((O38-O38*($E38/(39.77*0.88))/(($E38/(39.77*0.88))+((1-$E38)/(43.2*0.83))))*LOOKUP(B38,DOM_COMB,'Información combustibles'!$B$2:$B$6))</f>
        <v>0</v>
      </c>
      <c r="Q38" s="34">
        <f t="shared" si="2"/>
        <v>0</v>
      </c>
      <c r="R38" s="34">
        <f t="shared" si="3"/>
        <v>0</v>
      </c>
      <c r="S38" s="34">
        <f t="shared" si="4"/>
        <v>0</v>
      </c>
      <c r="T38" s="35">
        <f t="shared" si="5"/>
        <v>0</v>
      </c>
    </row>
    <row r="39" spans="1:20" ht="12.75">
      <c r="A39" s="12"/>
      <c r="B39" s="12" t="s">
        <v>1</v>
      </c>
      <c r="C39" s="36"/>
      <c r="D39" s="36"/>
      <c r="E39" s="12"/>
      <c r="F39" s="12"/>
      <c r="G39" s="12"/>
      <c r="H39" s="12"/>
      <c r="I39" s="34">
        <f t="shared" si="0"/>
        <v>0</v>
      </c>
      <c r="J39" s="12"/>
      <c r="K39" s="35">
        <f>((J39-J39*($E39/(39.77*0.88))/(($E39/(39.77*0.88))+((1-$E39)/(43.2*0.83))))*LOOKUP(B39,DOM_COMB,'Información combustibles'!$B$2:$B$6))</f>
        <v>0</v>
      </c>
      <c r="L39" s="12"/>
      <c r="M39" s="12"/>
      <c r="N39" s="34">
        <f t="shared" si="1"/>
        <v>0</v>
      </c>
      <c r="O39" s="12"/>
      <c r="P39" s="35">
        <f>((O39-O39*($E39/(39.77*0.88))/(($E39/(39.77*0.88))+((1-$E39)/(43.2*0.83))))*LOOKUP(B39,DOM_COMB,'Información combustibles'!$B$2:$B$6))</f>
        <v>0</v>
      </c>
      <c r="Q39" s="34">
        <f t="shared" si="2"/>
        <v>0</v>
      </c>
      <c r="R39" s="34">
        <f t="shared" si="3"/>
        <v>0</v>
      </c>
      <c r="S39" s="34">
        <f t="shared" si="4"/>
        <v>0</v>
      </c>
      <c r="T39" s="35">
        <f t="shared" si="5"/>
        <v>0</v>
      </c>
    </row>
    <row r="40" spans="1:20" ht="12.75">
      <c r="A40" s="12"/>
      <c r="B40" s="12" t="s">
        <v>1</v>
      </c>
      <c r="C40" s="36"/>
      <c r="D40" s="36"/>
      <c r="E40" s="12"/>
      <c r="F40" s="12"/>
      <c r="G40" s="12"/>
      <c r="H40" s="12"/>
      <c r="I40" s="34">
        <f t="shared" si="0"/>
        <v>0</v>
      </c>
      <c r="J40" s="12"/>
      <c r="K40" s="35">
        <f>((J40-J40*($E40/(39.77*0.88))/(($E40/(39.77*0.88))+((1-$E40)/(43.2*0.83))))*LOOKUP(B40,DOM_COMB,'Información combustibles'!$B$2:$B$6))</f>
        <v>0</v>
      </c>
      <c r="L40" s="12"/>
      <c r="M40" s="12"/>
      <c r="N40" s="34">
        <f t="shared" si="1"/>
        <v>0</v>
      </c>
      <c r="O40" s="12"/>
      <c r="P40" s="35">
        <f>((O40-O40*($E40/(39.77*0.88))/(($E40/(39.77*0.88))+((1-$E40)/(43.2*0.83))))*LOOKUP(B40,DOM_COMB,'Información combustibles'!$B$2:$B$6))</f>
        <v>0</v>
      </c>
      <c r="Q40" s="34">
        <f t="shared" si="2"/>
        <v>0</v>
      </c>
      <c r="R40" s="34">
        <f t="shared" si="3"/>
        <v>0</v>
      </c>
      <c r="S40" s="34">
        <f t="shared" si="4"/>
        <v>0</v>
      </c>
      <c r="T40" s="35">
        <f t="shared" si="5"/>
        <v>0</v>
      </c>
    </row>
    <row r="41" spans="1:20" ht="12.75">
      <c r="A41" s="12"/>
      <c r="B41" s="12" t="s">
        <v>1</v>
      </c>
      <c r="C41" s="36"/>
      <c r="D41" s="36"/>
      <c r="E41" s="12"/>
      <c r="F41" s="12"/>
      <c r="G41" s="12"/>
      <c r="H41" s="12"/>
      <c r="I41" s="34">
        <f t="shared" si="0"/>
        <v>0</v>
      </c>
      <c r="J41" s="12"/>
      <c r="K41" s="35">
        <f>((J41-J41*($E41/(39.77*0.88))/(($E41/(39.77*0.88))+((1-$E41)/(43.2*0.83))))*LOOKUP(B41,DOM_COMB,'Información combustibles'!$B$2:$B$6))</f>
        <v>0</v>
      </c>
      <c r="L41" s="12"/>
      <c r="M41" s="12"/>
      <c r="N41" s="34">
        <f t="shared" si="1"/>
        <v>0</v>
      </c>
      <c r="O41" s="12"/>
      <c r="P41" s="35">
        <f>((O41-O41*($E41/(39.77*0.88))/(($E41/(39.77*0.88))+((1-$E41)/(43.2*0.83))))*LOOKUP(B41,DOM_COMB,'Información combustibles'!$B$2:$B$6))</f>
        <v>0</v>
      </c>
      <c r="Q41" s="34">
        <f t="shared" si="2"/>
        <v>0</v>
      </c>
      <c r="R41" s="34">
        <f t="shared" si="3"/>
        <v>0</v>
      </c>
      <c r="S41" s="34">
        <f t="shared" si="4"/>
        <v>0</v>
      </c>
      <c r="T41" s="35">
        <f t="shared" si="5"/>
        <v>0</v>
      </c>
    </row>
    <row r="42" spans="1:20" ht="12.75">
      <c r="A42" s="12"/>
      <c r="B42" s="12" t="s">
        <v>1</v>
      </c>
      <c r="C42" s="36"/>
      <c r="D42" s="36"/>
      <c r="E42" s="12"/>
      <c r="F42" s="12"/>
      <c r="G42" s="12"/>
      <c r="H42" s="12"/>
      <c r="I42" s="34">
        <f t="shared" si="0"/>
        <v>0</v>
      </c>
      <c r="J42" s="12"/>
      <c r="K42" s="35">
        <f>((J42-J42*($E42/(39.77*0.88))/(($E42/(39.77*0.88))+((1-$E42)/(43.2*0.83))))*LOOKUP(B42,DOM_COMB,'Información combustibles'!$B$2:$B$6))</f>
        <v>0</v>
      </c>
      <c r="L42" s="12"/>
      <c r="M42" s="12"/>
      <c r="N42" s="34">
        <f t="shared" si="1"/>
        <v>0</v>
      </c>
      <c r="O42" s="12"/>
      <c r="P42" s="35">
        <f>((O42-O42*($E42/(39.77*0.88))/(($E42/(39.77*0.88))+((1-$E42)/(43.2*0.83))))*LOOKUP(B42,DOM_COMB,'Información combustibles'!$B$2:$B$6))</f>
        <v>0</v>
      </c>
      <c r="Q42" s="34">
        <f t="shared" si="2"/>
        <v>0</v>
      </c>
      <c r="R42" s="34">
        <f t="shared" si="3"/>
        <v>0</v>
      </c>
      <c r="S42" s="34">
        <f t="shared" si="4"/>
        <v>0</v>
      </c>
      <c r="T42" s="35">
        <f t="shared" si="5"/>
        <v>0</v>
      </c>
    </row>
    <row r="43" spans="1:20" ht="12.75">
      <c r="A43" s="12"/>
      <c r="B43" s="12" t="s">
        <v>1</v>
      </c>
      <c r="C43" s="36"/>
      <c r="D43" s="36"/>
      <c r="E43" s="12"/>
      <c r="F43" s="12"/>
      <c r="G43" s="12"/>
      <c r="H43" s="12"/>
      <c r="I43" s="34">
        <f t="shared" si="0"/>
        <v>0</v>
      </c>
      <c r="J43" s="12"/>
      <c r="K43" s="35">
        <f>((J43-J43*($E43/(39.77*0.88))/(($E43/(39.77*0.88))+((1-$E43)/(43.2*0.83))))*LOOKUP(B43,DOM_COMB,'Información combustibles'!$B$2:$B$6))</f>
        <v>0</v>
      </c>
      <c r="L43" s="12"/>
      <c r="M43" s="12"/>
      <c r="N43" s="34">
        <f t="shared" si="1"/>
        <v>0</v>
      </c>
      <c r="O43" s="12"/>
      <c r="P43" s="35">
        <f>((O43-O43*($E43/(39.77*0.88))/(($E43/(39.77*0.88))+((1-$E43)/(43.2*0.83))))*LOOKUP(B43,DOM_COMB,'Información combustibles'!$B$2:$B$6))</f>
        <v>0</v>
      </c>
      <c r="Q43" s="34">
        <f t="shared" si="2"/>
        <v>0</v>
      </c>
      <c r="R43" s="34">
        <f t="shared" si="3"/>
        <v>0</v>
      </c>
      <c r="S43" s="34">
        <f t="shared" si="4"/>
        <v>0</v>
      </c>
      <c r="T43" s="35">
        <f t="shared" si="5"/>
        <v>0</v>
      </c>
    </row>
    <row r="44" spans="1:20" ht="12.75">
      <c r="A44" s="12"/>
      <c r="B44" s="12" t="s">
        <v>1</v>
      </c>
      <c r="C44" s="36"/>
      <c r="D44" s="36"/>
      <c r="E44" s="12"/>
      <c r="F44" s="12"/>
      <c r="G44" s="12"/>
      <c r="H44" s="12"/>
      <c r="I44" s="34">
        <f t="shared" si="0"/>
        <v>0</v>
      </c>
      <c r="J44" s="12"/>
      <c r="K44" s="35">
        <f>((J44-J44*($E44/(39.77*0.88))/(($E44/(39.77*0.88))+((1-$E44)/(43.2*0.83))))*LOOKUP(B44,DOM_COMB,'Información combustibles'!$B$2:$B$6))</f>
        <v>0</v>
      </c>
      <c r="L44" s="12"/>
      <c r="M44" s="12"/>
      <c r="N44" s="34">
        <f t="shared" si="1"/>
        <v>0</v>
      </c>
      <c r="O44" s="12"/>
      <c r="P44" s="35">
        <f>((O44-O44*($E44/(39.77*0.88))/(($E44/(39.77*0.88))+((1-$E44)/(43.2*0.83))))*LOOKUP(B44,DOM_COMB,'Información combustibles'!$B$2:$B$6))</f>
        <v>0</v>
      </c>
      <c r="Q44" s="34">
        <f t="shared" si="2"/>
        <v>0</v>
      </c>
      <c r="R44" s="34">
        <f t="shared" si="3"/>
        <v>0</v>
      </c>
      <c r="S44" s="34">
        <f t="shared" si="4"/>
        <v>0</v>
      </c>
      <c r="T44" s="35">
        <f t="shared" si="5"/>
        <v>0</v>
      </c>
    </row>
    <row r="45" spans="1:20" ht="12.75">
      <c r="A45" s="12"/>
      <c r="B45" s="12" t="s">
        <v>1</v>
      </c>
      <c r="C45" s="36"/>
      <c r="D45" s="36"/>
      <c r="E45" s="12"/>
      <c r="F45" s="12"/>
      <c r="G45" s="12"/>
      <c r="H45" s="12"/>
      <c r="I45" s="34">
        <f t="shared" si="0"/>
        <v>0</v>
      </c>
      <c r="J45" s="12"/>
      <c r="K45" s="35">
        <f>((J45-J45*($E45/(39.77*0.88))/(($E45/(39.77*0.88))+((1-$E45)/(43.2*0.83))))*LOOKUP(B45,DOM_COMB,'Información combustibles'!$B$2:$B$6))</f>
        <v>0</v>
      </c>
      <c r="L45" s="12"/>
      <c r="M45" s="12"/>
      <c r="N45" s="34">
        <f t="shared" si="1"/>
        <v>0</v>
      </c>
      <c r="O45" s="12"/>
      <c r="P45" s="35">
        <f>((O45-O45*($E45/(39.77*0.88))/(($E45/(39.77*0.88))+((1-$E45)/(43.2*0.83))))*LOOKUP(B45,DOM_COMB,'Información combustibles'!$B$2:$B$6))</f>
        <v>0</v>
      </c>
      <c r="Q45" s="34">
        <f t="shared" si="2"/>
        <v>0</v>
      </c>
      <c r="R45" s="34">
        <f t="shared" si="3"/>
        <v>0</v>
      </c>
      <c r="S45" s="34">
        <f t="shared" si="4"/>
        <v>0</v>
      </c>
      <c r="T45" s="35">
        <f t="shared" si="5"/>
        <v>0</v>
      </c>
    </row>
    <row r="46" spans="1:20" ht="12.75">
      <c r="A46" s="12"/>
      <c r="B46" s="12" t="s">
        <v>1</v>
      </c>
      <c r="C46" s="36"/>
      <c r="D46" s="36"/>
      <c r="E46" s="12"/>
      <c r="F46" s="12"/>
      <c r="G46" s="12"/>
      <c r="H46" s="12"/>
      <c r="I46" s="34">
        <f t="shared" si="0"/>
        <v>0</v>
      </c>
      <c r="J46" s="12"/>
      <c r="K46" s="35">
        <f>((J46-J46*($E46/(39.77*0.88))/(($E46/(39.77*0.88))+((1-$E46)/(43.2*0.83))))*LOOKUP(B46,DOM_COMB,'Información combustibles'!$B$2:$B$6))</f>
        <v>0</v>
      </c>
      <c r="L46" s="12"/>
      <c r="M46" s="12"/>
      <c r="N46" s="34">
        <f t="shared" si="1"/>
        <v>0</v>
      </c>
      <c r="O46" s="12"/>
      <c r="P46" s="35">
        <f>((O46-O46*($E46/(39.77*0.88))/(($E46/(39.77*0.88))+((1-$E46)/(43.2*0.83))))*LOOKUP(B46,DOM_COMB,'Información combustibles'!$B$2:$B$6))</f>
        <v>0</v>
      </c>
      <c r="Q46" s="34">
        <f t="shared" si="2"/>
        <v>0</v>
      </c>
      <c r="R46" s="34">
        <f t="shared" si="3"/>
        <v>0</v>
      </c>
      <c r="S46" s="34">
        <f t="shared" si="4"/>
        <v>0</v>
      </c>
      <c r="T46" s="35">
        <f t="shared" si="5"/>
        <v>0</v>
      </c>
    </row>
    <row r="47" spans="1:20" ht="12.75">
      <c r="A47" s="12"/>
      <c r="B47" s="12" t="s">
        <v>1</v>
      </c>
      <c r="C47" s="36"/>
      <c r="D47" s="36"/>
      <c r="E47" s="12"/>
      <c r="F47" s="12"/>
      <c r="G47" s="12"/>
      <c r="H47" s="12"/>
      <c r="I47" s="34">
        <f t="shared" si="0"/>
        <v>0</v>
      </c>
      <c r="J47" s="12"/>
      <c r="K47" s="35">
        <f>((J47-J47*($E47/(39.77*0.88))/(($E47/(39.77*0.88))+((1-$E47)/(43.2*0.83))))*LOOKUP(B47,DOM_COMB,'Información combustibles'!$B$2:$B$6))</f>
        <v>0</v>
      </c>
      <c r="L47" s="12"/>
      <c r="M47" s="12"/>
      <c r="N47" s="34">
        <f t="shared" si="1"/>
        <v>0</v>
      </c>
      <c r="O47" s="12"/>
      <c r="P47" s="35">
        <f>((O47-O47*($E47/(39.77*0.88))/(($E47/(39.77*0.88))+((1-$E47)/(43.2*0.83))))*LOOKUP(B47,DOM_COMB,'Información combustibles'!$B$2:$B$6))</f>
        <v>0</v>
      </c>
      <c r="Q47" s="34">
        <f t="shared" si="2"/>
        <v>0</v>
      </c>
      <c r="R47" s="34">
        <f t="shared" si="3"/>
        <v>0</v>
      </c>
      <c r="S47" s="34">
        <f t="shared" si="4"/>
        <v>0</v>
      </c>
      <c r="T47" s="35">
        <f t="shared" si="5"/>
        <v>0</v>
      </c>
    </row>
    <row r="48" spans="1:20" ht="12.75">
      <c r="A48" s="12"/>
      <c r="B48" s="12" t="s">
        <v>1</v>
      </c>
      <c r="C48" s="36"/>
      <c r="D48" s="36"/>
      <c r="E48" s="12"/>
      <c r="F48" s="12"/>
      <c r="G48" s="12"/>
      <c r="H48" s="12"/>
      <c r="I48" s="34">
        <f t="shared" si="0"/>
        <v>0</v>
      </c>
      <c r="J48" s="12"/>
      <c r="K48" s="35">
        <f>((J48-J48*($E48/(39.77*0.88))/(($E48/(39.77*0.88))+((1-$E48)/(43.2*0.83))))*LOOKUP(B48,DOM_COMB,'Información combustibles'!$B$2:$B$6))</f>
        <v>0</v>
      </c>
      <c r="L48" s="12"/>
      <c r="M48" s="12"/>
      <c r="N48" s="34">
        <f t="shared" si="1"/>
        <v>0</v>
      </c>
      <c r="O48" s="12"/>
      <c r="P48" s="35">
        <f>((O48-O48*($E48/(39.77*0.88))/(($E48/(39.77*0.88))+((1-$E48)/(43.2*0.83))))*LOOKUP(B48,DOM_COMB,'Información combustibles'!$B$2:$B$6))</f>
        <v>0</v>
      </c>
      <c r="Q48" s="34">
        <f t="shared" si="2"/>
        <v>0</v>
      </c>
      <c r="R48" s="34">
        <f t="shared" si="3"/>
        <v>0</v>
      </c>
      <c r="S48" s="34">
        <f t="shared" si="4"/>
        <v>0</v>
      </c>
      <c r="T48" s="35">
        <f t="shared" si="5"/>
        <v>0</v>
      </c>
    </row>
    <row r="49" spans="1:20" ht="12.75">
      <c r="A49" s="12"/>
      <c r="B49" s="12" t="s">
        <v>1</v>
      </c>
      <c r="C49" s="36"/>
      <c r="D49" s="36"/>
      <c r="E49" s="12"/>
      <c r="F49" s="12"/>
      <c r="G49" s="12"/>
      <c r="H49" s="12"/>
      <c r="I49" s="34">
        <f t="shared" si="0"/>
        <v>0</v>
      </c>
      <c r="J49" s="12"/>
      <c r="K49" s="35">
        <f>((J49-J49*($E49/(39.77*0.88))/(($E49/(39.77*0.88))+((1-$E49)/(43.2*0.83))))*LOOKUP(B49,DOM_COMB,'Información combustibles'!$B$2:$B$6))</f>
        <v>0</v>
      </c>
      <c r="L49" s="12"/>
      <c r="M49" s="12"/>
      <c r="N49" s="34">
        <f t="shared" si="1"/>
        <v>0</v>
      </c>
      <c r="O49" s="12"/>
      <c r="P49" s="35">
        <f>((O49-O49*($E49/(39.77*0.88))/(($E49/(39.77*0.88))+((1-$E49)/(43.2*0.83))))*LOOKUP(B49,DOM_COMB,'Información combustibles'!$B$2:$B$6))</f>
        <v>0</v>
      </c>
      <c r="Q49" s="34">
        <f t="shared" si="2"/>
        <v>0</v>
      </c>
      <c r="R49" s="34">
        <f t="shared" si="3"/>
        <v>0</v>
      </c>
      <c r="S49" s="34">
        <f t="shared" si="4"/>
        <v>0</v>
      </c>
      <c r="T49" s="35">
        <f t="shared" si="5"/>
        <v>0</v>
      </c>
    </row>
    <row r="50" spans="1:20" ht="12.75">
      <c r="A50" s="12"/>
      <c r="B50" s="12" t="s">
        <v>1</v>
      </c>
      <c r="C50" s="36"/>
      <c r="D50" s="36"/>
      <c r="E50" s="12"/>
      <c r="F50" s="12"/>
      <c r="G50" s="12"/>
      <c r="H50" s="12"/>
      <c r="I50" s="34">
        <f t="shared" si="0"/>
        <v>0</v>
      </c>
      <c r="J50" s="12"/>
      <c r="K50" s="35">
        <f>((J50-J50*($E50/(39.77*0.88))/(($E50/(39.77*0.88))+((1-$E50)/(43.2*0.83))))*LOOKUP(B50,DOM_COMB,'Información combustibles'!$B$2:$B$6))</f>
        <v>0</v>
      </c>
      <c r="L50" s="12"/>
      <c r="M50" s="12"/>
      <c r="N50" s="34">
        <f t="shared" si="1"/>
        <v>0</v>
      </c>
      <c r="O50" s="12"/>
      <c r="P50" s="35">
        <f>((O50-O50*($E50/(39.77*0.88))/(($E50/(39.77*0.88))+((1-$E50)/(43.2*0.83))))*LOOKUP(B50,DOM_COMB,'Información combustibles'!$B$2:$B$6))</f>
        <v>0</v>
      </c>
      <c r="Q50" s="34">
        <f t="shared" si="2"/>
        <v>0</v>
      </c>
      <c r="R50" s="34">
        <f t="shared" si="3"/>
        <v>0</v>
      </c>
      <c r="S50" s="34">
        <f t="shared" si="4"/>
        <v>0</v>
      </c>
      <c r="T50" s="35">
        <f t="shared" si="5"/>
        <v>0</v>
      </c>
    </row>
    <row r="51" spans="1:20" ht="12.75">
      <c r="A51" s="12"/>
      <c r="B51" s="12" t="s">
        <v>1</v>
      </c>
      <c r="C51" s="36"/>
      <c r="D51" s="36"/>
      <c r="E51" s="12"/>
      <c r="F51" s="12"/>
      <c r="G51" s="12"/>
      <c r="H51" s="12"/>
      <c r="I51" s="34">
        <f t="shared" si="0"/>
        <v>0</v>
      </c>
      <c r="J51" s="12"/>
      <c r="K51" s="35">
        <f>((J51-J51*($E51/(39.77*0.88))/(($E51/(39.77*0.88))+((1-$E51)/(43.2*0.83))))*LOOKUP(B51,DOM_COMB,'Información combustibles'!$B$2:$B$6))</f>
        <v>0</v>
      </c>
      <c r="L51" s="12"/>
      <c r="M51" s="12"/>
      <c r="N51" s="34">
        <f t="shared" si="1"/>
        <v>0</v>
      </c>
      <c r="O51" s="12"/>
      <c r="P51" s="35">
        <f>((O51-O51*($E51/(39.77*0.88))/(($E51/(39.77*0.88))+((1-$E51)/(43.2*0.83))))*LOOKUP(B51,DOM_COMB,'Información combustibles'!$B$2:$B$6))</f>
        <v>0</v>
      </c>
      <c r="Q51" s="34">
        <f t="shared" si="2"/>
        <v>0</v>
      </c>
      <c r="R51" s="34">
        <f t="shared" si="3"/>
        <v>0</v>
      </c>
      <c r="S51" s="34">
        <f t="shared" si="4"/>
        <v>0</v>
      </c>
      <c r="T51" s="35">
        <f t="shared" si="5"/>
        <v>0</v>
      </c>
    </row>
    <row r="52" spans="1:20" ht="12.75">
      <c r="A52" s="12"/>
      <c r="B52" s="12" t="s">
        <v>1</v>
      </c>
      <c r="C52" s="36"/>
      <c r="D52" s="36"/>
      <c r="E52" s="12"/>
      <c r="F52" s="12"/>
      <c r="G52" s="12"/>
      <c r="H52" s="12"/>
      <c r="I52" s="34">
        <f t="shared" si="0"/>
        <v>0</v>
      </c>
      <c r="J52" s="12"/>
      <c r="K52" s="35">
        <f>((J52-J52*($E52/(39.77*0.88))/(($E52/(39.77*0.88))+((1-$E52)/(43.2*0.83))))*LOOKUP(B52,DOM_COMB,'Información combustibles'!$B$2:$B$6))</f>
        <v>0</v>
      </c>
      <c r="L52" s="12"/>
      <c r="M52" s="12"/>
      <c r="N52" s="34">
        <f t="shared" si="1"/>
        <v>0</v>
      </c>
      <c r="O52" s="12"/>
      <c r="P52" s="35">
        <f>((O52-O52*($E52/(39.77*0.88))/(($E52/(39.77*0.88))+((1-$E52)/(43.2*0.83))))*LOOKUP(B52,DOM_COMB,'Información combustibles'!$B$2:$B$6))</f>
        <v>0</v>
      </c>
      <c r="Q52" s="34">
        <f t="shared" si="2"/>
        <v>0</v>
      </c>
      <c r="R52" s="34">
        <f t="shared" si="3"/>
        <v>0</v>
      </c>
      <c r="S52" s="34">
        <f t="shared" si="4"/>
        <v>0</v>
      </c>
      <c r="T52" s="35">
        <f t="shared" si="5"/>
        <v>0</v>
      </c>
    </row>
    <row r="53" spans="1:20" ht="12.75">
      <c r="A53" s="12"/>
      <c r="B53" s="12" t="s">
        <v>1</v>
      </c>
      <c r="C53" s="36"/>
      <c r="D53" s="36"/>
      <c r="E53" s="12"/>
      <c r="F53" s="12"/>
      <c r="G53" s="12"/>
      <c r="H53" s="12"/>
      <c r="I53" s="34">
        <f t="shared" si="0"/>
        <v>0</v>
      </c>
      <c r="J53" s="12"/>
      <c r="K53" s="35">
        <f>((J53-J53*($E53/(39.77*0.88))/(($E53/(39.77*0.88))+((1-$E53)/(43.2*0.83))))*LOOKUP(B53,DOM_COMB,'Información combustibles'!$B$2:$B$6))</f>
        <v>0</v>
      </c>
      <c r="L53" s="12"/>
      <c r="M53" s="12"/>
      <c r="N53" s="34">
        <f t="shared" si="1"/>
        <v>0</v>
      </c>
      <c r="O53" s="12"/>
      <c r="P53" s="35">
        <f>((O53-O53*($E53/(39.77*0.88))/(($E53/(39.77*0.88))+((1-$E53)/(43.2*0.83))))*LOOKUP(B53,DOM_COMB,'Información combustibles'!$B$2:$B$6))</f>
        <v>0</v>
      </c>
      <c r="Q53" s="34">
        <f t="shared" si="2"/>
        <v>0</v>
      </c>
      <c r="R53" s="34">
        <f t="shared" si="3"/>
        <v>0</v>
      </c>
      <c r="S53" s="34">
        <f t="shared" si="4"/>
        <v>0</v>
      </c>
      <c r="T53" s="35">
        <f t="shared" si="5"/>
        <v>0</v>
      </c>
    </row>
    <row r="54" spans="1:20" ht="12.75">
      <c r="A54" s="12"/>
      <c r="B54" s="12" t="s">
        <v>1</v>
      </c>
      <c r="C54" s="36"/>
      <c r="D54" s="36"/>
      <c r="E54" s="12"/>
      <c r="F54" s="12"/>
      <c r="G54" s="12"/>
      <c r="H54" s="12"/>
      <c r="I54" s="34">
        <f t="shared" si="0"/>
        <v>0</v>
      </c>
      <c r="J54" s="12"/>
      <c r="K54" s="35">
        <f>((J54-J54*($E54/(39.77*0.88))/(($E54/(39.77*0.88))+((1-$E54)/(43.2*0.83))))*LOOKUP(B54,DOM_COMB,'Información combustibles'!$B$2:$B$6))</f>
        <v>0</v>
      </c>
      <c r="L54" s="12"/>
      <c r="M54" s="12"/>
      <c r="N54" s="34">
        <f t="shared" si="1"/>
        <v>0</v>
      </c>
      <c r="O54" s="12"/>
      <c r="P54" s="35">
        <f>((O54-O54*($E54/(39.77*0.88))/(($E54/(39.77*0.88))+((1-$E54)/(43.2*0.83))))*LOOKUP(B54,DOM_COMB,'Información combustibles'!$B$2:$B$6))</f>
        <v>0</v>
      </c>
      <c r="Q54" s="34">
        <f t="shared" si="2"/>
        <v>0</v>
      </c>
      <c r="R54" s="34">
        <f t="shared" si="3"/>
        <v>0</v>
      </c>
      <c r="S54" s="34">
        <f t="shared" si="4"/>
        <v>0</v>
      </c>
      <c r="T54" s="35">
        <f t="shared" si="5"/>
        <v>0</v>
      </c>
    </row>
    <row r="55" spans="1:20" ht="12.75">
      <c r="A55" s="12"/>
      <c r="B55" s="12" t="s">
        <v>1</v>
      </c>
      <c r="C55" s="36"/>
      <c r="D55" s="36"/>
      <c r="E55" s="12"/>
      <c r="F55" s="12"/>
      <c r="G55" s="12"/>
      <c r="H55" s="12"/>
      <c r="I55" s="34">
        <f t="shared" si="0"/>
        <v>0</v>
      </c>
      <c r="J55" s="12"/>
      <c r="K55" s="35">
        <f>((J55-J55*($E55/(39.77*0.88))/(($E55/(39.77*0.88))+((1-$E55)/(43.2*0.83))))*LOOKUP(B55,DOM_COMB,'Información combustibles'!$B$2:$B$6))</f>
        <v>0</v>
      </c>
      <c r="L55" s="12"/>
      <c r="M55" s="12"/>
      <c r="N55" s="34">
        <f t="shared" si="1"/>
        <v>0</v>
      </c>
      <c r="O55" s="12"/>
      <c r="P55" s="35">
        <f>((O55-O55*($E55/(39.77*0.88))/(($E55/(39.77*0.88))+((1-$E55)/(43.2*0.83))))*LOOKUP(B55,DOM_COMB,'Información combustibles'!$B$2:$B$6))</f>
        <v>0</v>
      </c>
      <c r="Q55" s="34">
        <f t="shared" si="2"/>
        <v>0</v>
      </c>
      <c r="R55" s="34">
        <f t="shared" si="3"/>
        <v>0</v>
      </c>
      <c r="S55" s="34">
        <f t="shared" si="4"/>
        <v>0</v>
      </c>
      <c r="T55" s="35">
        <f t="shared" si="5"/>
        <v>0</v>
      </c>
    </row>
    <row r="56" spans="1:20" ht="12.75">
      <c r="A56" s="12"/>
      <c r="B56" s="12" t="s">
        <v>1</v>
      </c>
      <c r="C56" s="36"/>
      <c r="D56" s="36"/>
      <c r="E56" s="12"/>
      <c r="F56" s="12"/>
      <c r="G56" s="12"/>
      <c r="H56" s="12"/>
      <c r="I56" s="34">
        <f t="shared" si="0"/>
        <v>0</v>
      </c>
      <c r="J56" s="12"/>
      <c r="K56" s="35">
        <f>((J56-J56*($E56/(39.77*0.88))/(($E56/(39.77*0.88))+((1-$E56)/(43.2*0.83))))*LOOKUP(B56,DOM_COMB,'Información combustibles'!$B$2:$B$6))</f>
        <v>0</v>
      </c>
      <c r="L56" s="12"/>
      <c r="M56" s="12"/>
      <c r="N56" s="34">
        <f t="shared" si="1"/>
        <v>0</v>
      </c>
      <c r="O56" s="12"/>
      <c r="P56" s="35">
        <f>((O56-O56*($E56/(39.77*0.88))/(($E56/(39.77*0.88))+((1-$E56)/(43.2*0.83))))*LOOKUP(B56,DOM_COMB,'Información combustibles'!$B$2:$B$6))</f>
        <v>0</v>
      </c>
      <c r="Q56" s="34">
        <f t="shared" si="2"/>
        <v>0</v>
      </c>
      <c r="R56" s="34">
        <f t="shared" si="3"/>
        <v>0</v>
      </c>
      <c r="S56" s="34">
        <f t="shared" si="4"/>
        <v>0</v>
      </c>
      <c r="T56" s="35">
        <f t="shared" si="5"/>
        <v>0</v>
      </c>
    </row>
    <row r="57" spans="1:20" ht="12.75">
      <c r="A57" s="12"/>
      <c r="B57" s="12" t="s">
        <v>1</v>
      </c>
      <c r="C57" s="36"/>
      <c r="D57" s="36"/>
      <c r="E57" s="12"/>
      <c r="F57" s="12"/>
      <c r="G57" s="12"/>
      <c r="H57" s="12"/>
      <c r="I57" s="34">
        <f t="shared" si="0"/>
        <v>0</v>
      </c>
      <c r="J57" s="12"/>
      <c r="K57" s="35">
        <f>((J57-J57*($E57/(39.77*0.88))/(($E57/(39.77*0.88))+((1-$E57)/(43.2*0.83))))*LOOKUP(B57,DOM_COMB,'Información combustibles'!$B$2:$B$6))</f>
        <v>0</v>
      </c>
      <c r="L57" s="12"/>
      <c r="M57" s="12"/>
      <c r="N57" s="34">
        <f t="shared" si="1"/>
        <v>0</v>
      </c>
      <c r="O57" s="12"/>
      <c r="P57" s="35">
        <f>((O57-O57*($E57/(39.77*0.88))/(($E57/(39.77*0.88))+((1-$E57)/(43.2*0.83))))*LOOKUP(B57,DOM_COMB,'Información combustibles'!$B$2:$B$6))</f>
        <v>0</v>
      </c>
      <c r="Q57" s="34">
        <f t="shared" si="2"/>
        <v>0</v>
      </c>
      <c r="R57" s="34">
        <f t="shared" si="3"/>
        <v>0</v>
      </c>
      <c r="S57" s="34">
        <f t="shared" si="4"/>
        <v>0</v>
      </c>
      <c r="T57" s="35">
        <f t="shared" si="5"/>
        <v>0</v>
      </c>
    </row>
    <row r="58" spans="1:20" ht="12.75">
      <c r="A58" s="12"/>
      <c r="B58" s="12" t="s">
        <v>1</v>
      </c>
      <c r="C58" s="36"/>
      <c r="D58" s="36"/>
      <c r="E58" s="12"/>
      <c r="F58" s="12"/>
      <c r="G58" s="12"/>
      <c r="H58" s="12"/>
      <c r="I58" s="34">
        <f t="shared" si="0"/>
        <v>0</v>
      </c>
      <c r="J58" s="12"/>
      <c r="K58" s="35">
        <f>((J58-J58*($E58/(39.77*0.88))/(($E58/(39.77*0.88))+((1-$E58)/(43.2*0.83))))*LOOKUP(B58,DOM_COMB,'Información combustibles'!$B$2:$B$6))</f>
        <v>0</v>
      </c>
      <c r="L58" s="12"/>
      <c r="M58" s="12"/>
      <c r="N58" s="34">
        <f t="shared" si="1"/>
        <v>0</v>
      </c>
      <c r="O58" s="12"/>
      <c r="P58" s="35">
        <f>((O58-O58*($E58/(39.77*0.88))/(($E58/(39.77*0.88))+((1-$E58)/(43.2*0.83))))*LOOKUP(B58,DOM_COMB,'Información combustibles'!$B$2:$B$6))</f>
        <v>0</v>
      </c>
      <c r="Q58" s="34">
        <f t="shared" si="2"/>
        <v>0</v>
      </c>
      <c r="R58" s="34">
        <f t="shared" si="3"/>
        <v>0</v>
      </c>
      <c r="S58" s="34">
        <f t="shared" si="4"/>
        <v>0</v>
      </c>
      <c r="T58" s="35">
        <f t="shared" si="5"/>
        <v>0</v>
      </c>
    </row>
    <row r="59" spans="1:20" ht="12.75">
      <c r="A59" s="12"/>
      <c r="B59" s="12" t="s">
        <v>1</v>
      </c>
      <c r="C59" s="36"/>
      <c r="D59" s="36"/>
      <c r="E59" s="12"/>
      <c r="F59" s="12"/>
      <c r="G59" s="12"/>
      <c r="H59" s="12"/>
      <c r="I59" s="34">
        <f t="shared" si="0"/>
        <v>0</v>
      </c>
      <c r="J59" s="12"/>
      <c r="K59" s="35">
        <f>((J59-J59*($E59/(39.77*0.88))/(($E59/(39.77*0.88))+((1-$E59)/(43.2*0.83))))*LOOKUP(B59,DOM_COMB,'Información combustibles'!$B$2:$B$6))</f>
        <v>0</v>
      </c>
      <c r="L59" s="12"/>
      <c r="M59" s="12"/>
      <c r="N59" s="34">
        <f t="shared" si="1"/>
        <v>0</v>
      </c>
      <c r="O59" s="12"/>
      <c r="P59" s="35">
        <f>((O59-O59*($E59/(39.77*0.88))/(($E59/(39.77*0.88))+((1-$E59)/(43.2*0.83))))*LOOKUP(B59,DOM_COMB,'Información combustibles'!$B$2:$B$6))</f>
        <v>0</v>
      </c>
      <c r="Q59" s="34">
        <f t="shared" si="2"/>
        <v>0</v>
      </c>
      <c r="R59" s="34">
        <f t="shared" si="3"/>
        <v>0</v>
      </c>
      <c r="S59" s="34">
        <f t="shared" si="4"/>
        <v>0</v>
      </c>
      <c r="T59" s="35">
        <f t="shared" si="5"/>
        <v>0</v>
      </c>
    </row>
    <row r="60" spans="1:20" ht="12.75">
      <c r="A60" s="12"/>
      <c r="B60" s="12" t="s">
        <v>1</v>
      </c>
      <c r="C60" s="36"/>
      <c r="D60" s="36"/>
      <c r="E60" s="12"/>
      <c r="F60" s="12"/>
      <c r="G60" s="12"/>
      <c r="H60" s="12"/>
      <c r="I60" s="34">
        <f t="shared" si="0"/>
        <v>0</v>
      </c>
      <c r="J60" s="12"/>
      <c r="K60" s="35">
        <f>((J60-J60*($E60/(39.77*0.88))/(($E60/(39.77*0.88))+((1-$E60)/(43.2*0.83))))*LOOKUP(B60,DOM_COMB,'Información combustibles'!$B$2:$B$6))</f>
        <v>0</v>
      </c>
      <c r="L60" s="12"/>
      <c r="M60" s="12"/>
      <c r="N60" s="34">
        <f t="shared" si="1"/>
        <v>0</v>
      </c>
      <c r="O60" s="12"/>
      <c r="P60" s="35">
        <f>((O60-O60*($E60/(39.77*0.88))/(($E60/(39.77*0.88))+((1-$E60)/(43.2*0.83))))*LOOKUP(B60,DOM_COMB,'Información combustibles'!$B$2:$B$6))</f>
        <v>0</v>
      </c>
      <c r="Q60" s="34">
        <f t="shared" si="2"/>
        <v>0</v>
      </c>
      <c r="R60" s="34">
        <f t="shared" si="3"/>
        <v>0</v>
      </c>
      <c r="S60" s="34">
        <f t="shared" si="4"/>
        <v>0</v>
      </c>
      <c r="T60" s="35">
        <f t="shared" si="5"/>
        <v>0</v>
      </c>
    </row>
    <row r="61" spans="1:20" ht="12.75">
      <c r="A61" s="12"/>
      <c r="B61" s="12" t="s">
        <v>1</v>
      </c>
      <c r="C61" s="36"/>
      <c r="D61" s="36"/>
      <c r="E61" s="12"/>
      <c r="F61" s="12"/>
      <c r="G61" s="12"/>
      <c r="H61" s="12"/>
      <c r="I61" s="34">
        <f t="shared" si="0"/>
        <v>0</v>
      </c>
      <c r="J61" s="12"/>
      <c r="K61" s="35">
        <f>((J61-J61*($E61/(39.77*0.88))/(($E61/(39.77*0.88))+((1-$E61)/(43.2*0.83))))*LOOKUP(B61,DOM_COMB,'Información combustibles'!$B$2:$B$6))</f>
        <v>0</v>
      </c>
      <c r="L61" s="12"/>
      <c r="M61" s="12"/>
      <c r="N61" s="34">
        <f t="shared" si="1"/>
        <v>0</v>
      </c>
      <c r="O61" s="12"/>
      <c r="P61" s="35">
        <f>((O61-O61*($E61/(39.77*0.88))/(($E61/(39.77*0.88))+((1-$E61)/(43.2*0.83))))*LOOKUP(B61,DOM_COMB,'Información combustibles'!$B$2:$B$6))</f>
        <v>0</v>
      </c>
      <c r="Q61" s="34">
        <f t="shared" si="2"/>
        <v>0</v>
      </c>
      <c r="R61" s="34">
        <f t="shared" si="3"/>
        <v>0</v>
      </c>
      <c r="S61" s="34">
        <f t="shared" si="4"/>
        <v>0</v>
      </c>
      <c r="T61" s="35">
        <f t="shared" si="5"/>
        <v>0</v>
      </c>
    </row>
    <row r="62" spans="1:20" ht="12.75">
      <c r="A62" s="12"/>
      <c r="B62" s="12" t="s">
        <v>1</v>
      </c>
      <c r="C62" s="36"/>
      <c r="D62" s="36"/>
      <c r="E62" s="12"/>
      <c r="F62" s="12"/>
      <c r="G62" s="12"/>
      <c r="H62" s="12"/>
      <c r="I62" s="34">
        <f t="shared" si="0"/>
        <v>0</v>
      </c>
      <c r="J62" s="12"/>
      <c r="K62" s="35">
        <f>((J62-J62*($E62/(39.77*0.88))/(($E62/(39.77*0.88))+((1-$E62)/(43.2*0.83))))*LOOKUP(B62,DOM_COMB,'Información combustibles'!$B$2:$B$6))</f>
        <v>0</v>
      </c>
      <c r="L62" s="12"/>
      <c r="M62" s="12"/>
      <c r="N62" s="34">
        <f t="shared" si="1"/>
        <v>0</v>
      </c>
      <c r="O62" s="12"/>
      <c r="P62" s="35">
        <f>((O62-O62*($E62/(39.77*0.88))/(($E62/(39.77*0.88))+((1-$E62)/(43.2*0.83))))*LOOKUP(B62,DOM_COMB,'Información combustibles'!$B$2:$B$6))</f>
        <v>0</v>
      </c>
      <c r="Q62" s="34">
        <f t="shared" si="2"/>
        <v>0</v>
      </c>
      <c r="R62" s="34">
        <f t="shared" si="3"/>
        <v>0</v>
      </c>
      <c r="S62" s="34">
        <f t="shared" si="4"/>
        <v>0</v>
      </c>
      <c r="T62" s="35">
        <f t="shared" si="5"/>
        <v>0</v>
      </c>
    </row>
    <row r="63" spans="1:20" ht="12.75">
      <c r="A63" s="12"/>
      <c r="B63" s="12" t="s">
        <v>1</v>
      </c>
      <c r="C63" s="36"/>
      <c r="D63" s="36"/>
      <c r="E63" s="12"/>
      <c r="F63" s="12"/>
      <c r="G63" s="12"/>
      <c r="H63" s="12"/>
      <c r="I63" s="34">
        <f t="shared" si="0"/>
        <v>0</v>
      </c>
      <c r="J63" s="12"/>
      <c r="K63" s="35">
        <f>((J63-J63*($E63/(39.77*0.88))/(($E63/(39.77*0.88))+((1-$E63)/(43.2*0.83))))*LOOKUP(B63,DOM_COMB,'Información combustibles'!$B$2:$B$6))</f>
        <v>0</v>
      </c>
      <c r="L63" s="12"/>
      <c r="M63" s="12"/>
      <c r="N63" s="34">
        <f t="shared" si="1"/>
        <v>0</v>
      </c>
      <c r="O63" s="12"/>
      <c r="P63" s="35">
        <f>((O63-O63*($E63/(39.77*0.88))/(($E63/(39.77*0.88))+((1-$E63)/(43.2*0.83))))*LOOKUP(B63,DOM_COMB,'Información combustibles'!$B$2:$B$6))</f>
        <v>0</v>
      </c>
      <c r="Q63" s="34">
        <f t="shared" si="2"/>
        <v>0</v>
      </c>
      <c r="R63" s="34">
        <f t="shared" si="3"/>
        <v>0</v>
      </c>
      <c r="S63" s="34">
        <f t="shared" si="4"/>
        <v>0</v>
      </c>
      <c r="T63" s="35">
        <f t="shared" si="5"/>
        <v>0</v>
      </c>
    </row>
    <row r="64" spans="1:20" ht="12.75">
      <c r="A64" s="12"/>
      <c r="B64" s="12" t="s">
        <v>1</v>
      </c>
      <c r="C64" s="36"/>
      <c r="D64" s="36"/>
      <c r="E64" s="12"/>
      <c r="F64" s="12"/>
      <c r="G64" s="12"/>
      <c r="H64" s="12"/>
      <c r="I64" s="34">
        <f t="shared" si="0"/>
        <v>0</v>
      </c>
      <c r="J64" s="12"/>
      <c r="K64" s="35">
        <f>((J64-J64*($E64/(39.77*0.88))/(($E64/(39.77*0.88))+((1-$E64)/(43.2*0.83))))*LOOKUP(B64,DOM_COMB,'Información combustibles'!$B$2:$B$6))</f>
        <v>0</v>
      </c>
      <c r="L64" s="12"/>
      <c r="M64" s="12"/>
      <c r="N64" s="34">
        <f t="shared" si="1"/>
        <v>0</v>
      </c>
      <c r="O64" s="12"/>
      <c r="P64" s="35">
        <f>((O64-O64*($E64/(39.77*0.88))/(($E64/(39.77*0.88))+((1-$E64)/(43.2*0.83))))*LOOKUP(B64,DOM_COMB,'Información combustibles'!$B$2:$B$6))</f>
        <v>0</v>
      </c>
      <c r="Q64" s="34">
        <f t="shared" si="2"/>
        <v>0</v>
      </c>
      <c r="R64" s="34">
        <f t="shared" si="3"/>
        <v>0</v>
      </c>
      <c r="S64" s="34">
        <f t="shared" si="4"/>
        <v>0</v>
      </c>
      <c r="T64" s="35">
        <f t="shared" si="5"/>
        <v>0</v>
      </c>
    </row>
    <row r="65" spans="1:20" ht="12.75">
      <c r="A65" s="12"/>
      <c r="B65" s="12" t="s">
        <v>1</v>
      </c>
      <c r="C65" s="36"/>
      <c r="D65" s="36"/>
      <c r="E65" s="12"/>
      <c r="F65" s="12"/>
      <c r="G65" s="12"/>
      <c r="H65" s="12"/>
      <c r="I65" s="34">
        <f t="shared" si="0"/>
        <v>0</v>
      </c>
      <c r="J65" s="12"/>
      <c r="K65" s="35">
        <f>((J65-J65*($E65/(39.77*0.88))/(($E65/(39.77*0.88))+((1-$E65)/(43.2*0.83))))*LOOKUP(B65,DOM_COMB,'Información combustibles'!$B$2:$B$6))</f>
        <v>0</v>
      </c>
      <c r="L65" s="12"/>
      <c r="M65" s="12"/>
      <c r="N65" s="34">
        <f t="shared" si="1"/>
        <v>0</v>
      </c>
      <c r="O65" s="12"/>
      <c r="P65" s="35">
        <f>((O65-O65*($E65/(39.77*0.88))/(($E65/(39.77*0.88))+((1-$E65)/(43.2*0.83))))*LOOKUP(B65,DOM_COMB,'Información combustibles'!$B$2:$B$6))</f>
        <v>0</v>
      </c>
      <c r="Q65" s="34">
        <f t="shared" si="2"/>
        <v>0</v>
      </c>
      <c r="R65" s="34">
        <f t="shared" si="3"/>
        <v>0</v>
      </c>
      <c r="S65" s="34">
        <f t="shared" si="4"/>
        <v>0</v>
      </c>
      <c r="T65" s="35">
        <f t="shared" si="5"/>
        <v>0</v>
      </c>
    </row>
    <row r="66" spans="1:20" ht="12.75">
      <c r="A66" s="12"/>
      <c r="B66" s="12" t="s">
        <v>1</v>
      </c>
      <c r="C66" s="36"/>
      <c r="D66" s="36"/>
      <c r="E66" s="12"/>
      <c r="F66" s="12"/>
      <c r="G66" s="12"/>
      <c r="H66" s="12"/>
      <c r="I66" s="34">
        <f t="shared" si="0"/>
        <v>0</v>
      </c>
      <c r="J66" s="12"/>
      <c r="K66" s="35">
        <f>((J66-J66*($E66/(39.77*0.88))/(($E66/(39.77*0.88))+((1-$E66)/(43.2*0.83))))*LOOKUP(B66,DOM_COMB,'Información combustibles'!$B$2:$B$6))</f>
        <v>0</v>
      </c>
      <c r="L66" s="12"/>
      <c r="M66" s="12"/>
      <c r="N66" s="34">
        <f t="shared" si="1"/>
        <v>0</v>
      </c>
      <c r="O66" s="12"/>
      <c r="P66" s="35">
        <f>((O66-O66*($E66/(39.77*0.88))/(($E66/(39.77*0.88))+((1-$E66)/(43.2*0.83))))*LOOKUP(B66,DOM_COMB,'Información combustibles'!$B$2:$B$6))</f>
        <v>0</v>
      </c>
      <c r="Q66" s="34">
        <f t="shared" si="2"/>
        <v>0</v>
      </c>
      <c r="R66" s="34">
        <f t="shared" si="3"/>
        <v>0</v>
      </c>
      <c r="S66" s="34">
        <f t="shared" si="4"/>
        <v>0</v>
      </c>
      <c r="T66" s="35">
        <f t="shared" si="5"/>
        <v>0</v>
      </c>
    </row>
    <row r="67" spans="1:20" ht="12.75">
      <c r="A67" s="12"/>
      <c r="B67" s="12" t="s">
        <v>1</v>
      </c>
      <c r="C67" s="36"/>
      <c r="D67" s="36"/>
      <c r="E67" s="12"/>
      <c r="F67" s="12"/>
      <c r="G67" s="12"/>
      <c r="H67" s="12"/>
      <c r="I67" s="34">
        <f t="shared" si="0"/>
        <v>0</v>
      </c>
      <c r="J67" s="12"/>
      <c r="K67" s="35">
        <f>((J67-J67*($E67/(39.77*0.88))/(($E67/(39.77*0.88))+((1-$E67)/(43.2*0.83))))*LOOKUP(B67,DOM_COMB,'Información combustibles'!$B$2:$B$6))</f>
        <v>0</v>
      </c>
      <c r="L67" s="12"/>
      <c r="M67" s="12"/>
      <c r="N67" s="34">
        <f t="shared" si="1"/>
        <v>0</v>
      </c>
      <c r="O67" s="12"/>
      <c r="P67" s="35">
        <f>((O67-O67*($E67/(39.77*0.88))/(($E67/(39.77*0.88))+((1-$E67)/(43.2*0.83))))*LOOKUP(B67,DOM_COMB,'Información combustibles'!$B$2:$B$6))</f>
        <v>0</v>
      </c>
      <c r="Q67" s="34">
        <f t="shared" si="2"/>
        <v>0</v>
      </c>
      <c r="R67" s="34">
        <f t="shared" si="3"/>
        <v>0</v>
      </c>
      <c r="S67" s="34">
        <f t="shared" si="4"/>
        <v>0</v>
      </c>
      <c r="T67" s="35">
        <f t="shared" si="5"/>
        <v>0</v>
      </c>
    </row>
    <row r="68" spans="1:20" ht="12.75">
      <c r="A68" s="12"/>
      <c r="B68" s="12" t="s">
        <v>1</v>
      </c>
      <c r="C68" s="36"/>
      <c r="D68" s="36"/>
      <c r="E68" s="12"/>
      <c r="F68" s="12"/>
      <c r="G68" s="12"/>
      <c r="H68" s="12"/>
      <c r="I68" s="34">
        <f t="shared" si="0"/>
        <v>0</v>
      </c>
      <c r="J68" s="12"/>
      <c r="K68" s="35">
        <f>((J68-J68*($E68/(39.77*0.88))/(($E68/(39.77*0.88))+((1-$E68)/(43.2*0.83))))*LOOKUP(B68,DOM_COMB,'Información combustibles'!$B$2:$B$6))</f>
        <v>0</v>
      </c>
      <c r="L68" s="12"/>
      <c r="M68" s="12"/>
      <c r="N68" s="34">
        <f t="shared" si="1"/>
        <v>0</v>
      </c>
      <c r="O68" s="12"/>
      <c r="P68" s="35">
        <f>((O68-O68*($E68/(39.77*0.88))/(($E68/(39.77*0.88))+((1-$E68)/(43.2*0.83))))*LOOKUP(B68,DOM_COMB,'Información combustibles'!$B$2:$B$6))</f>
        <v>0</v>
      </c>
      <c r="Q68" s="34">
        <f t="shared" si="2"/>
        <v>0</v>
      </c>
      <c r="R68" s="34">
        <f t="shared" si="3"/>
        <v>0</v>
      </c>
      <c r="S68" s="34">
        <f t="shared" si="4"/>
        <v>0</v>
      </c>
      <c r="T68" s="35">
        <f t="shared" si="5"/>
        <v>0</v>
      </c>
    </row>
    <row r="69" spans="1:20" ht="12.75">
      <c r="A69" s="12"/>
      <c r="B69" s="12" t="s">
        <v>1</v>
      </c>
      <c r="C69" s="36"/>
      <c r="D69" s="36"/>
      <c r="E69" s="12"/>
      <c r="F69" s="12"/>
      <c r="G69" s="12"/>
      <c r="H69" s="12"/>
      <c r="I69" s="34">
        <f t="shared" si="0"/>
        <v>0</v>
      </c>
      <c r="J69" s="12"/>
      <c r="K69" s="35">
        <f>((J69-J69*($E69/(39.77*0.88))/(($E69/(39.77*0.88))+((1-$E69)/(43.2*0.83))))*LOOKUP(B69,DOM_COMB,'Información combustibles'!$B$2:$B$6))</f>
        <v>0</v>
      </c>
      <c r="L69" s="12"/>
      <c r="M69" s="12"/>
      <c r="N69" s="34">
        <f t="shared" si="1"/>
        <v>0</v>
      </c>
      <c r="O69" s="12"/>
      <c r="P69" s="35">
        <f>((O69-O69*($E69/(39.77*0.88))/(($E69/(39.77*0.88))+((1-$E69)/(43.2*0.83))))*LOOKUP(B69,DOM_COMB,'Información combustibles'!$B$2:$B$6))</f>
        <v>0</v>
      </c>
      <c r="Q69" s="34">
        <f t="shared" si="2"/>
        <v>0</v>
      </c>
      <c r="R69" s="34">
        <f t="shared" si="3"/>
        <v>0</v>
      </c>
      <c r="S69" s="34">
        <f t="shared" si="4"/>
        <v>0</v>
      </c>
      <c r="T69" s="35">
        <f t="shared" si="5"/>
        <v>0</v>
      </c>
    </row>
    <row r="70" spans="1:20" ht="12.75">
      <c r="A70" s="12"/>
      <c r="B70" s="12" t="s">
        <v>1</v>
      </c>
      <c r="C70" s="36"/>
      <c r="D70" s="36"/>
      <c r="E70" s="12"/>
      <c r="F70" s="12"/>
      <c r="G70" s="12"/>
      <c r="H70" s="12"/>
      <c r="I70" s="34">
        <f aca="true" t="shared" si="6" ref="I70:I99">IF(ISERROR(G70*H70),0,G70*H70)</f>
        <v>0</v>
      </c>
      <c r="J70" s="12"/>
      <c r="K70" s="35">
        <f>((J70-J70*($E70/(39.77*0.88))/(($E70/(39.77*0.88))+((1-$E70)/(43.2*0.83))))*LOOKUP(B70,DOM_COMB,'Información combustibles'!$B$2:$B$6))</f>
        <v>0</v>
      </c>
      <c r="L70" s="12"/>
      <c r="M70" s="12"/>
      <c r="N70" s="34">
        <f aca="true" t="shared" si="7" ref="N70:N99">IF(ISERROR(L70*M70),0,(L70*M70))</f>
        <v>0</v>
      </c>
      <c r="O70" s="12"/>
      <c r="P70" s="35">
        <f>((O70-O70*($E70/(39.77*0.88))/(($E70/(39.77*0.88))+((1-$E70)/(43.2*0.83))))*LOOKUP(B70,DOM_COMB,'Información combustibles'!$B$2:$B$6))</f>
        <v>0</v>
      </c>
      <c r="Q70" s="34">
        <f aca="true" t="shared" si="8" ref="Q70:Q99">IF(ISERROR((G70+L70)*F70),0,(G70+L70)*F70)</f>
        <v>0</v>
      </c>
      <c r="R70" s="34">
        <f aca="true" t="shared" si="9" ref="R70:R99">IF(ISERROR((H70+M70)*F70),0,(H70+M70)*F70)</f>
        <v>0</v>
      </c>
      <c r="S70" s="34">
        <f aca="true" t="shared" si="10" ref="S70:S99">IF(ISERROR((I70+N70)*F70),0,(I70+N70)*F70)</f>
        <v>0</v>
      </c>
      <c r="T70" s="35">
        <f aca="true" t="shared" si="11" ref="T70:T99">IF(ISERROR(F70*(K70+P70)/1000),0,F70*(K70+P70)/1000)</f>
        <v>0</v>
      </c>
    </row>
    <row r="71" spans="1:20" ht="12.75">
      <c r="A71" s="12"/>
      <c r="B71" s="12" t="s">
        <v>1</v>
      </c>
      <c r="C71" s="36"/>
      <c r="D71" s="36"/>
      <c r="E71" s="12"/>
      <c r="F71" s="12"/>
      <c r="G71" s="12"/>
      <c r="H71" s="12"/>
      <c r="I71" s="34">
        <f t="shared" si="6"/>
        <v>0</v>
      </c>
      <c r="J71" s="12"/>
      <c r="K71" s="35">
        <f>((J71-J71*($E71/(39.77*0.88))/(($E71/(39.77*0.88))+((1-$E71)/(43.2*0.83))))*LOOKUP(B71,DOM_COMB,'Información combustibles'!$B$2:$B$6))</f>
        <v>0</v>
      </c>
      <c r="L71" s="12"/>
      <c r="M71" s="12"/>
      <c r="N71" s="34">
        <f t="shared" si="7"/>
        <v>0</v>
      </c>
      <c r="O71" s="12"/>
      <c r="P71" s="35">
        <f>((O71-O71*($E71/(39.77*0.88))/(($E71/(39.77*0.88))+((1-$E71)/(43.2*0.83))))*LOOKUP(B71,DOM_COMB,'Información combustibles'!$B$2:$B$6))</f>
        <v>0</v>
      </c>
      <c r="Q71" s="34">
        <f t="shared" si="8"/>
        <v>0</v>
      </c>
      <c r="R71" s="34">
        <f t="shared" si="9"/>
        <v>0</v>
      </c>
      <c r="S71" s="34">
        <f t="shared" si="10"/>
        <v>0</v>
      </c>
      <c r="T71" s="35">
        <f t="shared" si="11"/>
        <v>0</v>
      </c>
    </row>
    <row r="72" spans="1:20" ht="12.75">
      <c r="A72" s="12"/>
      <c r="B72" s="12" t="s">
        <v>1</v>
      </c>
      <c r="C72" s="36"/>
      <c r="D72" s="36"/>
      <c r="E72" s="12"/>
      <c r="F72" s="12"/>
      <c r="G72" s="12"/>
      <c r="H72" s="12"/>
      <c r="I72" s="34">
        <f t="shared" si="6"/>
        <v>0</v>
      </c>
      <c r="J72" s="12"/>
      <c r="K72" s="35">
        <f>((J72-J72*($E72/(39.77*0.88))/(($E72/(39.77*0.88))+((1-$E72)/(43.2*0.83))))*LOOKUP(B72,DOM_COMB,'Información combustibles'!$B$2:$B$6))</f>
        <v>0</v>
      </c>
      <c r="L72" s="12"/>
      <c r="M72" s="12"/>
      <c r="N72" s="34">
        <f t="shared" si="7"/>
        <v>0</v>
      </c>
      <c r="O72" s="12"/>
      <c r="P72" s="35">
        <f>((O72-O72*($E72/(39.77*0.88))/(($E72/(39.77*0.88))+((1-$E72)/(43.2*0.83))))*LOOKUP(B72,DOM_COMB,'Información combustibles'!$B$2:$B$6))</f>
        <v>0</v>
      </c>
      <c r="Q72" s="34">
        <f t="shared" si="8"/>
        <v>0</v>
      </c>
      <c r="R72" s="34">
        <f t="shared" si="9"/>
        <v>0</v>
      </c>
      <c r="S72" s="34">
        <f t="shared" si="10"/>
        <v>0</v>
      </c>
      <c r="T72" s="35">
        <f t="shared" si="11"/>
        <v>0</v>
      </c>
    </row>
    <row r="73" spans="1:20" ht="12.75">
      <c r="A73" s="12"/>
      <c r="B73" s="12" t="s">
        <v>1</v>
      </c>
      <c r="C73" s="36"/>
      <c r="D73" s="36"/>
      <c r="E73" s="12"/>
      <c r="F73" s="12"/>
      <c r="G73" s="12"/>
      <c r="H73" s="12"/>
      <c r="I73" s="34">
        <f t="shared" si="6"/>
        <v>0</v>
      </c>
      <c r="J73" s="12"/>
      <c r="K73" s="35">
        <f>((J73-J73*($E73/(39.77*0.88))/(($E73/(39.77*0.88))+((1-$E73)/(43.2*0.83))))*LOOKUP(B73,DOM_COMB,'Información combustibles'!$B$2:$B$6))</f>
        <v>0</v>
      </c>
      <c r="L73" s="12"/>
      <c r="M73" s="12"/>
      <c r="N73" s="34">
        <f t="shared" si="7"/>
        <v>0</v>
      </c>
      <c r="O73" s="12"/>
      <c r="P73" s="35">
        <f>((O73-O73*($E73/(39.77*0.88))/(($E73/(39.77*0.88))+((1-$E73)/(43.2*0.83))))*LOOKUP(B73,DOM_COMB,'Información combustibles'!$B$2:$B$6))</f>
        <v>0</v>
      </c>
      <c r="Q73" s="34">
        <f t="shared" si="8"/>
        <v>0</v>
      </c>
      <c r="R73" s="34">
        <f t="shared" si="9"/>
        <v>0</v>
      </c>
      <c r="S73" s="34">
        <f t="shared" si="10"/>
        <v>0</v>
      </c>
      <c r="T73" s="35">
        <f t="shared" si="11"/>
        <v>0</v>
      </c>
    </row>
    <row r="74" spans="1:20" ht="12.75">
      <c r="A74" s="12"/>
      <c r="B74" s="12" t="s">
        <v>1</v>
      </c>
      <c r="C74" s="36"/>
      <c r="D74" s="36"/>
      <c r="E74" s="12"/>
      <c r="F74" s="12"/>
      <c r="G74" s="12"/>
      <c r="H74" s="12"/>
      <c r="I74" s="34">
        <f t="shared" si="6"/>
        <v>0</v>
      </c>
      <c r="J74" s="12"/>
      <c r="K74" s="35">
        <f>((J74-J74*($E74/(39.77*0.88))/(($E74/(39.77*0.88))+((1-$E74)/(43.2*0.83))))*LOOKUP(B74,DOM_COMB,'Información combustibles'!$B$2:$B$6))</f>
        <v>0</v>
      </c>
      <c r="L74" s="12"/>
      <c r="M74" s="12"/>
      <c r="N74" s="34">
        <f t="shared" si="7"/>
        <v>0</v>
      </c>
      <c r="O74" s="12"/>
      <c r="P74" s="35">
        <f>((O74-O74*($E74/(39.77*0.88))/(($E74/(39.77*0.88))+((1-$E74)/(43.2*0.83))))*LOOKUP(B74,DOM_COMB,'Información combustibles'!$B$2:$B$6))</f>
        <v>0</v>
      </c>
      <c r="Q74" s="34">
        <f t="shared" si="8"/>
        <v>0</v>
      </c>
      <c r="R74" s="34">
        <f t="shared" si="9"/>
        <v>0</v>
      </c>
      <c r="S74" s="34">
        <f t="shared" si="10"/>
        <v>0</v>
      </c>
      <c r="T74" s="35">
        <f t="shared" si="11"/>
        <v>0</v>
      </c>
    </row>
    <row r="75" spans="1:20" ht="12.75">
      <c r="A75" s="12"/>
      <c r="B75" s="12" t="s">
        <v>1</v>
      </c>
      <c r="C75" s="36"/>
      <c r="D75" s="36"/>
      <c r="E75" s="12"/>
      <c r="F75" s="12"/>
      <c r="G75" s="12"/>
      <c r="H75" s="12"/>
      <c r="I75" s="34">
        <f t="shared" si="6"/>
        <v>0</v>
      </c>
      <c r="J75" s="12"/>
      <c r="K75" s="35">
        <f>((J75-J75*($E75/(39.77*0.88))/(($E75/(39.77*0.88))+((1-$E75)/(43.2*0.83))))*LOOKUP(B75,DOM_COMB,'Información combustibles'!$B$2:$B$6))</f>
        <v>0</v>
      </c>
      <c r="L75" s="12"/>
      <c r="M75" s="12"/>
      <c r="N75" s="34">
        <f t="shared" si="7"/>
        <v>0</v>
      </c>
      <c r="O75" s="12"/>
      <c r="P75" s="35">
        <f>((O75-O75*($E75/(39.77*0.88))/(($E75/(39.77*0.88))+((1-$E75)/(43.2*0.83))))*LOOKUP(B75,DOM_COMB,'Información combustibles'!$B$2:$B$6))</f>
        <v>0</v>
      </c>
      <c r="Q75" s="34">
        <f t="shared" si="8"/>
        <v>0</v>
      </c>
      <c r="R75" s="34">
        <f t="shared" si="9"/>
        <v>0</v>
      </c>
      <c r="S75" s="34">
        <f t="shared" si="10"/>
        <v>0</v>
      </c>
      <c r="T75" s="35">
        <f t="shared" si="11"/>
        <v>0</v>
      </c>
    </row>
    <row r="76" spans="1:20" ht="12.75">
      <c r="A76" s="12"/>
      <c r="B76" s="12" t="s">
        <v>1</v>
      </c>
      <c r="C76" s="36"/>
      <c r="D76" s="36"/>
      <c r="E76" s="12"/>
      <c r="F76" s="12"/>
      <c r="G76" s="12"/>
      <c r="H76" s="12"/>
      <c r="I76" s="34">
        <f t="shared" si="6"/>
        <v>0</v>
      </c>
      <c r="J76" s="12"/>
      <c r="K76" s="35">
        <f>((J76-J76*($E76/(39.77*0.88))/(($E76/(39.77*0.88))+((1-$E76)/(43.2*0.83))))*LOOKUP(B76,DOM_COMB,'Información combustibles'!$B$2:$B$6))</f>
        <v>0</v>
      </c>
      <c r="L76" s="12"/>
      <c r="M76" s="12"/>
      <c r="N76" s="34">
        <f t="shared" si="7"/>
        <v>0</v>
      </c>
      <c r="O76" s="12"/>
      <c r="P76" s="35">
        <f>((O76-O76*($E76/(39.77*0.88))/(($E76/(39.77*0.88))+((1-$E76)/(43.2*0.83))))*LOOKUP(B76,DOM_COMB,'Información combustibles'!$B$2:$B$6))</f>
        <v>0</v>
      </c>
      <c r="Q76" s="34">
        <f t="shared" si="8"/>
        <v>0</v>
      </c>
      <c r="R76" s="34">
        <f t="shared" si="9"/>
        <v>0</v>
      </c>
      <c r="S76" s="34">
        <f t="shared" si="10"/>
        <v>0</v>
      </c>
      <c r="T76" s="35">
        <f t="shared" si="11"/>
        <v>0</v>
      </c>
    </row>
    <row r="77" spans="1:20" ht="12.75">
      <c r="A77" s="12"/>
      <c r="B77" s="12" t="s">
        <v>1</v>
      </c>
      <c r="C77" s="36"/>
      <c r="D77" s="36"/>
      <c r="E77" s="12"/>
      <c r="F77" s="12"/>
      <c r="G77" s="12"/>
      <c r="H77" s="12"/>
      <c r="I77" s="34">
        <f t="shared" si="6"/>
        <v>0</v>
      </c>
      <c r="J77" s="12"/>
      <c r="K77" s="35">
        <f>((J77-J77*($E77/(39.77*0.88))/(($E77/(39.77*0.88))+((1-$E77)/(43.2*0.83))))*LOOKUP(B77,DOM_COMB,'Información combustibles'!$B$2:$B$6))</f>
        <v>0</v>
      </c>
      <c r="L77" s="12"/>
      <c r="M77" s="12"/>
      <c r="N77" s="34">
        <f t="shared" si="7"/>
        <v>0</v>
      </c>
      <c r="O77" s="12"/>
      <c r="P77" s="35">
        <f>((O77-O77*($E77/(39.77*0.88))/(($E77/(39.77*0.88))+((1-$E77)/(43.2*0.83))))*LOOKUP(B77,DOM_COMB,'Información combustibles'!$B$2:$B$6))</f>
        <v>0</v>
      </c>
      <c r="Q77" s="34">
        <f t="shared" si="8"/>
        <v>0</v>
      </c>
      <c r="R77" s="34">
        <f t="shared" si="9"/>
        <v>0</v>
      </c>
      <c r="S77" s="34">
        <f t="shared" si="10"/>
        <v>0</v>
      </c>
      <c r="T77" s="35">
        <f t="shared" si="11"/>
        <v>0</v>
      </c>
    </row>
    <row r="78" spans="1:20" ht="12.75">
      <c r="A78" s="12"/>
      <c r="B78" s="12" t="s">
        <v>1</v>
      </c>
      <c r="C78" s="36"/>
      <c r="D78" s="36"/>
      <c r="E78" s="12"/>
      <c r="F78" s="12"/>
      <c r="G78" s="12"/>
      <c r="H78" s="12"/>
      <c r="I78" s="34">
        <f t="shared" si="6"/>
        <v>0</v>
      </c>
      <c r="J78" s="12"/>
      <c r="K78" s="35">
        <f>((J78-J78*($E78/(39.77*0.88))/(($E78/(39.77*0.88))+((1-$E78)/(43.2*0.83))))*LOOKUP(B78,DOM_COMB,'Información combustibles'!$B$2:$B$6))</f>
        <v>0</v>
      </c>
      <c r="L78" s="12"/>
      <c r="M78" s="12"/>
      <c r="N78" s="34">
        <f t="shared" si="7"/>
        <v>0</v>
      </c>
      <c r="O78" s="12"/>
      <c r="P78" s="35">
        <f>((O78-O78*($E78/(39.77*0.88))/(($E78/(39.77*0.88))+((1-$E78)/(43.2*0.83))))*LOOKUP(B78,DOM_COMB,'Información combustibles'!$B$2:$B$6))</f>
        <v>0</v>
      </c>
      <c r="Q78" s="34">
        <f t="shared" si="8"/>
        <v>0</v>
      </c>
      <c r="R78" s="34">
        <f t="shared" si="9"/>
        <v>0</v>
      </c>
      <c r="S78" s="34">
        <f t="shared" si="10"/>
        <v>0</v>
      </c>
      <c r="T78" s="35">
        <f t="shared" si="11"/>
        <v>0</v>
      </c>
    </row>
    <row r="79" spans="1:20" ht="12.75">
      <c r="A79" s="12"/>
      <c r="B79" s="12" t="s">
        <v>1</v>
      </c>
      <c r="C79" s="36"/>
      <c r="D79" s="36"/>
      <c r="E79" s="12"/>
      <c r="F79" s="12"/>
      <c r="G79" s="12"/>
      <c r="H79" s="12"/>
      <c r="I79" s="34">
        <f t="shared" si="6"/>
        <v>0</v>
      </c>
      <c r="J79" s="12"/>
      <c r="K79" s="35">
        <f>((J79-J79*($E79/(39.77*0.88))/(($E79/(39.77*0.88))+((1-$E79)/(43.2*0.83))))*LOOKUP(B79,DOM_COMB,'Información combustibles'!$B$2:$B$6))</f>
        <v>0</v>
      </c>
      <c r="L79" s="12"/>
      <c r="M79" s="12"/>
      <c r="N79" s="34">
        <f t="shared" si="7"/>
        <v>0</v>
      </c>
      <c r="O79" s="12"/>
      <c r="P79" s="35">
        <f>((O79-O79*($E79/(39.77*0.88))/(($E79/(39.77*0.88))+((1-$E79)/(43.2*0.83))))*LOOKUP(B79,DOM_COMB,'Información combustibles'!$B$2:$B$6))</f>
        <v>0</v>
      </c>
      <c r="Q79" s="34">
        <f t="shared" si="8"/>
        <v>0</v>
      </c>
      <c r="R79" s="34">
        <f t="shared" si="9"/>
        <v>0</v>
      </c>
      <c r="S79" s="34">
        <f t="shared" si="10"/>
        <v>0</v>
      </c>
      <c r="T79" s="35">
        <f t="shared" si="11"/>
        <v>0</v>
      </c>
    </row>
    <row r="80" spans="1:20" ht="12.75">
      <c r="A80" s="12"/>
      <c r="B80" s="12" t="s">
        <v>1</v>
      </c>
      <c r="C80" s="36"/>
      <c r="D80" s="36"/>
      <c r="E80" s="12"/>
      <c r="F80" s="12"/>
      <c r="G80" s="12"/>
      <c r="H80" s="12"/>
      <c r="I80" s="34">
        <f t="shared" si="6"/>
        <v>0</v>
      </c>
      <c r="J80" s="12"/>
      <c r="K80" s="35">
        <f>((J80-J80*($E80/(39.77*0.88))/(($E80/(39.77*0.88))+((1-$E80)/(43.2*0.83))))*LOOKUP(B80,DOM_COMB,'Información combustibles'!$B$2:$B$6))</f>
        <v>0</v>
      </c>
      <c r="L80" s="12"/>
      <c r="M80" s="12"/>
      <c r="N80" s="34">
        <f t="shared" si="7"/>
        <v>0</v>
      </c>
      <c r="O80" s="12"/>
      <c r="P80" s="35">
        <f>((O80-O80*($E80/(39.77*0.88))/(($E80/(39.77*0.88))+((1-$E80)/(43.2*0.83))))*LOOKUP(B80,DOM_COMB,'Información combustibles'!$B$2:$B$6))</f>
        <v>0</v>
      </c>
      <c r="Q80" s="34">
        <f t="shared" si="8"/>
        <v>0</v>
      </c>
      <c r="R80" s="34">
        <f t="shared" si="9"/>
        <v>0</v>
      </c>
      <c r="S80" s="34">
        <f t="shared" si="10"/>
        <v>0</v>
      </c>
      <c r="T80" s="35">
        <f t="shared" si="11"/>
        <v>0</v>
      </c>
    </row>
    <row r="81" spans="1:20" ht="12.75">
      <c r="A81" s="12"/>
      <c r="B81" s="12" t="s">
        <v>1</v>
      </c>
      <c r="C81" s="36"/>
      <c r="D81" s="36"/>
      <c r="E81" s="12"/>
      <c r="F81" s="12"/>
      <c r="G81" s="12"/>
      <c r="H81" s="12"/>
      <c r="I81" s="34">
        <f t="shared" si="6"/>
        <v>0</v>
      </c>
      <c r="J81" s="12"/>
      <c r="K81" s="35">
        <f>((J81-J81*($E81/(39.77*0.88))/(($E81/(39.77*0.88))+((1-$E81)/(43.2*0.83))))*LOOKUP(B81,DOM_COMB,'Información combustibles'!$B$2:$B$6))</f>
        <v>0</v>
      </c>
      <c r="L81" s="12"/>
      <c r="M81" s="12"/>
      <c r="N81" s="34">
        <f t="shared" si="7"/>
        <v>0</v>
      </c>
      <c r="O81" s="12"/>
      <c r="P81" s="35">
        <f>((O81-O81*($E81/(39.77*0.88))/(($E81/(39.77*0.88))+((1-$E81)/(43.2*0.83))))*LOOKUP(B81,DOM_COMB,'Información combustibles'!$B$2:$B$6))</f>
        <v>0</v>
      </c>
      <c r="Q81" s="34">
        <f t="shared" si="8"/>
        <v>0</v>
      </c>
      <c r="R81" s="34">
        <f t="shared" si="9"/>
        <v>0</v>
      </c>
      <c r="S81" s="34">
        <f t="shared" si="10"/>
        <v>0</v>
      </c>
      <c r="T81" s="35">
        <f t="shared" si="11"/>
        <v>0</v>
      </c>
    </row>
    <row r="82" spans="1:20" ht="12.75">
      <c r="A82" s="12"/>
      <c r="B82" s="12" t="s">
        <v>1</v>
      </c>
      <c r="C82" s="36"/>
      <c r="D82" s="36"/>
      <c r="E82" s="12"/>
      <c r="F82" s="12"/>
      <c r="G82" s="12"/>
      <c r="H82" s="12"/>
      <c r="I82" s="34">
        <f t="shared" si="6"/>
        <v>0</v>
      </c>
      <c r="J82" s="12"/>
      <c r="K82" s="35">
        <f>((J82-J82*($E82/(39.77*0.88))/(($E82/(39.77*0.88))+((1-$E82)/(43.2*0.83))))*LOOKUP(B82,DOM_COMB,'Información combustibles'!$B$2:$B$6))</f>
        <v>0</v>
      </c>
      <c r="L82" s="12"/>
      <c r="M82" s="12"/>
      <c r="N82" s="34">
        <f t="shared" si="7"/>
        <v>0</v>
      </c>
      <c r="O82" s="12"/>
      <c r="P82" s="35">
        <f>((O82-O82*($E82/(39.77*0.88))/(($E82/(39.77*0.88))+((1-$E82)/(43.2*0.83))))*LOOKUP(B82,DOM_COMB,'Información combustibles'!$B$2:$B$6))</f>
        <v>0</v>
      </c>
      <c r="Q82" s="34">
        <f t="shared" si="8"/>
        <v>0</v>
      </c>
      <c r="R82" s="34">
        <f t="shared" si="9"/>
        <v>0</v>
      </c>
      <c r="S82" s="34">
        <f t="shared" si="10"/>
        <v>0</v>
      </c>
      <c r="T82" s="35">
        <f t="shared" si="11"/>
        <v>0</v>
      </c>
    </row>
    <row r="83" spans="1:20" ht="12.75">
      <c r="A83" s="12"/>
      <c r="B83" s="12" t="s">
        <v>1</v>
      </c>
      <c r="C83" s="36"/>
      <c r="D83" s="36"/>
      <c r="E83" s="12"/>
      <c r="F83" s="12"/>
      <c r="G83" s="12"/>
      <c r="H83" s="12"/>
      <c r="I83" s="34">
        <f t="shared" si="6"/>
        <v>0</v>
      </c>
      <c r="J83" s="12"/>
      <c r="K83" s="35">
        <f>((J83-J83*($E83/(39.77*0.88))/(($E83/(39.77*0.88))+((1-$E83)/(43.2*0.83))))*LOOKUP(B83,DOM_COMB,'Información combustibles'!$B$2:$B$6))</f>
        <v>0</v>
      </c>
      <c r="L83" s="12"/>
      <c r="M83" s="12"/>
      <c r="N83" s="34">
        <f t="shared" si="7"/>
        <v>0</v>
      </c>
      <c r="O83" s="12"/>
      <c r="P83" s="35">
        <f>((O83-O83*($E83/(39.77*0.88))/(($E83/(39.77*0.88))+((1-$E83)/(43.2*0.83))))*LOOKUP(B83,DOM_COMB,'Información combustibles'!$B$2:$B$6))</f>
        <v>0</v>
      </c>
      <c r="Q83" s="34">
        <f t="shared" si="8"/>
        <v>0</v>
      </c>
      <c r="R83" s="34">
        <f t="shared" si="9"/>
        <v>0</v>
      </c>
      <c r="S83" s="34">
        <f t="shared" si="10"/>
        <v>0</v>
      </c>
      <c r="T83" s="35">
        <f t="shared" si="11"/>
        <v>0</v>
      </c>
    </row>
    <row r="84" spans="1:20" ht="12.75">
      <c r="A84" s="12"/>
      <c r="B84" s="12" t="s">
        <v>1</v>
      </c>
      <c r="C84" s="36"/>
      <c r="D84" s="36"/>
      <c r="E84" s="12"/>
      <c r="F84" s="12"/>
      <c r="G84" s="12"/>
      <c r="H84" s="12"/>
      <c r="I84" s="34">
        <f t="shared" si="6"/>
        <v>0</v>
      </c>
      <c r="J84" s="12"/>
      <c r="K84" s="35">
        <f>((J84-J84*($E84/(39.77*0.88))/(($E84/(39.77*0.88))+((1-$E84)/(43.2*0.83))))*LOOKUP(B84,DOM_COMB,'Información combustibles'!$B$2:$B$6))</f>
        <v>0</v>
      </c>
      <c r="L84" s="12"/>
      <c r="M84" s="12"/>
      <c r="N84" s="34">
        <f t="shared" si="7"/>
        <v>0</v>
      </c>
      <c r="O84" s="12"/>
      <c r="P84" s="35">
        <f>((O84-O84*($E84/(39.77*0.88))/(($E84/(39.77*0.88))+((1-$E84)/(43.2*0.83))))*LOOKUP(B84,DOM_COMB,'Información combustibles'!$B$2:$B$6))</f>
        <v>0</v>
      </c>
      <c r="Q84" s="34">
        <f t="shared" si="8"/>
        <v>0</v>
      </c>
      <c r="R84" s="34">
        <f t="shared" si="9"/>
        <v>0</v>
      </c>
      <c r="S84" s="34">
        <f t="shared" si="10"/>
        <v>0</v>
      </c>
      <c r="T84" s="35">
        <f t="shared" si="11"/>
        <v>0</v>
      </c>
    </row>
    <row r="85" spans="1:20" ht="12.75">
      <c r="A85" s="12"/>
      <c r="B85" s="12" t="s">
        <v>1</v>
      </c>
      <c r="C85" s="36"/>
      <c r="D85" s="36"/>
      <c r="E85" s="12"/>
      <c r="F85" s="12"/>
      <c r="G85" s="12"/>
      <c r="H85" s="12"/>
      <c r="I85" s="34">
        <f t="shared" si="6"/>
        <v>0</v>
      </c>
      <c r="J85" s="12"/>
      <c r="K85" s="35">
        <f>((J85-J85*($E85/(39.77*0.88))/(($E85/(39.77*0.88))+((1-$E85)/(43.2*0.83))))*LOOKUP(B85,DOM_COMB,'Información combustibles'!$B$2:$B$6))</f>
        <v>0</v>
      </c>
      <c r="L85" s="12"/>
      <c r="M85" s="12"/>
      <c r="N85" s="34">
        <f t="shared" si="7"/>
        <v>0</v>
      </c>
      <c r="O85" s="12"/>
      <c r="P85" s="35">
        <f>((O85-O85*($E85/(39.77*0.88))/(($E85/(39.77*0.88))+((1-$E85)/(43.2*0.83))))*LOOKUP(B85,DOM_COMB,'Información combustibles'!$B$2:$B$6))</f>
        <v>0</v>
      </c>
      <c r="Q85" s="34">
        <f t="shared" si="8"/>
        <v>0</v>
      </c>
      <c r="R85" s="34">
        <f t="shared" si="9"/>
        <v>0</v>
      </c>
      <c r="S85" s="34">
        <f t="shared" si="10"/>
        <v>0</v>
      </c>
      <c r="T85" s="35">
        <f t="shared" si="11"/>
        <v>0</v>
      </c>
    </row>
    <row r="86" spans="1:20" ht="12.75">
      <c r="A86" s="12"/>
      <c r="B86" s="12" t="s">
        <v>1</v>
      </c>
      <c r="C86" s="36"/>
      <c r="D86" s="36"/>
      <c r="E86" s="12"/>
      <c r="F86" s="12"/>
      <c r="G86" s="12"/>
      <c r="H86" s="12"/>
      <c r="I86" s="34">
        <f t="shared" si="6"/>
        <v>0</v>
      </c>
      <c r="J86" s="12"/>
      <c r="K86" s="35">
        <f>((J86-J86*($E86/(39.77*0.88))/(($E86/(39.77*0.88))+((1-$E86)/(43.2*0.83))))*LOOKUP(B86,DOM_COMB,'Información combustibles'!$B$2:$B$6))</f>
        <v>0</v>
      </c>
      <c r="L86" s="12"/>
      <c r="M86" s="12"/>
      <c r="N86" s="34">
        <f t="shared" si="7"/>
        <v>0</v>
      </c>
      <c r="O86" s="12"/>
      <c r="P86" s="35">
        <f>((O86-O86*($E86/(39.77*0.88))/(($E86/(39.77*0.88))+((1-$E86)/(43.2*0.83))))*LOOKUP(B86,DOM_COMB,'Información combustibles'!$B$2:$B$6))</f>
        <v>0</v>
      </c>
      <c r="Q86" s="34">
        <f t="shared" si="8"/>
        <v>0</v>
      </c>
      <c r="R86" s="34">
        <f t="shared" si="9"/>
        <v>0</v>
      </c>
      <c r="S86" s="34">
        <f t="shared" si="10"/>
        <v>0</v>
      </c>
      <c r="T86" s="35">
        <f t="shared" si="11"/>
        <v>0</v>
      </c>
    </row>
    <row r="87" spans="1:20" ht="12.75">
      <c r="A87" s="12"/>
      <c r="B87" s="12" t="s">
        <v>1</v>
      </c>
      <c r="C87" s="36"/>
      <c r="D87" s="36"/>
      <c r="E87" s="12"/>
      <c r="F87" s="12"/>
      <c r="G87" s="12"/>
      <c r="H87" s="12"/>
      <c r="I87" s="34">
        <f t="shared" si="6"/>
        <v>0</v>
      </c>
      <c r="J87" s="12"/>
      <c r="K87" s="35">
        <f>((J87-J87*($E87/(39.77*0.88))/(($E87/(39.77*0.88))+((1-$E87)/(43.2*0.83))))*LOOKUP(B87,DOM_COMB,'Información combustibles'!$B$2:$B$6))</f>
        <v>0</v>
      </c>
      <c r="L87" s="12"/>
      <c r="M87" s="12"/>
      <c r="N87" s="34">
        <f t="shared" si="7"/>
        <v>0</v>
      </c>
      <c r="O87" s="12"/>
      <c r="P87" s="35">
        <f>((O87-O87*($E87/(39.77*0.88))/(($E87/(39.77*0.88))+((1-$E87)/(43.2*0.83))))*LOOKUP(B87,DOM_COMB,'Información combustibles'!$B$2:$B$6))</f>
        <v>0</v>
      </c>
      <c r="Q87" s="34">
        <f t="shared" si="8"/>
        <v>0</v>
      </c>
      <c r="R87" s="34">
        <f t="shared" si="9"/>
        <v>0</v>
      </c>
      <c r="S87" s="34">
        <f t="shared" si="10"/>
        <v>0</v>
      </c>
      <c r="T87" s="35">
        <f t="shared" si="11"/>
        <v>0</v>
      </c>
    </row>
    <row r="88" spans="1:20" ht="12.75">
      <c r="A88" s="12"/>
      <c r="B88" s="12" t="s">
        <v>1</v>
      </c>
      <c r="C88" s="36"/>
      <c r="D88" s="36"/>
      <c r="E88" s="12"/>
      <c r="F88" s="12"/>
      <c r="G88" s="12"/>
      <c r="H88" s="12"/>
      <c r="I88" s="34">
        <f t="shared" si="6"/>
        <v>0</v>
      </c>
      <c r="J88" s="12"/>
      <c r="K88" s="35">
        <f>((J88-J88*($E88/(39.77*0.88))/(($E88/(39.77*0.88))+((1-$E88)/(43.2*0.83))))*LOOKUP(B88,DOM_COMB,'Información combustibles'!$B$2:$B$6))</f>
        <v>0</v>
      </c>
      <c r="L88" s="12"/>
      <c r="M88" s="12"/>
      <c r="N88" s="34">
        <f t="shared" si="7"/>
        <v>0</v>
      </c>
      <c r="O88" s="12"/>
      <c r="P88" s="35">
        <f>((O88-O88*($E88/(39.77*0.88))/(($E88/(39.77*0.88))+((1-$E88)/(43.2*0.83))))*LOOKUP(B88,DOM_COMB,'Información combustibles'!$B$2:$B$6))</f>
        <v>0</v>
      </c>
      <c r="Q88" s="34">
        <f t="shared" si="8"/>
        <v>0</v>
      </c>
      <c r="R88" s="34">
        <f t="shared" si="9"/>
        <v>0</v>
      </c>
      <c r="S88" s="34">
        <f t="shared" si="10"/>
        <v>0</v>
      </c>
      <c r="T88" s="35">
        <f t="shared" si="11"/>
        <v>0</v>
      </c>
    </row>
    <row r="89" spans="1:20" ht="12.75">
      <c r="A89" s="12"/>
      <c r="B89" s="12" t="s">
        <v>1</v>
      </c>
      <c r="C89" s="36"/>
      <c r="D89" s="36"/>
      <c r="E89" s="12"/>
      <c r="F89" s="12"/>
      <c r="G89" s="12"/>
      <c r="H89" s="12"/>
      <c r="I89" s="34">
        <f t="shared" si="6"/>
        <v>0</v>
      </c>
      <c r="J89" s="12"/>
      <c r="K89" s="35">
        <f>((J89-J89*($E89/(39.77*0.88))/(($E89/(39.77*0.88))+((1-$E89)/(43.2*0.83))))*LOOKUP(B89,DOM_COMB,'Información combustibles'!$B$2:$B$6))</f>
        <v>0</v>
      </c>
      <c r="L89" s="12"/>
      <c r="M89" s="12"/>
      <c r="N89" s="34">
        <f t="shared" si="7"/>
        <v>0</v>
      </c>
      <c r="O89" s="12"/>
      <c r="P89" s="35">
        <f>((O89-O89*($E89/(39.77*0.88))/(($E89/(39.77*0.88))+((1-$E89)/(43.2*0.83))))*LOOKUP(B89,DOM_COMB,'Información combustibles'!$B$2:$B$6))</f>
        <v>0</v>
      </c>
      <c r="Q89" s="34">
        <f t="shared" si="8"/>
        <v>0</v>
      </c>
      <c r="R89" s="34">
        <f t="shared" si="9"/>
        <v>0</v>
      </c>
      <c r="S89" s="34">
        <f t="shared" si="10"/>
        <v>0</v>
      </c>
      <c r="T89" s="35">
        <f t="shared" si="11"/>
        <v>0</v>
      </c>
    </row>
    <row r="90" spans="1:20" ht="12.75">
      <c r="A90" s="12"/>
      <c r="B90" s="12" t="s">
        <v>1</v>
      </c>
      <c r="C90" s="36"/>
      <c r="D90" s="36"/>
      <c r="E90" s="12"/>
      <c r="F90" s="12"/>
      <c r="G90" s="12"/>
      <c r="H90" s="12"/>
      <c r="I90" s="34">
        <f t="shared" si="6"/>
        <v>0</v>
      </c>
      <c r="J90" s="12"/>
      <c r="K90" s="35">
        <f>((J90-J90*($E90/(39.77*0.88))/(($E90/(39.77*0.88))+((1-$E90)/(43.2*0.83))))*LOOKUP(B90,DOM_COMB,'Información combustibles'!$B$2:$B$6))</f>
        <v>0</v>
      </c>
      <c r="L90" s="12"/>
      <c r="M90" s="12"/>
      <c r="N90" s="34">
        <f t="shared" si="7"/>
        <v>0</v>
      </c>
      <c r="O90" s="12"/>
      <c r="P90" s="35">
        <f>((O90-O90*($E90/(39.77*0.88))/(($E90/(39.77*0.88))+((1-$E90)/(43.2*0.83))))*LOOKUP(B90,DOM_COMB,'Información combustibles'!$B$2:$B$6))</f>
        <v>0</v>
      </c>
      <c r="Q90" s="34">
        <f t="shared" si="8"/>
        <v>0</v>
      </c>
      <c r="R90" s="34">
        <f t="shared" si="9"/>
        <v>0</v>
      </c>
      <c r="S90" s="34">
        <f t="shared" si="10"/>
        <v>0</v>
      </c>
      <c r="T90" s="35">
        <f t="shared" si="11"/>
        <v>0</v>
      </c>
    </row>
    <row r="91" spans="1:20" ht="12.75">
      <c r="A91" s="12"/>
      <c r="B91" s="12" t="s">
        <v>1</v>
      </c>
      <c r="C91" s="36"/>
      <c r="D91" s="36"/>
      <c r="E91" s="12"/>
      <c r="F91" s="12"/>
      <c r="G91" s="12"/>
      <c r="H91" s="12"/>
      <c r="I91" s="34">
        <f t="shared" si="6"/>
        <v>0</v>
      </c>
      <c r="J91" s="12"/>
      <c r="K91" s="35">
        <f>((J91-J91*($E91/(39.77*0.88))/(($E91/(39.77*0.88))+((1-$E91)/(43.2*0.83))))*LOOKUP(B91,DOM_COMB,'Información combustibles'!$B$2:$B$6))</f>
        <v>0</v>
      </c>
      <c r="L91" s="12"/>
      <c r="M91" s="12"/>
      <c r="N91" s="34">
        <f t="shared" si="7"/>
        <v>0</v>
      </c>
      <c r="O91" s="12"/>
      <c r="P91" s="35">
        <f>((O91-O91*($E91/(39.77*0.88))/(($E91/(39.77*0.88))+((1-$E91)/(43.2*0.83))))*LOOKUP(B91,DOM_COMB,'Información combustibles'!$B$2:$B$6))</f>
        <v>0</v>
      </c>
      <c r="Q91" s="34">
        <f t="shared" si="8"/>
        <v>0</v>
      </c>
      <c r="R91" s="34">
        <f t="shared" si="9"/>
        <v>0</v>
      </c>
      <c r="S91" s="34">
        <f t="shared" si="10"/>
        <v>0</v>
      </c>
      <c r="T91" s="35">
        <f t="shared" si="11"/>
        <v>0</v>
      </c>
    </row>
    <row r="92" spans="1:20" ht="12.75">
      <c r="A92" s="12"/>
      <c r="B92" s="12" t="s">
        <v>1</v>
      </c>
      <c r="C92" s="36"/>
      <c r="D92" s="36"/>
      <c r="E92" s="12"/>
      <c r="F92" s="12"/>
      <c r="G92" s="12"/>
      <c r="H92" s="12"/>
      <c r="I92" s="34">
        <f t="shared" si="6"/>
        <v>0</v>
      </c>
      <c r="J92" s="12"/>
      <c r="K92" s="35">
        <f>((J92-J92*($E92/(39.77*0.88))/(($E92/(39.77*0.88))+((1-$E92)/(43.2*0.83))))*LOOKUP(B92,DOM_COMB,'Información combustibles'!$B$2:$B$6))</f>
        <v>0</v>
      </c>
      <c r="L92" s="12"/>
      <c r="M92" s="12"/>
      <c r="N92" s="34">
        <f t="shared" si="7"/>
        <v>0</v>
      </c>
      <c r="O92" s="12"/>
      <c r="P92" s="35">
        <f>((O92-O92*($E92/(39.77*0.88))/(($E92/(39.77*0.88))+((1-$E92)/(43.2*0.83))))*LOOKUP(B92,DOM_COMB,'Información combustibles'!$B$2:$B$6))</f>
        <v>0</v>
      </c>
      <c r="Q92" s="34">
        <f t="shared" si="8"/>
        <v>0</v>
      </c>
      <c r="R92" s="34">
        <f t="shared" si="9"/>
        <v>0</v>
      </c>
      <c r="S92" s="34">
        <f t="shared" si="10"/>
        <v>0</v>
      </c>
      <c r="T92" s="35">
        <f t="shared" si="11"/>
        <v>0</v>
      </c>
    </row>
    <row r="93" spans="1:20" ht="12.75">
      <c r="A93" s="12"/>
      <c r="B93" s="12" t="s">
        <v>1</v>
      </c>
      <c r="C93" s="36"/>
      <c r="D93" s="36"/>
      <c r="E93" s="12"/>
      <c r="F93" s="12"/>
      <c r="G93" s="12"/>
      <c r="H93" s="12"/>
      <c r="I93" s="34">
        <f t="shared" si="6"/>
        <v>0</v>
      </c>
      <c r="J93" s="12"/>
      <c r="K93" s="35">
        <f>((J93-J93*($E93/(39.77*0.88))/(($E93/(39.77*0.88))+((1-$E93)/(43.2*0.83))))*LOOKUP(B93,DOM_COMB,'Información combustibles'!$B$2:$B$6))</f>
        <v>0</v>
      </c>
      <c r="L93" s="12"/>
      <c r="M93" s="12"/>
      <c r="N93" s="34">
        <f t="shared" si="7"/>
        <v>0</v>
      </c>
      <c r="O93" s="12"/>
      <c r="P93" s="35">
        <f>((O93-O93*($E93/(39.77*0.88))/(($E93/(39.77*0.88))+((1-$E93)/(43.2*0.83))))*LOOKUP(B93,DOM_COMB,'Información combustibles'!$B$2:$B$6))</f>
        <v>0</v>
      </c>
      <c r="Q93" s="34">
        <f t="shared" si="8"/>
        <v>0</v>
      </c>
      <c r="R93" s="34">
        <f t="shared" si="9"/>
        <v>0</v>
      </c>
      <c r="S93" s="34">
        <f t="shared" si="10"/>
        <v>0</v>
      </c>
      <c r="T93" s="35">
        <f t="shared" si="11"/>
        <v>0</v>
      </c>
    </row>
    <row r="94" spans="1:20" ht="12.75">
      <c r="A94" s="12"/>
      <c r="B94" s="12" t="s">
        <v>1</v>
      </c>
      <c r="C94" s="36"/>
      <c r="D94" s="36"/>
      <c r="E94" s="12"/>
      <c r="F94" s="12"/>
      <c r="G94" s="12"/>
      <c r="H94" s="12"/>
      <c r="I94" s="34">
        <f t="shared" si="6"/>
        <v>0</v>
      </c>
      <c r="J94" s="12"/>
      <c r="K94" s="35">
        <f>((J94-J94*($E94/(39.77*0.88))/(($E94/(39.77*0.88))+((1-$E94)/(43.2*0.83))))*LOOKUP(B94,DOM_COMB,'Información combustibles'!$B$2:$B$6))</f>
        <v>0</v>
      </c>
      <c r="L94" s="12"/>
      <c r="M94" s="12"/>
      <c r="N94" s="34">
        <f t="shared" si="7"/>
        <v>0</v>
      </c>
      <c r="O94" s="12"/>
      <c r="P94" s="35">
        <f>((O94-O94*($E94/(39.77*0.88))/(($E94/(39.77*0.88))+((1-$E94)/(43.2*0.83))))*LOOKUP(B94,DOM_COMB,'Información combustibles'!$B$2:$B$6))</f>
        <v>0</v>
      </c>
      <c r="Q94" s="34">
        <f t="shared" si="8"/>
        <v>0</v>
      </c>
      <c r="R94" s="34">
        <f t="shared" si="9"/>
        <v>0</v>
      </c>
      <c r="S94" s="34">
        <f t="shared" si="10"/>
        <v>0</v>
      </c>
      <c r="T94" s="35">
        <f t="shared" si="11"/>
        <v>0</v>
      </c>
    </row>
    <row r="95" spans="1:20" ht="12.75">
      <c r="A95" s="12"/>
      <c r="B95" s="12" t="s">
        <v>1</v>
      </c>
      <c r="C95" s="36"/>
      <c r="D95" s="36"/>
      <c r="E95" s="12"/>
      <c r="F95" s="12"/>
      <c r="G95" s="12"/>
      <c r="H95" s="12"/>
      <c r="I95" s="34">
        <f t="shared" si="6"/>
        <v>0</v>
      </c>
      <c r="J95" s="12"/>
      <c r="K95" s="35">
        <f>((J95-J95*($E95/(39.77*0.88))/(($E95/(39.77*0.88))+((1-$E95)/(43.2*0.83))))*LOOKUP(B95,DOM_COMB,'Información combustibles'!$B$2:$B$6))</f>
        <v>0</v>
      </c>
      <c r="L95" s="12"/>
      <c r="M95" s="12"/>
      <c r="N95" s="34">
        <f t="shared" si="7"/>
        <v>0</v>
      </c>
      <c r="O95" s="12"/>
      <c r="P95" s="35">
        <f>((O95-O95*($E95/(39.77*0.88))/(($E95/(39.77*0.88))+((1-$E95)/(43.2*0.83))))*LOOKUP(B95,DOM_COMB,'Información combustibles'!$B$2:$B$6))</f>
        <v>0</v>
      </c>
      <c r="Q95" s="34">
        <f t="shared" si="8"/>
        <v>0</v>
      </c>
      <c r="R95" s="34">
        <f t="shared" si="9"/>
        <v>0</v>
      </c>
      <c r="S95" s="34">
        <f t="shared" si="10"/>
        <v>0</v>
      </c>
      <c r="T95" s="35">
        <f t="shared" si="11"/>
        <v>0</v>
      </c>
    </row>
    <row r="96" spans="1:20" ht="12.75">
      <c r="A96" s="12"/>
      <c r="B96" s="12" t="s">
        <v>1</v>
      </c>
      <c r="C96" s="36"/>
      <c r="D96" s="36"/>
      <c r="E96" s="33"/>
      <c r="F96" s="12"/>
      <c r="G96" s="12"/>
      <c r="H96" s="12"/>
      <c r="I96" s="34">
        <f t="shared" si="6"/>
        <v>0</v>
      </c>
      <c r="J96" s="12"/>
      <c r="K96" s="35">
        <f>((J96-J96*($E96/(39.77*0.88))/(($E96/(39.77*0.88))+((1-$E96)/(43.2*0.83))))*LOOKUP(B96,DOM_COMB,'Información combustibles'!$B$2:$B$6))</f>
        <v>0</v>
      </c>
      <c r="L96" s="12"/>
      <c r="M96" s="12"/>
      <c r="N96" s="34">
        <f t="shared" si="7"/>
        <v>0</v>
      </c>
      <c r="O96" s="12"/>
      <c r="P96" s="35">
        <f>((O96-O96*($E96/(39.77*0.88))/(($E96/(39.77*0.88))+((1-$E96)/(43.2*0.83))))*LOOKUP(B96,DOM_COMB,'Información combustibles'!$B$2:$B$6))</f>
        <v>0</v>
      </c>
      <c r="Q96" s="34">
        <f t="shared" si="8"/>
        <v>0</v>
      </c>
      <c r="R96" s="34">
        <f t="shared" si="9"/>
        <v>0</v>
      </c>
      <c r="S96" s="34">
        <f t="shared" si="10"/>
        <v>0</v>
      </c>
      <c r="T96" s="35">
        <f t="shared" si="11"/>
        <v>0</v>
      </c>
    </row>
    <row r="97" spans="1:20" ht="12.75">
      <c r="A97" s="12"/>
      <c r="B97" s="12" t="s">
        <v>1</v>
      </c>
      <c r="C97" s="36"/>
      <c r="D97" s="36"/>
      <c r="E97" s="33"/>
      <c r="F97" s="12"/>
      <c r="G97" s="12"/>
      <c r="H97" s="12"/>
      <c r="I97" s="34">
        <f t="shared" si="6"/>
        <v>0</v>
      </c>
      <c r="J97" s="12"/>
      <c r="K97" s="35">
        <f>((J97-J97*($E97/(39.77*0.88))/(($E97/(39.77*0.88))+((1-$E97)/(43.2*0.83))))*LOOKUP(B97,DOM_COMB,'Información combustibles'!$B$2:$B$6))</f>
        <v>0</v>
      </c>
      <c r="L97" s="12"/>
      <c r="M97" s="12"/>
      <c r="N97" s="34">
        <f t="shared" si="7"/>
        <v>0</v>
      </c>
      <c r="O97" s="12"/>
      <c r="P97" s="35">
        <f>((O97-O97*($E97/(39.77*0.88))/(($E97/(39.77*0.88))+((1-$E97)/(43.2*0.83))))*LOOKUP(B97,DOM_COMB,'Información combustibles'!$B$2:$B$6))</f>
        <v>0</v>
      </c>
      <c r="Q97" s="34">
        <f t="shared" si="8"/>
        <v>0</v>
      </c>
      <c r="R97" s="34">
        <f t="shared" si="9"/>
        <v>0</v>
      </c>
      <c r="S97" s="34">
        <f t="shared" si="10"/>
        <v>0</v>
      </c>
      <c r="T97" s="35">
        <f t="shared" si="11"/>
        <v>0</v>
      </c>
    </row>
    <row r="98" spans="1:20" ht="12.75">
      <c r="A98" s="12"/>
      <c r="B98" s="12" t="s">
        <v>1</v>
      </c>
      <c r="C98" s="36"/>
      <c r="D98" s="36"/>
      <c r="E98" s="33"/>
      <c r="F98" s="12"/>
      <c r="G98" s="12"/>
      <c r="H98" s="12"/>
      <c r="I98" s="34">
        <f t="shared" si="6"/>
        <v>0</v>
      </c>
      <c r="J98" s="12"/>
      <c r="K98" s="35">
        <f>((J98-J98*($E98/(39.77*0.88))/(($E98/(39.77*0.88))+((1-$E98)/(43.2*0.83))))*LOOKUP(B98,DOM_COMB,'Información combustibles'!$B$2:$B$6))</f>
        <v>0</v>
      </c>
      <c r="L98" s="12"/>
      <c r="M98" s="12"/>
      <c r="N98" s="34">
        <f t="shared" si="7"/>
        <v>0</v>
      </c>
      <c r="O98" s="12"/>
      <c r="P98" s="35">
        <f>((O98-O98*($E98/(39.77*0.88))/(($E98/(39.77*0.88))+((1-$E98)/(43.2*0.83))))*LOOKUP(B98,DOM_COMB,'Información combustibles'!$B$2:$B$6))</f>
        <v>0</v>
      </c>
      <c r="Q98" s="34">
        <f t="shared" si="8"/>
        <v>0</v>
      </c>
      <c r="R98" s="34">
        <f t="shared" si="9"/>
        <v>0</v>
      </c>
      <c r="S98" s="34">
        <f t="shared" si="10"/>
        <v>0</v>
      </c>
      <c r="T98" s="35">
        <f t="shared" si="11"/>
        <v>0</v>
      </c>
    </row>
    <row r="99" spans="1:20" ht="12.75">
      <c r="A99" s="12"/>
      <c r="B99" s="12" t="s">
        <v>138</v>
      </c>
      <c r="C99" s="36"/>
      <c r="D99" s="36"/>
      <c r="E99" s="33"/>
      <c r="F99" s="12"/>
      <c r="G99" s="12"/>
      <c r="H99" s="12"/>
      <c r="I99" s="34">
        <f t="shared" si="6"/>
        <v>0</v>
      </c>
      <c r="J99" s="12"/>
      <c r="K99" s="35">
        <f>((J99-J99*($E99/(39.77*0.88))/(($E99/(39.77*0.88))+((1-$E99)/(43.2*0.83))))*LOOKUP(B99,DOM_COMB,'Información combustibles'!$B$2:$B$6))</f>
        <v>0</v>
      </c>
      <c r="L99" s="12"/>
      <c r="M99" s="12"/>
      <c r="N99" s="34">
        <f t="shared" si="7"/>
        <v>0</v>
      </c>
      <c r="O99" s="12"/>
      <c r="P99" s="35">
        <f>((O99-O99*($E99/(39.77*0.88))/(($E99/(39.77*0.88))+((1-$E99)/(43.2*0.83))))*LOOKUP(B99,DOM_COMB,'Información combustibles'!$B$2:$B$6))</f>
        <v>0</v>
      </c>
      <c r="Q99" s="34">
        <f t="shared" si="8"/>
        <v>0</v>
      </c>
      <c r="R99" s="34">
        <f t="shared" si="9"/>
        <v>0</v>
      </c>
      <c r="S99" s="34">
        <f t="shared" si="10"/>
        <v>0</v>
      </c>
      <c r="T99" s="35">
        <f t="shared" si="11"/>
        <v>0</v>
      </c>
    </row>
    <row r="100" spans="5:20" ht="12.75">
      <c r="E100" s="19"/>
      <c r="T100" s="18"/>
    </row>
    <row r="102" spans="18:19" ht="12.75">
      <c r="R102" s="44" t="s">
        <v>110</v>
      </c>
      <c r="S102" s="44"/>
    </row>
    <row r="103" spans="18:19" ht="25.5">
      <c r="R103" s="20" t="s">
        <v>123</v>
      </c>
      <c r="S103" s="20" t="s">
        <v>119</v>
      </c>
    </row>
    <row r="104" spans="18:19" ht="12.75">
      <c r="R104">
        <f>SUM(S5:S99)</f>
        <v>0</v>
      </c>
      <c r="S104" s="24">
        <f>SUM(T5:T99)</f>
        <v>0</v>
      </c>
    </row>
  </sheetData>
  <sheetProtection password="D151" sheet="1" formatCells="0" formatColumns="0" formatRows="0" insertColumns="0" insertRows="0" insertHyperlinks="0" deleteColumns="0" deleteRows="0" sort="0" autoFilter="0" pivotTables="0"/>
  <protectedRanges>
    <protectedRange sqref="A5:H99 J5:J99 L5:M99 O5:O99" name="Rango1"/>
  </protectedRanges>
  <mergeCells count="5">
    <mergeCell ref="X3:Z3"/>
    <mergeCell ref="R102:S102"/>
    <mergeCell ref="G3:K3"/>
    <mergeCell ref="L3:P3"/>
    <mergeCell ref="Q3:T3"/>
  </mergeCells>
  <dataValidations count="4">
    <dataValidation type="decimal" allowBlank="1" showInputMessage="1" showErrorMessage="1" sqref="E5:E99">
      <formula1>0.07</formula1>
      <formula2>1</formula2>
    </dataValidation>
    <dataValidation type="list" allowBlank="1" showInputMessage="1" showErrorMessage="1" sqref="B5:B99">
      <formula1>DOM_COMB</formula1>
    </dataValidation>
    <dataValidation type="list" allowBlank="1" showInputMessage="1" showErrorMessage="1" sqref="D5:D99">
      <formula1>DOM_NOR</formula1>
    </dataValidation>
    <dataValidation type="list" allowBlank="1" showInputMessage="1" showErrorMessage="1" sqref="C5:C99">
      <formula1>DOM_A</formula1>
    </dataValidation>
  </dataValidations>
  <printOptions/>
  <pageMargins left="0.75" right="0.75" top="1" bottom="1" header="0" footer="0"/>
  <pageSetup horizontalDpi="300" verticalDpi="3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1:E14"/>
  <sheetViews>
    <sheetView workbookViewId="0" topLeftCell="A1">
      <selection activeCell="C21" sqref="C21"/>
    </sheetView>
  </sheetViews>
  <sheetFormatPr defaultColWidth="11.421875" defaultRowHeight="12.75"/>
  <cols>
    <col min="1" max="2" width="13.8515625" style="0" customWidth="1"/>
    <col min="3" max="3" width="48.421875" style="0" customWidth="1"/>
    <col min="4" max="4" width="13.8515625" style="0" customWidth="1"/>
    <col min="5" max="5" width="25.8515625" style="0" customWidth="1"/>
    <col min="6" max="16384" width="13.8515625" style="0" customWidth="1"/>
  </cols>
  <sheetData>
    <row r="1" ht="12.75">
      <c r="B1" s="8" t="s">
        <v>96</v>
      </c>
    </row>
    <row r="2" spans="4:5" ht="12.75">
      <c r="D2" s="4" t="s">
        <v>118</v>
      </c>
      <c r="E2" s="4" t="s">
        <v>119</v>
      </c>
    </row>
    <row r="3" spans="3:5" ht="12.75">
      <c r="C3" s="4" t="s">
        <v>121</v>
      </c>
      <c r="D3" s="23">
        <f>'Escenario de base '!R104</f>
        <v>0</v>
      </c>
      <c r="E3" s="15">
        <f>'Escenario de base '!S104</f>
        <v>0</v>
      </c>
    </row>
    <row r="4" spans="4:5" ht="12.75">
      <c r="D4" s="2"/>
      <c r="E4" s="2"/>
    </row>
    <row r="5" ht="12.75">
      <c r="B5" s="8" t="s">
        <v>97</v>
      </c>
    </row>
    <row r="6" ht="12.75">
      <c r="C6" s="8"/>
    </row>
    <row r="7" spans="4:5" ht="12.75">
      <c r="D7" s="4" t="s">
        <v>120</v>
      </c>
      <c r="E7" s="4" t="s">
        <v>119</v>
      </c>
    </row>
    <row r="8" spans="3:5" ht="12.75">
      <c r="C8" s="4" t="s">
        <v>121</v>
      </c>
      <c r="D8" s="23">
        <f>'Escenario de proyecto'!R104</f>
        <v>0</v>
      </c>
      <c r="E8" s="15">
        <f>'Escenario de proyecto'!S104</f>
        <v>0</v>
      </c>
    </row>
    <row r="9" spans="4:5" ht="12.75">
      <c r="D9" s="2"/>
      <c r="E9" s="2"/>
    </row>
    <row r="10" spans="2:5" ht="18">
      <c r="B10" s="54" t="s">
        <v>136</v>
      </c>
      <c r="C10" s="54"/>
      <c r="D10" s="25"/>
      <c r="E10" s="25"/>
    </row>
    <row r="11" spans="2:5" ht="36">
      <c r="B11" s="25"/>
      <c r="C11" s="25"/>
      <c r="D11" s="26" t="s">
        <v>120</v>
      </c>
      <c r="E11" s="26" t="s">
        <v>122</v>
      </c>
    </row>
    <row r="12" spans="2:5" ht="18">
      <c r="B12" s="25"/>
      <c r="C12" s="26" t="s">
        <v>96</v>
      </c>
      <c r="D12" s="27">
        <f>D3</f>
        <v>0</v>
      </c>
      <c r="E12" s="28">
        <f>E3</f>
        <v>0</v>
      </c>
    </row>
    <row r="13" spans="2:5" ht="18">
      <c r="B13" s="25"/>
      <c r="C13" s="26" t="s">
        <v>97</v>
      </c>
      <c r="D13" s="27">
        <f>D8</f>
        <v>0</v>
      </c>
      <c r="E13" s="28">
        <f>E8</f>
        <v>0</v>
      </c>
    </row>
    <row r="14" spans="3:5" ht="18">
      <c r="C14" s="29" t="s">
        <v>111</v>
      </c>
      <c r="D14" s="30">
        <f>D12-D13</f>
        <v>0</v>
      </c>
      <c r="E14" s="30">
        <f>E12-E13</f>
        <v>0</v>
      </c>
    </row>
  </sheetData>
  <sheetProtection password="DE91" sheet="1" formatCells="0" formatColumns="0" formatRows="0" insertColumns="0" insertRows="0" insertHyperlinks="0" deleteColumns="0" deleteRows="0" sort="0" autoFilter="0" pivotTables="0"/>
  <mergeCells count="1">
    <mergeCell ref="B10:C10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6"/>
  <sheetViews>
    <sheetView workbookViewId="0" topLeftCell="A1">
      <selection activeCell="A2" sqref="A2:A6"/>
    </sheetView>
  </sheetViews>
  <sheetFormatPr defaultColWidth="11.421875" defaultRowHeight="12.75"/>
  <cols>
    <col min="1" max="1" width="16.28125" style="0" customWidth="1"/>
    <col min="2" max="2" width="35.28125" style="0" bestFit="1" customWidth="1"/>
    <col min="3" max="16384" width="16.28125" style="0" customWidth="1"/>
  </cols>
  <sheetData>
    <row r="1" spans="1:2" ht="36" customHeight="1">
      <c r="A1" s="38" t="s">
        <v>0</v>
      </c>
      <c r="B1" s="39" t="s">
        <v>139</v>
      </c>
    </row>
    <row r="2" spans="1:2" ht="12.75">
      <c r="A2" t="s">
        <v>138</v>
      </c>
      <c r="B2">
        <v>0</v>
      </c>
    </row>
    <row r="3" spans="1:2" ht="12.75">
      <c r="A3" t="s">
        <v>1</v>
      </c>
      <c r="B3">
        <v>2.6</v>
      </c>
    </row>
    <row r="4" spans="1:2" ht="12.75">
      <c r="A4" t="s">
        <v>2</v>
      </c>
      <c r="B4">
        <v>2.2</v>
      </c>
    </row>
    <row r="5" spans="1:2" ht="12.75">
      <c r="A5" t="s">
        <v>3</v>
      </c>
      <c r="B5">
        <v>1.65</v>
      </c>
    </row>
    <row r="6" spans="1:2" ht="12.75">
      <c r="A6" t="s">
        <v>5</v>
      </c>
      <c r="B6">
        <v>1.22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53"/>
  <sheetViews>
    <sheetView workbookViewId="0" topLeftCell="A1">
      <selection activeCell="F19" sqref="F19"/>
    </sheetView>
  </sheetViews>
  <sheetFormatPr defaultColWidth="11.421875" defaultRowHeight="12.75"/>
  <cols>
    <col min="3" max="3" width="12.57421875" style="0" bestFit="1" customWidth="1"/>
    <col min="4" max="4" width="23.57421875" style="0" bestFit="1" customWidth="1"/>
  </cols>
  <sheetData>
    <row r="1" spans="1:11" ht="12.75">
      <c r="A1" s="5" t="s">
        <v>22</v>
      </c>
      <c r="B1" s="5" t="s">
        <v>23</v>
      </c>
      <c r="C1" s="5" t="s">
        <v>24</v>
      </c>
      <c r="D1" s="5" t="s">
        <v>25</v>
      </c>
      <c r="E1" s="5" t="s">
        <v>26</v>
      </c>
      <c r="F1" s="5" t="s">
        <v>27</v>
      </c>
      <c r="G1" s="5" t="s">
        <v>28</v>
      </c>
      <c r="H1" s="5" t="s">
        <v>29</v>
      </c>
      <c r="I1" s="5" t="s">
        <v>30</v>
      </c>
      <c r="J1" s="5" t="s">
        <v>31</v>
      </c>
      <c r="K1" s="5" t="s">
        <v>95</v>
      </c>
    </row>
    <row r="2" spans="1:11" ht="12.75">
      <c r="A2">
        <v>2010</v>
      </c>
      <c r="B2" t="s">
        <v>32</v>
      </c>
      <c r="C2" t="s">
        <v>12</v>
      </c>
      <c r="D2" t="s">
        <v>16</v>
      </c>
      <c r="E2">
        <v>14</v>
      </c>
      <c r="F2">
        <v>20</v>
      </c>
      <c r="G2">
        <v>0</v>
      </c>
      <c r="H2">
        <v>0.5</v>
      </c>
      <c r="I2" s="3">
        <v>176.273622556973</v>
      </c>
      <c r="J2" s="3">
        <v>210.29578432767</v>
      </c>
      <c r="K2" t="str">
        <f>C2&amp;"-"&amp;D2&amp;"-"&amp;E2&amp;"-"&amp;G2</f>
        <v>ARTICULADO-CONVENCIONAL-14-0</v>
      </c>
    </row>
    <row r="3" spans="1:11" ht="12.75">
      <c r="A3">
        <v>2010</v>
      </c>
      <c r="B3" t="s">
        <v>32</v>
      </c>
      <c r="C3" t="s">
        <v>12</v>
      </c>
      <c r="D3" t="s">
        <v>16</v>
      </c>
      <c r="E3">
        <v>14</v>
      </c>
      <c r="F3">
        <v>20</v>
      </c>
      <c r="G3">
        <v>0.5</v>
      </c>
      <c r="H3">
        <v>1</v>
      </c>
      <c r="I3" s="3">
        <v>210.114213616607</v>
      </c>
      <c r="J3" s="3">
        <v>244.506757997411</v>
      </c>
      <c r="K3" t="str">
        <f aca="true" t="shared" si="0" ref="K3:K66">C3&amp;"-"&amp;D3&amp;"-"&amp;E3&amp;"-"&amp;G3</f>
        <v>ARTICULADO-CONVENCIONAL-14-0,5</v>
      </c>
    </row>
    <row r="4" spans="1:11" ht="12.75">
      <c r="A4">
        <v>2010</v>
      </c>
      <c r="B4" t="s">
        <v>32</v>
      </c>
      <c r="C4" t="s">
        <v>12</v>
      </c>
      <c r="D4" t="s">
        <v>16</v>
      </c>
      <c r="E4">
        <v>14</v>
      </c>
      <c r="F4">
        <v>20</v>
      </c>
      <c r="G4">
        <v>1</v>
      </c>
      <c r="I4" s="3">
        <v>245.175289046074</v>
      </c>
      <c r="J4" s="3">
        <v>245.175289046074</v>
      </c>
      <c r="K4" t="str">
        <f t="shared" si="0"/>
        <v>ARTICULADO-CONVENCIONAL-14-1</v>
      </c>
    </row>
    <row r="5" spans="1:11" ht="12.75">
      <c r="A5">
        <v>2010</v>
      </c>
      <c r="B5" t="s">
        <v>32</v>
      </c>
      <c r="C5" t="s">
        <v>12</v>
      </c>
      <c r="D5" t="s">
        <v>16</v>
      </c>
      <c r="E5">
        <v>20</v>
      </c>
      <c r="F5">
        <v>28</v>
      </c>
      <c r="G5">
        <v>0</v>
      </c>
      <c r="H5">
        <v>0.5</v>
      </c>
      <c r="I5" s="3">
        <v>213.623640973469</v>
      </c>
      <c r="J5" s="3">
        <v>277.211862216166</v>
      </c>
      <c r="K5" t="str">
        <f t="shared" si="0"/>
        <v>ARTICULADO-CONVENCIONAL-20-0</v>
      </c>
    </row>
    <row r="6" spans="1:11" ht="12.75">
      <c r="A6">
        <v>2010</v>
      </c>
      <c r="B6" t="s">
        <v>32</v>
      </c>
      <c r="C6" t="s">
        <v>12</v>
      </c>
      <c r="D6" t="s">
        <v>16</v>
      </c>
      <c r="E6">
        <v>20</v>
      </c>
      <c r="F6">
        <v>28</v>
      </c>
      <c r="G6">
        <v>0.5</v>
      </c>
      <c r="H6">
        <v>1</v>
      </c>
      <c r="I6" s="3">
        <v>276.927263509524</v>
      </c>
      <c r="J6" s="3">
        <v>333.538479936953</v>
      </c>
      <c r="K6" t="str">
        <f t="shared" si="0"/>
        <v>ARTICULADO-CONVENCIONAL-20-0,5</v>
      </c>
    </row>
    <row r="7" spans="1:11" ht="12.75">
      <c r="A7">
        <v>2010</v>
      </c>
      <c r="B7" t="s">
        <v>32</v>
      </c>
      <c r="C7" t="s">
        <v>12</v>
      </c>
      <c r="D7" t="s">
        <v>16</v>
      </c>
      <c r="E7">
        <v>20</v>
      </c>
      <c r="F7">
        <v>28</v>
      </c>
      <c r="G7">
        <v>1</v>
      </c>
      <c r="I7" s="3">
        <v>337.04368985228</v>
      </c>
      <c r="J7" s="3">
        <v>337.04368985228</v>
      </c>
      <c r="K7" t="str">
        <f t="shared" si="0"/>
        <v>ARTICULADO-CONVENCIONAL-20-1</v>
      </c>
    </row>
    <row r="8" spans="1:11" ht="12.75">
      <c r="A8">
        <v>2010</v>
      </c>
      <c r="B8" t="s">
        <v>32</v>
      </c>
      <c r="C8" t="s">
        <v>12</v>
      </c>
      <c r="D8" t="s">
        <v>16</v>
      </c>
      <c r="E8">
        <v>28</v>
      </c>
      <c r="F8">
        <v>34</v>
      </c>
      <c r="G8">
        <v>0</v>
      </c>
      <c r="H8">
        <v>0.5</v>
      </c>
      <c r="I8" s="3">
        <v>220.074105289822</v>
      </c>
      <c r="J8" s="3">
        <v>295.074052813414</v>
      </c>
      <c r="K8" t="str">
        <f t="shared" si="0"/>
        <v>ARTICULADO-CONVENCIONAL-28-0</v>
      </c>
    </row>
    <row r="9" spans="1:11" ht="12.75">
      <c r="A9">
        <v>2010</v>
      </c>
      <c r="B9" t="s">
        <v>32</v>
      </c>
      <c r="C9" t="s">
        <v>12</v>
      </c>
      <c r="D9" t="s">
        <v>16</v>
      </c>
      <c r="E9">
        <v>28</v>
      </c>
      <c r="F9">
        <v>34</v>
      </c>
      <c r="G9">
        <v>0.5</v>
      </c>
      <c r="H9">
        <v>1</v>
      </c>
      <c r="I9" s="3">
        <v>295.954706268921</v>
      </c>
      <c r="J9" s="3">
        <v>349.830944815447</v>
      </c>
      <c r="K9" t="str">
        <f t="shared" si="0"/>
        <v>ARTICULADO-CONVENCIONAL-28-0,5</v>
      </c>
    </row>
    <row r="10" spans="1:11" ht="12.75">
      <c r="A10">
        <v>2010</v>
      </c>
      <c r="B10" t="s">
        <v>32</v>
      </c>
      <c r="C10" t="s">
        <v>12</v>
      </c>
      <c r="D10" t="s">
        <v>16</v>
      </c>
      <c r="E10">
        <v>28</v>
      </c>
      <c r="F10">
        <v>34</v>
      </c>
      <c r="G10">
        <v>1</v>
      </c>
      <c r="I10" s="3">
        <v>369.251452162317</v>
      </c>
      <c r="J10" s="3">
        <v>369.251452162317</v>
      </c>
      <c r="K10" t="str">
        <f t="shared" si="0"/>
        <v>ARTICULADO-CONVENCIONAL-28-1</v>
      </c>
    </row>
    <row r="11" spans="1:11" ht="12.75">
      <c r="A11">
        <v>2010</v>
      </c>
      <c r="B11" t="s">
        <v>32</v>
      </c>
      <c r="C11" t="s">
        <v>12</v>
      </c>
      <c r="D11" t="s">
        <v>16</v>
      </c>
      <c r="E11">
        <v>34</v>
      </c>
      <c r="F11">
        <v>40</v>
      </c>
      <c r="G11">
        <v>0</v>
      </c>
      <c r="H11">
        <v>0.5</v>
      </c>
      <c r="I11" s="3">
        <v>238.019409265711</v>
      </c>
      <c r="J11" s="3">
        <v>338.105030465094</v>
      </c>
      <c r="K11" t="str">
        <f t="shared" si="0"/>
        <v>ARTICULADO-CONVENCIONAL-34-0</v>
      </c>
    </row>
    <row r="12" spans="1:11" ht="12.75">
      <c r="A12">
        <v>2010</v>
      </c>
      <c r="B12" t="s">
        <v>32</v>
      </c>
      <c r="C12" t="s">
        <v>12</v>
      </c>
      <c r="D12" t="s">
        <v>16</v>
      </c>
      <c r="E12">
        <v>34</v>
      </c>
      <c r="F12">
        <v>40</v>
      </c>
      <c r="G12">
        <v>0.5</v>
      </c>
      <c r="H12">
        <v>1</v>
      </c>
      <c r="I12" s="3">
        <v>339.936059062423</v>
      </c>
      <c r="J12" s="3">
        <v>424.011344562068</v>
      </c>
      <c r="K12" t="str">
        <f t="shared" si="0"/>
        <v>ARTICULADO-CONVENCIONAL-34-0,5</v>
      </c>
    </row>
    <row r="13" spans="1:11" ht="12.75">
      <c r="A13">
        <v>2010</v>
      </c>
      <c r="B13" t="s">
        <v>32</v>
      </c>
      <c r="C13" t="s">
        <v>12</v>
      </c>
      <c r="D13" t="s">
        <v>16</v>
      </c>
      <c r="E13">
        <v>34</v>
      </c>
      <c r="F13">
        <v>40</v>
      </c>
      <c r="G13">
        <v>1</v>
      </c>
      <c r="I13" s="3">
        <v>437.392956670983</v>
      </c>
      <c r="J13" s="3">
        <v>437.392956670983</v>
      </c>
      <c r="K13" t="str">
        <f t="shared" si="0"/>
        <v>ARTICULADO-CONVENCIONAL-34-1</v>
      </c>
    </row>
    <row r="14" spans="1:11" ht="12.75">
      <c r="A14">
        <v>2010</v>
      </c>
      <c r="B14" t="s">
        <v>32</v>
      </c>
      <c r="C14" t="s">
        <v>12</v>
      </c>
      <c r="D14" t="s">
        <v>16</v>
      </c>
      <c r="E14">
        <v>40</v>
      </c>
      <c r="F14">
        <v>50</v>
      </c>
      <c r="G14">
        <v>0</v>
      </c>
      <c r="H14">
        <v>0.5</v>
      </c>
      <c r="I14" s="3">
        <v>251.275585710915</v>
      </c>
      <c r="J14" s="3">
        <v>380.417326215141</v>
      </c>
      <c r="K14" t="str">
        <f t="shared" si="0"/>
        <v>ARTICULADO-CONVENCIONAL-40-0</v>
      </c>
    </row>
    <row r="15" spans="1:11" ht="12.75">
      <c r="A15">
        <v>2010</v>
      </c>
      <c r="B15" t="s">
        <v>32</v>
      </c>
      <c r="C15" t="s">
        <v>12</v>
      </c>
      <c r="D15" t="s">
        <v>16</v>
      </c>
      <c r="E15">
        <v>40</v>
      </c>
      <c r="F15">
        <v>50</v>
      </c>
      <c r="G15">
        <v>0.5</v>
      </c>
      <c r="H15">
        <v>1</v>
      </c>
      <c r="I15" s="3">
        <v>383.279719335513</v>
      </c>
      <c r="J15" s="3">
        <v>451.669851684151</v>
      </c>
      <c r="K15" t="str">
        <f t="shared" si="0"/>
        <v>ARTICULADO-CONVENCIONAL-40-0,5</v>
      </c>
    </row>
    <row r="16" spans="1:11" ht="12.75">
      <c r="A16">
        <v>2010</v>
      </c>
      <c r="B16" t="s">
        <v>32</v>
      </c>
      <c r="C16" t="s">
        <v>12</v>
      </c>
      <c r="D16" t="s">
        <v>16</v>
      </c>
      <c r="E16">
        <v>40</v>
      </c>
      <c r="F16">
        <v>50</v>
      </c>
      <c r="G16">
        <v>1</v>
      </c>
      <c r="I16" s="3">
        <v>511.34647347119</v>
      </c>
      <c r="J16" s="3">
        <v>511.34647347119</v>
      </c>
      <c r="K16" t="str">
        <f t="shared" si="0"/>
        <v>ARTICULADO-CONVENCIONAL-40-1</v>
      </c>
    </row>
    <row r="17" spans="1:11" ht="12.75">
      <c r="A17">
        <v>2010</v>
      </c>
      <c r="B17" t="s">
        <v>32</v>
      </c>
      <c r="C17" t="s">
        <v>12</v>
      </c>
      <c r="D17" t="s">
        <v>16</v>
      </c>
      <c r="E17">
        <v>50</v>
      </c>
      <c r="G17">
        <v>0</v>
      </c>
      <c r="H17">
        <v>0.5</v>
      </c>
      <c r="I17" s="3">
        <v>292.802167192798</v>
      </c>
      <c r="J17" s="3">
        <v>450.372916311125</v>
      </c>
      <c r="K17" t="str">
        <f t="shared" si="0"/>
        <v>ARTICULADO-CONVENCIONAL-50-0</v>
      </c>
    </row>
    <row r="18" spans="1:11" ht="12.75">
      <c r="A18">
        <v>2010</v>
      </c>
      <c r="B18" t="s">
        <v>32</v>
      </c>
      <c r="C18" t="s">
        <v>12</v>
      </c>
      <c r="D18" t="s">
        <v>16</v>
      </c>
      <c r="E18">
        <v>50</v>
      </c>
      <c r="G18">
        <v>0.5</v>
      </c>
      <c r="H18">
        <v>1</v>
      </c>
      <c r="I18" s="3">
        <v>469.14661377653</v>
      </c>
      <c r="J18" s="3">
        <v>571.256794082153</v>
      </c>
      <c r="K18" t="str">
        <f t="shared" si="0"/>
        <v>ARTICULADO-CONVENCIONAL-50-0,5</v>
      </c>
    </row>
    <row r="19" spans="1:11" ht="12.75">
      <c r="A19">
        <v>2010</v>
      </c>
      <c r="B19" t="s">
        <v>32</v>
      </c>
      <c r="C19" t="s">
        <v>12</v>
      </c>
      <c r="D19" t="s">
        <v>16</v>
      </c>
      <c r="E19">
        <v>50</v>
      </c>
      <c r="G19">
        <v>1</v>
      </c>
      <c r="I19" s="3">
        <v>638.198849586107</v>
      </c>
      <c r="J19" s="3">
        <v>638.198849586107</v>
      </c>
      <c r="K19" t="str">
        <f t="shared" si="0"/>
        <v>ARTICULADO-CONVENCIONAL-50-1</v>
      </c>
    </row>
    <row r="20" spans="1:11" ht="12.75">
      <c r="A20">
        <v>2010</v>
      </c>
      <c r="B20" t="s">
        <v>32</v>
      </c>
      <c r="C20" t="s">
        <v>12</v>
      </c>
      <c r="D20" t="s">
        <v>17</v>
      </c>
      <c r="E20">
        <v>14</v>
      </c>
      <c r="F20">
        <v>20</v>
      </c>
      <c r="G20">
        <v>0</v>
      </c>
      <c r="H20">
        <v>0.5</v>
      </c>
      <c r="I20" s="3">
        <v>151.806300948132</v>
      </c>
      <c r="J20" s="3">
        <v>185.679793603998</v>
      </c>
      <c r="K20" t="str">
        <f t="shared" si="0"/>
        <v>ARTICULADO-EURO I - 91/542/EEC S I-14-0</v>
      </c>
    </row>
    <row r="21" spans="1:11" ht="12.75">
      <c r="A21">
        <v>2010</v>
      </c>
      <c r="B21" t="s">
        <v>32</v>
      </c>
      <c r="C21" t="s">
        <v>12</v>
      </c>
      <c r="D21" t="s">
        <v>17</v>
      </c>
      <c r="E21">
        <v>14</v>
      </c>
      <c r="F21">
        <v>20</v>
      </c>
      <c r="G21">
        <v>0.5</v>
      </c>
      <c r="H21">
        <v>1</v>
      </c>
      <c r="I21" s="3">
        <v>185.644302905455</v>
      </c>
      <c r="J21" s="3">
        <v>219.271119688994</v>
      </c>
      <c r="K21" t="str">
        <f t="shared" si="0"/>
        <v>ARTICULADO-EURO I - 91/542/EEC S I-14-0,5</v>
      </c>
    </row>
    <row r="22" spans="1:11" ht="12.75">
      <c r="A22">
        <v>2010</v>
      </c>
      <c r="B22" t="s">
        <v>32</v>
      </c>
      <c r="C22" t="s">
        <v>12</v>
      </c>
      <c r="D22" t="s">
        <v>17</v>
      </c>
      <c r="E22">
        <v>14</v>
      </c>
      <c r="F22">
        <v>20</v>
      </c>
      <c r="G22">
        <v>1</v>
      </c>
      <c r="I22" s="3">
        <v>219.75741982527</v>
      </c>
      <c r="J22" s="3">
        <v>219.75741982527</v>
      </c>
      <c r="K22" t="str">
        <f t="shared" si="0"/>
        <v>ARTICULADO-EURO I - 91/542/EEC S I-14-1</v>
      </c>
    </row>
    <row r="23" spans="1:11" ht="12.75">
      <c r="A23">
        <v>2010</v>
      </c>
      <c r="B23" t="s">
        <v>32</v>
      </c>
      <c r="C23" t="s">
        <v>12</v>
      </c>
      <c r="D23" t="s">
        <v>17</v>
      </c>
      <c r="E23">
        <v>20</v>
      </c>
      <c r="F23">
        <v>28</v>
      </c>
      <c r="G23">
        <v>0</v>
      </c>
      <c r="H23">
        <v>0.5</v>
      </c>
      <c r="I23" s="3">
        <v>189.925000498163</v>
      </c>
      <c r="J23" s="3">
        <v>248.079077028192</v>
      </c>
      <c r="K23" t="str">
        <f t="shared" si="0"/>
        <v>ARTICULADO-EURO I - 91/542/EEC S I-20-0</v>
      </c>
    </row>
    <row r="24" spans="1:11" ht="12.75">
      <c r="A24">
        <v>2010</v>
      </c>
      <c r="B24" t="s">
        <v>32</v>
      </c>
      <c r="C24" t="s">
        <v>12</v>
      </c>
      <c r="D24" t="s">
        <v>17</v>
      </c>
      <c r="E24">
        <v>20</v>
      </c>
      <c r="F24">
        <v>28</v>
      </c>
      <c r="G24">
        <v>0.5</v>
      </c>
      <c r="H24">
        <v>1</v>
      </c>
      <c r="I24" s="3">
        <v>248.710191572992</v>
      </c>
      <c r="J24" s="3">
        <v>301.69785708156</v>
      </c>
      <c r="K24" t="str">
        <f t="shared" si="0"/>
        <v>ARTICULADO-EURO I - 91/542/EEC S I-20-0,5</v>
      </c>
    </row>
    <row r="25" spans="1:11" ht="12.75">
      <c r="A25">
        <v>2010</v>
      </c>
      <c r="B25" t="s">
        <v>32</v>
      </c>
      <c r="C25" t="s">
        <v>12</v>
      </c>
      <c r="D25" t="s">
        <v>17</v>
      </c>
      <c r="E25">
        <v>20</v>
      </c>
      <c r="F25">
        <v>28</v>
      </c>
      <c r="G25">
        <v>1</v>
      </c>
      <c r="I25" s="3">
        <v>304.746809110439</v>
      </c>
      <c r="J25" s="3">
        <v>304.746809110439</v>
      </c>
      <c r="K25" t="str">
        <f t="shared" si="0"/>
        <v>ARTICULADO-EURO I - 91/542/EEC S I-20-1</v>
      </c>
    </row>
    <row r="26" spans="1:11" ht="12.75">
      <c r="A26">
        <v>2010</v>
      </c>
      <c r="B26" t="s">
        <v>32</v>
      </c>
      <c r="C26" t="s">
        <v>12</v>
      </c>
      <c r="D26" t="s">
        <v>17</v>
      </c>
      <c r="E26">
        <v>28</v>
      </c>
      <c r="F26">
        <v>34</v>
      </c>
      <c r="G26">
        <v>0</v>
      </c>
      <c r="H26">
        <v>0.5</v>
      </c>
      <c r="I26" s="3">
        <v>196.081709151912</v>
      </c>
      <c r="J26" s="3">
        <v>265.484031655621</v>
      </c>
      <c r="K26" t="str">
        <f t="shared" si="0"/>
        <v>ARTICULADO-EURO I - 91/542/EEC S I-28-0</v>
      </c>
    </row>
    <row r="27" spans="1:11" ht="12.75">
      <c r="A27">
        <v>2010</v>
      </c>
      <c r="B27" t="s">
        <v>32</v>
      </c>
      <c r="C27" t="s">
        <v>12</v>
      </c>
      <c r="D27" t="s">
        <v>17</v>
      </c>
      <c r="E27">
        <v>28</v>
      </c>
      <c r="F27">
        <v>34</v>
      </c>
      <c r="G27">
        <v>0.5</v>
      </c>
      <c r="H27">
        <v>1</v>
      </c>
      <c r="I27" s="3">
        <v>266.427328077215</v>
      </c>
      <c r="J27" s="3">
        <v>323.851606716877</v>
      </c>
      <c r="K27" t="str">
        <f t="shared" si="0"/>
        <v>ARTICULADO-EURO I - 91/542/EEC S I-28-0,5</v>
      </c>
    </row>
    <row r="28" spans="1:11" ht="12.75">
      <c r="A28">
        <v>2010</v>
      </c>
      <c r="B28" t="s">
        <v>32</v>
      </c>
      <c r="C28" t="s">
        <v>12</v>
      </c>
      <c r="D28" t="s">
        <v>17</v>
      </c>
      <c r="E28">
        <v>28</v>
      </c>
      <c r="F28">
        <v>34</v>
      </c>
      <c r="G28">
        <v>1</v>
      </c>
      <c r="I28" s="3">
        <v>332.433138672801</v>
      </c>
      <c r="J28" s="3">
        <v>332.433138672801</v>
      </c>
      <c r="K28" t="str">
        <f t="shared" si="0"/>
        <v>ARTICULADO-EURO I - 91/542/EEC S I-28-1</v>
      </c>
    </row>
    <row r="29" spans="1:11" ht="12.75">
      <c r="A29">
        <v>2010</v>
      </c>
      <c r="B29" t="s">
        <v>32</v>
      </c>
      <c r="C29" t="s">
        <v>12</v>
      </c>
      <c r="D29" t="s">
        <v>17</v>
      </c>
      <c r="E29">
        <v>34</v>
      </c>
      <c r="F29">
        <v>40</v>
      </c>
      <c r="G29">
        <v>0</v>
      </c>
      <c r="H29">
        <v>0.5</v>
      </c>
      <c r="I29" s="3">
        <v>208.508277800146</v>
      </c>
      <c r="J29" s="3">
        <v>299.263495731105</v>
      </c>
      <c r="K29" t="str">
        <f t="shared" si="0"/>
        <v>ARTICULADO-EURO I - 91/542/EEC S I-34-0</v>
      </c>
    </row>
    <row r="30" spans="1:11" ht="12.75">
      <c r="A30">
        <v>2010</v>
      </c>
      <c r="B30" t="s">
        <v>32</v>
      </c>
      <c r="C30" t="s">
        <v>12</v>
      </c>
      <c r="D30" t="s">
        <v>17</v>
      </c>
      <c r="E30">
        <v>34</v>
      </c>
      <c r="F30">
        <v>40</v>
      </c>
      <c r="G30">
        <v>0.5</v>
      </c>
      <c r="H30">
        <v>1</v>
      </c>
      <c r="I30" s="3">
        <v>300.847695714056</v>
      </c>
      <c r="J30" s="3">
        <v>378.30876466852</v>
      </c>
      <c r="K30" t="str">
        <f t="shared" si="0"/>
        <v>ARTICULADO-EURO I - 91/542/EEC S I-34-0,5</v>
      </c>
    </row>
    <row r="31" spans="1:11" ht="12.75">
      <c r="A31">
        <v>2010</v>
      </c>
      <c r="B31" t="s">
        <v>32</v>
      </c>
      <c r="C31" t="s">
        <v>12</v>
      </c>
      <c r="D31" t="s">
        <v>17</v>
      </c>
      <c r="E31">
        <v>34</v>
      </c>
      <c r="F31">
        <v>40</v>
      </c>
      <c r="G31">
        <v>1</v>
      </c>
      <c r="I31" s="3">
        <v>389.911500946092</v>
      </c>
      <c r="J31" s="3">
        <v>389.911500946092</v>
      </c>
      <c r="K31" t="str">
        <f t="shared" si="0"/>
        <v>ARTICULADO-EURO I - 91/542/EEC S I-34-1</v>
      </c>
    </row>
    <row r="32" spans="1:11" ht="12.75">
      <c r="A32">
        <v>2010</v>
      </c>
      <c r="B32" t="s">
        <v>32</v>
      </c>
      <c r="C32" t="s">
        <v>12</v>
      </c>
      <c r="D32" t="s">
        <v>17</v>
      </c>
      <c r="E32">
        <v>40</v>
      </c>
      <c r="F32">
        <v>50</v>
      </c>
      <c r="G32">
        <v>0</v>
      </c>
      <c r="H32">
        <v>0.5</v>
      </c>
      <c r="I32" s="3">
        <v>218.855449770108</v>
      </c>
      <c r="J32" s="3">
        <v>335.78101598709</v>
      </c>
      <c r="K32" t="str">
        <f t="shared" si="0"/>
        <v>ARTICULADO-EURO I - 91/542/EEC S I-40-0</v>
      </c>
    </row>
    <row r="33" spans="1:11" ht="12.75">
      <c r="A33">
        <v>2010</v>
      </c>
      <c r="B33" t="s">
        <v>32</v>
      </c>
      <c r="C33" t="s">
        <v>12</v>
      </c>
      <c r="D33" t="s">
        <v>17</v>
      </c>
      <c r="E33">
        <v>40</v>
      </c>
      <c r="F33">
        <v>50</v>
      </c>
      <c r="G33">
        <v>0.5</v>
      </c>
      <c r="H33">
        <v>1</v>
      </c>
      <c r="I33" s="3">
        <v>338.598872070711</v>
      </c>
      <c r="J33" s="3">
        <v>426.143671017324</v>
      </c>
      <c r="K33" t="str">
        <f t="shared" si="0"/>
        <v>ARTICULADO-EURO I - 91/542/EEC S I-40-0,5</v>
      </c>
    </row>
    <row r="34" spans="1:11" ht="12.75">
      <c r="A34">
        <v>2010</v>
      </c>
      <c r="B34" t="s">
        <v>32</v>
      </c>
      <c r="C34" t="s">
        <v>12</v>
      </c>
      <c r="D34" t="s">
        <v>17</v>
      </c>
      <c r="E34">
        <v>40</v>
      </c>
      <c r="F34">
        <v>50</v>
      </c>
      <c r="G34">
        <v>1</v>
      </c>
      <c r="I34" s="3">
        <v>453.98491599799</v>
      </c>
      <c r="J34" s="3">
        <v>453.98491599799</v>
      </c>
      <c r="K34" t="str">
        <f t="shared" si="0"/>
        <v>ARTICULADO-EURO I - 91/542/EEC S I-40-1</v>
      </c>
    </row>
    <row r="35" spans="1:11" ht="12.75">
      <c r="A35">
        <v>2010</v>
      </c>
      <c r="B35" t="s">
        <v>32</v>
      </c>
      <c r="C35" t="s">
        <v>12</v>
      </c>
      <c r="D35" t="s">
        <v>17</v>
      </c>
      <c r="E35">
        <v>50</v>
      </c>
      <c r="G35">
        <v>0</v>
      </c>
      <c r="H35">
        <v>0.5</v>
      </c>
      <c r="I35" s="3">
        <v>254.242583906463</v>
      </c>
      <c r="J35" s="3">
        <v>395.570061281475</v>
      </c>
      <c r="K35" t="str">
        <f t="shared" si="0"/>
        <v>ARTICULADO-EURO I - 91/542/EEC S I-50-0</v>
      </c>
    </row>
    <row r="36" spans="1:11" ht="12.75">
      <c r="A36">
        <v>2010</v>
      </c>
      <c r="B36" t="s">
        <v>32</v>
      </c>
      <c r="C36" t="s">
        <v>12</v>
      </c>
      <c r="D36" t="s">
        <v>17</v>
      </c>
      <c r="E36">
        <v>50</v>
      </c>
      <c r="G36">
        <v>0.5</v>
      </c>
      <c r="H36">
        <v>1</v>
      </c>
      <c r="I36" s="3">
        <v>410.375168472567</v>
      </c>
      <c r="J36" s="3">
        <v>513.229581827788</v>
      </c>
      <c r="K36" t="str">
        <f t="shared" si="0"/>
        <v>ARTICULADO-EURO I - 91/542/EEC S I-50-0,5</v>
      </c>
    </row>
    <row r="37" spans="1:11" ht="12.75">
      <c r="A37">
        <v>2010</v>
      </c>
      <c r="B37" t="s">
        <v>32</v>
      </c>
      <c r="C37" t="s">
        <v>12</v>
      </c>
      <c r="D37" t="s">
        <v>17</v>
      </c>
      <c r="E37">
        <v>50</v>
      </c>
      <c r="G37">
        <v>1</v>
      </c>
      <c r="I37" s="3">
        <v>558.75010539421</v>
      </c>
      <c r="J37" s="3">
        <v>558.75010539421</v>
      </c>
      <c r="K37" t="str">
        <f t="shared" si="0"/>
        <v>ARTICULADO-EURO I - 91/542/EEC S I-50-1</v>
      </c>
    </row>
    <row r="38" spans="1:11" ht="12.75">
      <c r="A38">
        <v>2010</v>
      </c>
      <c r="B38" t="s">
        <v>32</v>
      </c>
      <c r="C38" t="s">
        <v>12</v>
      </c>
      <c r="D38" t="s">
        <v>18</v>
      </c>
      <c r="E38">
        <v>14</v>
      </c>
      <c r="F38">
        <v>20</v>
      </c>
      <c r="G38">
        <v>0</v>
      </c>
      <c r="H38">
        <v>0.5</v>
      </c>
      <c r="I38" s="3">
        <v>148.090359350293</v>
      </c>
      <c r="J38" s="3">
        <v>182.207099023642</v>
      </c>
      <c r="K38" t="str">
        <f t="shared" si="0"/>
        <v>ARTICULADO-EURO II - 91/542/EEC S II-14-0</v>
      </c>
    </row>
    <row r="39" spans="1:11" ht="12.75">
      <c r="A39">
        <v>2010</v>
      </c>
      <c r="B39" t="s">
        <v>32</v>
      </c>
      <c r="C39" t="s">
        <v>12</v>
      </c>
      <c r="D39" t="s">
        <v>18</v>
      </c>
      <c r="E39">
        <v>14</v>
      </c>
      <c r="F39">
        <v>20</v>
      </c>
      <c r="G39">
        <v>0.5</v>
      </c>
      <c r="H39">
        <v>1</v>
      </c>
      <c r="I39" s="3">
        <v>182.068101672619</v>
      </c>
      <c r="J39" s="3">
        <v>216.612190645627</v>
      </c>
      <c r="K39" t="str">
        <f t="shared" si="0"/>
        <v>ARTICULADO-EURO II - 91/542/EEC S II-14-0,5</v>
      </c>
    </row>
    <row r="40" spans="1:11" ht="12.75">
      <c r="A40">
        <v>2010</v>
      </c>
      <c r="B40" t="s">
        <v>32</v>
      </c>
      <c r="C40" t="s">
        <v>12</v>
      </c>
      <c r="D40" t="s">
        <v>18</v>
      </c>
      <c r="E40">
        <v>14</v>
      </c>
      <c r="F40">
        <v>20</v>
      </c>
      <c r="G40">
        <v>1</v>
      </c>
      <c r="I40" s="3">
        <v>217.05925075046</v>
      </c>
      <c r="J40" s="3">
        <v>217.05925075046</v>
      </c>
      <c r="K40" t="str">
        <f t="shared" si="0"/>
        <v>ARTICULADO-EURO II - 91/542/EEC S II-14-1</v>
      </c>
    </row>
    <row r="41" spans="1:11" ht="12.75">
      <c r="A41">
        <v>2010</v>
      </c>
      <c r="B41" t="s">
        <v>32</v>
      </c>
      <c r="C41" t="s">
        <v>12</v>
      </c>
      <c r="D41" t="s">
        <v>18</v>
      </c>
      <c r="E41">
        <v>20</v>
      </c>
      <c r="F41">
        <v>28</v>
      </c>
      <c r="G41">
        <v>0</v>
      </c>
      <c r="H41">
        <v>0.5</v>
      </c>
      <c r="I41" s="3">
        <v>183.195542234168</v>
      </c>
      <c r="J41" s="3">
        <v>242.608251653021</v>
      </c>
      <c r="K41" t="str">
        <f t="shared" si="0"/>
        <v>ARTICULADO-EURO II - 91/542/EEC S II-20-0</v>
      </c>
    </row>
    <row r="42" spans="1:11" ht="12.75">
      <c r="A42">
        <v>2010</v>
      </c>
      <c r="B42" t="s">
        <v>32</v>
      </c>
      <c r="C42" t="s">
        <v>12</v>
      </c>
      <c r="D42" t="s">
        <v>18</v>
      </c>
      <c r="E42">
        <v>20</v>
      </c>
      <c r="F42">
        <v>28</v>
      </c>
      <c r="G42">
        <v>0.5</v>
      </c>
      <c r="H42">
        <v>1</v>
      </c>
      <c r="I42" s="3">
        <v>242.868844810169</v>
      </c>
      <c r="J42" s="3">
        <v>296.885303738764</v>
      </c>
      <c r="K42" t="str">
        <f t="shared" si="0"/>
        <v>ARTICULADO-EURO II - 91/542/EEC S II-20-0,5</v>
      </c>
    </row>
    <row r="43" spans="1:11" ht="12.75">
      <c r="A43">
        <v>2010</v>
      </c>
      <c r="B43" t="s">
        <v>32</v>
      </c>
      <c r="C43" t="s">
        <v>12</v>
      </c>
      <c r="D43" t="s">
        <v>18</v>
      </c>
      <c r="E43">
        <v>20</v>
      </c>
      <c r="F43">
        <v>28</v>
      </c>
      <c r="G43">
        <v>1</v>
      </c>
      <c r="I43" s="3">
        <v>300.673766029463</v>
      </c>
      <c r="J43" s="3">
        <v>300.673766029463</v>
      </c>
      <c r="K43" t="str">
        <f t="shared" si="0"/>
        <v>ARTICULADO-EURO II - 91/542/EEC S II-20-1</v>
      </c>
    </row>
    <row r="44" spans="1:11" ht="12.75">
      <c r="A44">
        <v>2010</v>
      </c>
      <c r="B44" t="s">
        <v>32</v>
      </c>
      <c r="C44" t="s">
        <v>12</v>
      </c>
      <c r="D44" t="s">
        <v>18</v>
      </c>
      <c r="E44">
        <v>28</v>
      </c>
      <c r="F44">
        <v>34</v>
      </c>
      <c r="G44">
        <v>0</v>
      </c>
      <c r="H44">
        <v>0.5</v>
      </c>
      <c r="I44" s="3">
        <v>189.030940458774</v>
      </c>
      <c r="J44" s="3">
        <v>260.362950238786</v>
      </c>
      <c r="K44" t="str">
        <f t="shared" si="0"/>
        <v>ARTICULADO-EURO II - 91/542/EEC S II-28-0</v>
      </c>
    </row>
    <row r="45" spans="1:11" ht="12.75">
      <c r="A45">
        <v>2010</v>
      </c>
      <c r="B45" t="s">
        <v>32</v>
      </c>
      <c r="C45" t="s">
        <v>12</v>
      </c>
      <c r="D45" t="s">
        <v>18</v>
      </c>
      <c r="E45">
        <v>28</v>
      </c>
      <c r="F45">
        <v>34</v>
      </c>
      <c r="G45">
        <v>0.5</v>
      </c>
      <c r="H45">
        <v>1</v>
      </c>
      <c r="I45" s="3">
        <v>261.170490727758</v>
      </c>
      <c r="J45" s="3">
        <v>323.571922970718</v>
      </c>
      <c r="K45" t="str">
        <f t="shared" si="0"/>
        <v>ARTICULADO-EURO II - 91/542/EEC S II-28-0,5</v>
      </c>
    </row>
    <row r="46" spans="1:11" ht="12.75">
      <c r="A46">
        <v>2010</v>
      </c>
      <c r="B46" t="s">
        <v>32</v>
      </c>
      <c r="C46" t="s">
        <v>12</v>
      </c>
      <c r="D46" t="s">
        <v>18</v>
      </c>
      <c r="E46">
        <v>28</v>
      </c>
      <c r="F46">
        <v>34</v>
      </c>
      <c r="G46">
        <v>1</v>
      </c>
      <c r="I46" s="3">
        <v>330.052448312653</v>
      </c>
      <c r="J46" s="3">
        <v>330.052448312653</v>
      </c>
      <c r="K46" t="str">
        <f t="shared" si="0"/>
        <v>ARTICULADO-EURO II - 91/542/EEC S II-28-1</v>
      </c>
    </row>
    <row r="47" spans="1:11" ht="12.75">
      <c r="A47">
        <v>2010</v>
      </c>
      <c r="B47" t="s">
        <v>32</v>
      </c>
      <c r="C47" t="s">
        <v>12</v>
      </c>
      <c r="D47" t="s">
        <v>18</v>
      </c>
      <c r="E47">
        <v>34</v>
      </c>
      <c r="F47">
        <v>40</v>
      </c>
      <c r="G47">
        <v>0</v>
      </c>
      <c r="H47">
        <v>0.5</v>
      </c>
      <c r="I47" s="3">
        <v>204.066310821109</v>
      </c>
      <c r="J47" s="3">
        <v>298.643086192455</v>
      </c>
      <c r="K47" t="str">
        <f t="shared" si="0"/>
        <v>ARTICULADO-EURO II - 91/542/EEC S II-34-0</v>
      </c>
    </row>
    <row r="48" spans="1:11" ht="12.75">
      <c r="A48">
        <v>2010</v>
      </c>
      <c r="B48" t="s">
        <v>32</v>
      </c>
      <c r="C48" t="s">
        <v>12</v>
      </c>
      <c r="D48" t="s">
        <v>18</v>
      </c>
      <c r="E48">
        <v>34</v>
      </c>
      <c r="F48">
        <v>40</v>
      </c>
      <c r="G48">
        <v>0.5</v>
      </c>
      <c r="H48">
        <v>1</v>
      </c>
      <c r="I48" s="3">
        <v>299.466923724539</v>
      </c>
      <c r="J48" s="3">
        <v>381.672658393531</v>
      </c>
      <c r="K48" t="str">
        <f t="shared" si="0"/>
        <v>ARTICULADO-EURO II - 91/542/EEC S II-34-0,5</v>
      </c>
    </row>
    <row r="49" spans="1:11" ht="12.75">
      <c r="A49">
        <v>2010</v>
      </c>
      <c r="B49" t="s">
        <v>32</v>
      </c>
      <c r="C49" t="s">
        <v>12</v>
      </c>
      <c r="D49" t="s">
        <v>18</v>
      </c>
      <c r="E49">
        <v>34</v>
      </c>
      <c r="F49">
        <v>40</v>
      </c>
      <c r="G49">
        <v>1</v>
      </c>
      <c r="I49" s="3">
        <v>392.513116337636</v>
      </c>
      <c r="J49" s="3">
        <v>392.513116337636</v>
      </c>
      <c r="K49" t="str">
        <f t="shared" si="0"/>
        <v>ARTICULADO-EURO II - 91/542/EEC S II-34-1</v>
      </c>
    </row>
    <row r="50" spans="1:11" ht="12.75">
      <c r="A50">
        <v>2010</v>
      </c>
      <c r="B50" t="s">
        <v>32</v>
      </c>
      <c r="C50" t="s">
        <v>12</v>
      </c>
      <c r="D50" t="s">
        <v>18</v>
      </c>
      <c r="E50">
        <v>40</v>
      </c>
      <c r="F50">
        <v>50</v>
      </c>
      <c r="G50">
        <v>0</v>
      </c>
      <c r="H50">
        <v>0.5</v>
      </c>
      <c r="I50" s="3">
        <v>215.242184689978</v>
      </c>
      <c r="J50" s="3">
        <v>332.541895733116</v>
      </c>
      <c r="K50" t="str">
        <f t="shared" si="0"/>
        <v>ARTICULADO-EURO II - 91/542/EEC S II-40-0</v>
      </c>
    </row>
    <row r="51" spans="1:11" ht="12.75">
      <c r="A51">
        <v>2010</v>
      </c>
      <c r="B51" t="s">
        <v>32</v>
      </c>
      <c r="C51" t="s">
        <v>12</v>
      </c>
      <c r="D51" t="s">
        <v>18</v>
      </c>
      <c r="E51">
        <v>40</v>
      </c>
      <c r="F51">
        <v>50</v>
      </c>
      <c r="G51">
        <v>0.5</v>
      </c>
      <c r="H51">
        <v>1</v>
      </c>
      <c r="I51" s="3">
        <v>337.471905296629</v>
      </c>
      <c r="J51" s="3">
        <v>426.070505289596</v>
      </c>
      <c r="K51" t="str">
        <f t="shared" si="0"/>
        <v>ARTICULADO-EURO II - 91/542/EEC S II-40-0,5</v>
      </c>
    </row>
    <row r="52" spans="1:11" ht="12.75">
      <c r="A52">
        <v>2010</v>
      </c>
      <c r="B52" t="s">
        <v>32</v>
      </c>
      <c r="C52" t="s">
        <v>12</v>
      </c>
      <c r="D52" t="s">
        <v>18</v>
      </c>
      <c r="E52">
        <v>40</v>
      </c>
      <c r="F52">
        <v>50</v>
      </c>
      <c r="G52">
        <v>1</v>
      </c>
      <c r="I52" s="3">
        <v>456.115659633481</v>
      </c>
      <c r="J52" s="3">
        <v>456.115659633481</v>
      </c>
      <c r="K52" t="str">
        <f t="shared" si="0"/>
        <v>ARTICULADO-EURO II - 91/542/EEC S II-40-1</v>
      </c>
    </row>
    <row r="53" spans="1:11" ht="12.75">
      <c r="A53">
        <v>2010</v>
      </c>
      <c r="B53" t="s">
        <v>32</v>
      </c>
      <c r="C53" t="s">
        <v>12</v>
      </c>
      <c r="D53" t="s">
        <v>18</v>
      </c>
      <c r="E53">
        <v>50</v>
      </c>
      <c r="G53">
        <v>0</v>
      </c>
      <c r="H53">
        <v>0.5</v>
      </c>
      <c r="I53" s="3">
        <v>249.499176732746</v>
      </c>
      <c r="J53" s="3">
        <v>404.159488497607</v>
      </c>
      <c r="K53" t="str">
        <f t="shared" si="0"/>
        <v>ARTICULADO-EURO II - 91/542/EEC S II-50-0</v>
      </c>
    </row>
    <row r="54" spans="1:11" ht="12.75">
      <c r="A54">
        <v>2010</v>
      </c>
      <c r="B54" t="s">
        <v>32</v>
      </c>
      <c r="C54" t="s">
        <v>12</v>
      </c>
      <c r="D54" t="s">
        <v>18</v>
      </c>
      <c r="E54">
        <v>50</v>
      </c>
      <c r="G54">
        <v>0.5</v>
      </c>
      <c r="H54">
        <v>1</v>
      </c>
      <c r="I54" s="3">
        <v>410.44103093997</v>
      </c>
      <c r="J54" s="3">
        <v>524.865527069766</v>
      </c>
      <c r="K54" t="str">
        <f t="shared" si="0"/>
        <v>ARTICULADO-EURO II - 91/542/EEC S II-50-0,5</v>
      </c>
    </row>
    <row r="55" spans="1:11" ht="12.75">
      <c r="A55">
        <v>2010</v>
      </c>
      <c r="B55" t="s">
        <v>32</v>
      </c>
      <c r="C55" t="s">
        <v>12</v>
      </c>
      <c r="D55" t="s">
        <v>18</v>
      </c>
      <c r="E55">
        <v>50</v>
      </c>
      <c r="G55">
        <v>1</v>
      </c>
      <c r="I55" s="3">
        <v>562.697751878055</v>
      </c>
      <c r="J55" s="3">
        <v>562.697751878055</v>
      </c>
      <c r="K55" t="str">
        <f t="shared" si="0"/>
        <v>ARTICULADO-EURO II - 91/542/EEC S II-50-1</v>
      </c>
    </row>
    <row r="56" spans="1:11" ht="12.75">
      <c r="A56">
        <v>2010</v>
      </c>
      <c r="B56" t="s">
        <v>32</v>
      </c>
      <c r="C56" t="s">
        <v>12</v>
      </c>
      <c r="D56" t="s">
        <v>19</v>
      </c>
      <c r="E56">
        <v>14</v>
      </c>
      <c r="F56">
        <v>20</v>
      </c>
      <c r="G56">
        <v>0</v>
      </c>
      <c r="H56">
        <v>0.5</v>
      </c>
      <c r="I56" s="3">
        <v>154.816997620281</v>
      </c>
      <c r="J56" s="3">
        <v>188.234364699187</v>
      </c>
      <c r="K56" t="str">
        <f t="shared" si="0"/>
        <v>ARTICULADO-EURO III - COM(97) 627-14-0</v>
      </c>
    </row>
    <row r="57" spans="1:11" ht="12.75">
      <c r="A57">
        <v>2010</v>
      </c>
      <c r="B57" t="s">
        <v>32</v>
      </c>
      <c r="C57" t="s">
        <v>12</v>
      </c>
      <c r="D57" t="s">
        <v>19</v>
      </c>
      <c r="E57">
        <v>14</v>
      </c>
      <c r="F57">
        <v>20</v>
      </c>
      <c r="G57">
        <v>0.5</v>
      </c>
      <c r="H57">
        <v>1</v>
      </c>
      <c r="I57" s="3">
        <v>188.117733809435</v>
      </c>
      <c r="J57" s="3">
        <v>221.604696448772</v>
      </c>
      <c r="K57" t="str">
        <f t="shared" si="0"/>
        <v>ARTICULADO-EURO III - COM(97) 627-14-0,5</v>
      </c>
    </row>
    <row r="58" spans="1:11" ht="12.75">
      <c r="A58">
        <v>2010</v>
      </c>
      <c r="B58" t="s">
        <v>32</v>
      </c>
      <c r="C58" t="s">
        <v>12</v>
      </c>
      <c r="D58" t="s">
        <v>19</v>
      </c>
      <c r="E58">
        <v>14</v>
      </c>
      <c r="F58">
        <v>20</v>
      </c>
      <c r="G58">
        <v>1</v>
      </c>
      <c r="I58" s="3">
        <v>222.162433411491</v>
      </c>
      <c r="J58" s="3">
        <v>222.162433411491</v>
      </c>
      <c r="K58" t="str">
        <f t="shared" si="0"/>
        <v>ARTICULADO-EURO III - COM(97) 627-14-1</v>
      </c>
    </row>
    <row r="59" spans="1:11" ht="12.75">
      <c r="A59">
        <v>2010</v>
      </c>
      <c r="B59" t="s">
        <v>32</v>
      </c>
      <c r="C59" t="s">
        <v>12</v>
      </c>
      <c r="D59" t="s">
        <v>19</v>
      </c>
      <c r="E59">
        <v>20</v>
      </c>
      <c r="F59">
        <v>28</v>
      </c>
      <c r="G59">
        <v>0</v>
      </c>
      <c r="H59">
        <v>0.5</v>
      </c>
      <c r="I59" s="3">
        <v>190.704487445624</v>
      </c>
      <c r="J59" s="3">
        <v>247.32553947202</v>
      </c>
      <c r="K59" t="str">
        <f t="shared" si="0"/>
        <v>ARTICULADO-EURO III - COM(97) 627-20-0</v>
      </c>
    </row>
    <row r="60" spans="1:11" ht="12.75">
      <c r="A60">
        <v>2010</v>
      </c>
      <c r="B60" t="s">
        <v>32</v>
      </c>
      <c r="C60" t="s">
        <v>12</v>
      </c>
      <c r="D60" t="s">
        <v>19</v>
      </c>
      <c r="E60">
        <v>20</v>
      </c>
      <c r="F60">
        <v>28</v>
      </c>
      <c r="G60">
        <v>0.5</v>
      </c>
      <c r="H60">
        <v>1</v>
      </c>
      <c r="I60" s="3">
        <v>247.987188197558</v>
      </c>
      <c r="J60" s="3">
        <v>302.363163038461</v>
      </c>
      <c r="K60" t="str">
        <f t="shared" si="0"/>
        <v>ARTICULADO-EURO III - COM(97) 627-20-0,5</v>
      </c>
    </row>
    <row r="61" spans="1:11" ht="12.75">
      <c r="A61">
        <v>2010</v>
      </c>
      <c r="B61" t="s">
        <v>32</v>
      </c>
      <c r="C61" t="s">
        <v>12</v>
      </c>
      <c r="D61" t="s">
        <v>19</v>
      </c>
      <c r="E61">
        <v>20</v>
      </c>
      <c r="F61">
        <v>28</v>
      </c>
      <c r="G61">
        <v>1</v>
      </c>
      <c r="I61" s="3">
        <v>305.074490380174</v>
      </c>
      <c r="J61" s="3">
        <v>305.074490380174</v>
      </c>
      <c r="K61" t="str">
        <f t="shared" si="0"/>
        <v>ARTICULADO-EURO III - COM(97) 627-20-1</v>
      </c>
    </row>
    <row r="62" spans="1:11" ht="12.75">
      <c r="A62">
        <v>2010</v>
      </c>
      <c r="B62" t="s">
        <v>32</v>
      </c>
      <c r="C62" t="s">
        <v>12</v>
      </c>
      <c r="D62" t="s">
        <v>19</v>
      </c>
      <c r="E62">
        <v>28</v>
      </c>
      <c r="F62">
        <v>34</v>
      </c>
      <c r="G62">
        <v>0</v>
      </c>
      <c r="H62">
        <v>0.5</v>
      </c>
      <c r="I62" s="3">
        <v>196.340302081413</v>
      </c>
      <c r="J62" s="3">
        <v>265.298128528946</v>
      </c>
      <c r="K62" t="str">
        <f t="shared" si="0"/>
        <v>ARTICULADO-EURO III - COM(97) 627-28-0</v>
      </c>
    </row>
    <row r="63" spans="1:11" ht="12.75">
      <c r="A63">
        <v>2010</v>
      </c>
      <c r="B63" t="s">
        <v>32</v>
      </c>
      <c r="C63" t="s">
        <v>12</v>
      </c>
      <c r="D63" t="s">
        <v>19</v>
      </c>
      <c r="E63">
        <v>28</v>
      </c>
      <c r="F63">
        <v>34</v>
      </c>
      <c r="G63">
        <v>0.5</v>
      </c>
      <c r="H63">
        <v>1</v>
      </c>
      <c r="I63" s="3">
        <v>266.301296599869</v>
      </c>
      <c r="J63" s="3">
        <v>329.140250734898</v>
      </c>
      <c r="K63" t="str">
        <f t="shared" si="0"/>
        <v>ARTICULADO-EURO III - COM(97) 627-28-0,5</v>
      </c>
    </row>
    <row r="64" spans="1:11" ht="12.75">
      <c r="A64">
        <v>2010</v>
      </c>
      <c r="B64" t="s">
        <v>32</v>
      </c>
      <c r="C64" t="s">
        <v>12</v>
      </c>
      <c r="D64" t="s">
        <v>19</v>
      </c>
      <c r="E64">
        <v>28</v>
      </c>
      <c r="F64">
        <v>34</v>
      </c>
      <c r="G64">
        <v>1</v>
      </c>
      <c r="I64" s="3">
        <v>334.698746025529</v>
      </c>
      <c r="J64" s="3">
        <v>334.698746025529</v>
      </c>
      <c r="K64" t="str">
        <f t="shared" si="0"/>
        <v>ARTICULADO-EURO III - COM(97) 627-28-1</v>
      </c>
    </row>
    <row r="65" spans="1:11" ht="12.75">
      <c r="A65">
        <v>2010</v>
      </c>
      <c r="B65" t="s">
        <v>32</v>
      </c>
      <c r="C65" t="s">
        <v>12</v>
      </c>
      <c r="D65" t="s">
        <v>19</v>
      </c>
      <c r="E65">
        <v>34</v>
      </c>
      <c r="F65">
        <v>40</v>
      </c>
      <c r="G65">
        <v>0</v>
      </c>
      <c r="H65">
        <v>0.5</v>
      </c>
      <c r="I65" s="3">
        <v>210.76085151285</v>
      </c>
      <c r="J65" s="3">
        <v>302.059665422587</v>
      </c>
      <c r="K65" t="str">
        <f t="shared" si="0"/>
        <v>ARTICULADO-EURO III - COM(97) 627-34-0</v>
      </c>
    </row>
    <row r="66" spans="1:11" ht="12.75">
      <c r="A66">
        <v>2010</v>
      </c>
      <c r="B66" t="s">
        <v>32</v>
      </c>
      <c r="C66" t="s">
        <v>12</v>
      </c>
      <c r="D66" t="s">
        <v>19</v>
      </c>
      <c r="E66">
        <v>34</v>
      </c>
      <c r="F66">
        <v>40</v>
      </c>
      <c r="G66">
        <v>0.5</v>
      </c>
      <c r="H66">
        <v>1</v>
      </c>
      <c r="I66" s="3">
        <v>303.311893202266</v>
      </c>
      <c r="J66" s="3">
        <v>379.996201866798</v>
      </c>
      <c r="K66" t="str">
        <f t="shared" si="0"/>
        <v>ARTICULADO-EURO III - COM(97) 627-34-0,5</v>
      </c>
    </row>
    <row r="67" spans="1:11" ht="12.75">
      <c r="A67">
        <v>2010</v>
      </c>
      <c r="B67" t="s">
        <v>32</v>
      </c>
      <c r="C67" t="s">
        <v>12</v>
      </c>
      <c r="D67" t="s">
        <v>19</v>
      </c>
      <c r="E67">
        <v>34</v>
      </c>
      <c r="F67">
        <v>40</v>
      </c>
      <c r="G67">
        <v>1</v>
      </c>
      <c r="I67" s="3">
        <v>393.600184498306</v>
      </c>
      <c r="J67" s="3">
        <v>393.600184498306</v>
      </c>
      <c r="K67" t="str">
        <f aca="true" t="shared" si="1" ref="K67:K130">C67&amp;"-"&amp;D67&amp;"-"&amp;E67&amp;"-"&amp;G67</f>
        <v>ARTICULADO-EURO III - COM(97) 627-34-1</v>
      </c>
    </row>
    <row r="68" spans="1:11" ht="12.75">
      <c r="A68">
        <v>2010</v>
      </c>
      <c r="B68" t="s">
        <v>32</v>
      </c>
      <c r="C68" t="s">
        <v>12</v>
      </c>
      <c r="D68" t="s">
        <v>19</v>
      </c>
      <c r="E68">
        <v>40</v>
      </c>
      <c r="F68">
        <v>50</v>
      </c>
      <c r="G68">
        <v>0</v>
      </c>
      <c r="H68">
        <v>0.5</v>
      </c>
      <c r="I68" s="3">
        <v>221.693092696944</v>
      </c>
      <c r="J68" s="3">
        <v>337.585015582566</v>
      </c>
      <c r="K68" t="str">
        <f t="shared" si="1"/>
        <v>ARTICULADO-EURO III - COM(97) 627-40-0</v>
      </c>
    </row>
    <row r="69" spans="1:11" ht="12.75">
      <c r="A69">
        <v>2010</v>
      </c>
      <c r="B69" t="s">
        <v>32</v>
      </c>
      <c r="C69" t="s">
        <v>12</v>
      </c>
      <c r="D69" t="s">
        <v>19</v>
      </c>
      <c r="E69">
        <v>40</v>
      </c>
      <c r="F69">
        <v>50</v>
      </c>
      <c r="G69">
        <v>0.5</v>
      </c>
      <c r="H69">
        <v>1</v>
      </c>
      <c r="I69" s="3">
        <v>340.902534311922</v>
      </c>
      <c r="J69" s="3">
        <v>439.4424852547</v>
      </c>
      <c r="K69" t="str">
        <f t="shared" si="1"/>
        <v>ARTICULADO-EURO III - COM(97) 627-40-0,5</v>
      </c>
    </row>
    <row r="70" spans="1:11" ht="12.75">
      <c r="A70">
        <v>2010</v>
      </c>
      <c r="B70" t="s">
        <v>32</v>
      </c>
      <c r="C70" t="s">
        <v>12</v>
      </c>
      <c r="D70" t="s">
        <v>19</v>
      </c>
      <c r="E70">
        <v>40</v>
      </c>
      <c r="F70">
        <v>50</v>
      </c>
      <c r="G70">
        <v>1</v>
      </c>
      <c r="I70" s="3">
        <v>457.79005696618</v>
      </c>
      <c r="J70" s="3">
        <v>457.79005696618</v>
      </c>
      <c r="K70" t="str">
        <f t="shared" si="1"/>
        <v>ARTICULADO-EURO III - COM(97) 627-40-1</v>
      </c>
    </row>
    <row r="71" spans="1:11" ht="12.75">
      <c r="A71">
        <v>2010</v>
      </c>
      <c r="B71" t="s">
        <v>32</v>
      </c>
      <c r="C71" t="s">
        <v>12</v>
      </c>
      <c r="D71" t="s">
        <v>19</v>
      </c>
      <c r="E71">
        <v>50</v>
      </c>
      <c r="G71">
        <v>0</v>
      </c>
      <c r="H71">
        <v>0.5</v>
      </c>
      <c r="I71" s="3">
        <v>256.289076078523</v>
      </c>
      <c r="J71" s="3">
        <v>406.740748543095</v>
      </c>
      <c r="K71" t="str">
        <f t="shared" si="1"/>
        <v>ARTICULADO-EURO III - COM(97) 627-50-0</v>
      </c>
    </row>
    <row r="72" spans="1:11" ht="12.75">
      <c r="A72">
        <v>2010</v>
      </c>
      <c r="B72" t="s">
        <v>32</v>
      </c>
      <c r="C72" t="s">
        <v>12</v>
      </c>
      <c r="D72" t="s">
        <v>19</v>
      </c>
      <c r="E72">
        <v>50</v>
      </c>
      <c r="G72">
        <v>0.5</v>
      </c>
      <c r="H72">
        <v>1</v>
      </c>
      <c r="I72" s="3">
        <v>412.921367186265</v>
      </c>
      <c r="J72" s="3">
        <v>492.483317737664</v>
      </c>
      <c r="K72" t="str">
        <f t="shared" si="1"/>
        <v>ARTICULADO-EURO III - COM(97) 627-50-0,5</v>
      </c>
    </row>
    <row r="73" spans="1:11" ht="12.75">
      <c r="A73">
        <v>2010</v>
      </c>
      <c r="B73" t="s">
        <v>32</v>
      </c>
      <c r="C73" t="s">
        <v>12</v>
      </c>
      <c r="D73" t="s">
        <v>19</v>
      </c>
      <c r="E73">
        <v>50</v>
      </c>
      <c r="G73">
        <v>1</v>
      </c>
      <c r="I73" s="3">
        <v>565.059406208845</v>
      </c>
      <c r="J73" s="3">
        <v>565.059406208845</v>
      </c>
      <c r="K73" t="str">
        <f t="shared" si="1"/>
        <v>ARTICULADO-EURO III - COM(97) 627-50-1</v>
      </c>
    </row>
    <row r="74" spans="1:11" ht="12.75">
      <c r="A74">
        <v>2010</v>
      </c>
      <c r="B74" t="s">
        <v>32</v>
      </c>
      <c r="C74" t="s">
        <v>12</v>
      </c>
      <c r="D74" t="s">
        <v>20</v>
      </c>
      <c r="E74">
        <v>14</v>
      </c>
      <c r="F74">
        <v>20</v>
      </c>
      <c r="G74">
        <v>0</v>
      </c>
      <c r="H74">
        <v>0.5</v>
      </c>
      <c r="I74" s="3">
        <v>144.305313748832</v>
      </c>
      <c r="J74" s="3">
        <v>175.20019166549</v>
      </c>
      <c r="K74" t="str">
        <f t="shared" si="1"/>
        <v>ARTICULADO-EURO IV - COM(1998) 776-14-0</v>
      </c>
    </row>
    <row r="75" spans="1:11" ht="12.75">
      <c r="A75">
        <v>2010</v>
      </c>
      <c r="B75" t="s">
        <v>32</v>
      </c>
      <c r="C75" t="s">
        <v>12</v>
      </c>
      <c r="D75" t="s">
        <v>20</v>
      </c>
      <c r="E75">
        <v>14</v>
      </c>
      <c r="F75">
        <v>20</v>
      </c>
      <c r="G75">
        <v>0.5</v>
      </c>
      <c r="H75">
        <v>1</v>
      </c>
      <c r="I75" s="3">
        <v>175.061895280985</v>
      </c>
      <c r="J75" s="3">
        <v>206.491117130387</v>
      </c>
      <c r="K75" t="str">
        <f t="shared" si="1"/>
        <v>ARTICULADO-EURO IV - COM(1998) 776-14-0,5</v>
      </c>
    </row>
    <row r="76" spans="1:11" ht="12.75">
      <c r="A76">
        <v>2010</v>
      </c>
      <c r="B76" t="s">
        <v>32</v>
      </c>
      <c r="C76" t="s">
        <v>12</v>
      </c>
      <c r="D76" t="s">
        <v>20</v>
      </c>
      <c r="E76">
        <v>14</v>
      </c>
      <c r="F76">
        <v>20</v>
      </c>
      <c r="G76">
        <v>1</v>
      </c>
      <c r="I76" s="3">
        <v>207.040144918601</v>
      </c>
      <c r="J76" s="3">
        <v>207.040144918601</v>
      </c>
      <c r="K76" t="str">
        <f t="shared" si="1"/>
        <v>ARTICULADO-EURO IV - COM(1998) 776-14-1</v>
      </c>
    </row>
    <row r="77" spans="1:11" ht="12.75">
      <c r="A77">
        <v>2010</v>
      </c>
      <c r="B77" t="s">
        <v>32</v>
      </c>
      <c r="C77" t="s">
        <v>12</v>
      </c>
      <c r="D77" t="s">
        <v>20</v>
      </c>
      <c r="E77">
        <v>20</v>
      </c>
      <c r="F77">
        <v>28</v>
      </c>
      <c r="G77">
        <v>0</v>
      </c>
      <c r="H77">
        <v>0.5</v>
      </c>
      <c r="I77" s="3">
        <v>177.275263457008</v>
      </c>
      <c r="J77" s="3">
        <v>230.322299086031</v>
      </c>
      <c r="K77" t="str">
        <f t="shared" si="1"/>
        <v>ARTICULADO-EURO IV - COM(1998) 776-20-0</v>
      </c>
    </row>
    <row r="78" spans="1:11" ht="12.75">
      <c r="A78">
        <v>2010</v>
      </c>
      <c r="B78" t="s">
        <v>32</v>
      </c>
      <c r="C78" t="s">
        <v>12</v>
      </c>
      <c r="D78" t="s">
        <v>20</v>
      </c>
      <c r="E78">
        <v>20</v>
      </c>
      <c r="F78">
        <v>28</v>
      </c>
      <c r="G78">
        <v>0.5</v>
      </c>
      <c r="H78">
        <v>1</v>
      </c>
      <c r="I78" s="3">
        <v>230.940237095663</v>
      </c>
      <c r="J78" s="3">
        <v>281.546789135732</v>
      </c>
      <c r="K78" t="str">
        <f t="shared" si="1"/>
        <v>ARTICULADO-EURO IV - COM(1998) 776-20-0,5</v>
      </c>
    </row>
    <row r="79" spans="1:11" ht="12.75">
      <c r="A79">
        <v>2010</v>
      </c>
      <c r="B79" t="s">
        <v>32</v>
      </c>
      <c r="C79" t="s">
        <v>12</v>
      </c>
      <c r="D79" t="s">
        <v>20</v>
      </c>
      <c r="E79">
        <v>20</v>
      </c>
      <c r="F79">
        <v>28</v>
      </c>
      <c r="G79">
        <v>1</v>
      </c>
      <c r="I79" s="3">
        <v>284.021421843184</v>
      </c>
      <c r="J79" s="3">
        <v>284.021421843184</v>
      </c>
      <c r="K79" t="str">
        <f t="shared" si="1"/>
        <v>ARTICULADO-EURO IV - COM(1998) 776-20-1</v>
      </c>
    </row>
    <row r="80" spans="1:11" ht="12.75">
      <c r="A80">
        <v>2010</v>
      </c>
      <c r="B80" t="s">
        <v>32</v>
      </c>
      <c r="C80" t="s">
        <v>12</v>
      </c>
      <c r="D80" t="s">
        <v>20</v>
      </c>
      <c r="E80">
        <v>28</v>
      </c>
      <c r="F80">
        <v>34</v>
      </c>
      <c r="G80">
        <v>0</v>
      </c>
      <c r="H80">
        <v>0.5</v>
      </c>
      <c r="I80" s="3">
        <v>182.097811356727</v>
      </c>
      <c r="J80" s="3">
        <v>246.599047314662</v>
      </c>
      <c r="K80" t="str">
        <f t="shared" si="1"/>
        <v>ARTICULADO-EURO IV - COM(1998) 776-28-0</v>
      </c>
    </row>
    <row r="81" spans="1:11" ht="12.75">
      <c r="A81">
        <v>2010</v>
      </c>
      <c r="B81" t="s">
        <v>32</v>
      </c>
      <c r="C81" t="s">
        <v>12</v>
      </c>
      <c r="D81" t="s">
        <v>20</v>
      </c>
      <c r="E81">
        <v>28</v>
      </c>
      <c r="F81">
        <v>34</v>
      </c>
      <c r="G81">
        <v>0.5</v>
      </c>
      <c r="H81">
        <v>1</v>
      </c>
      <c r="I81" s="3">
        <v>247.669143146159</v>
      </c>
      <c r="J81" s="3">
        <v>307.548763830661</v>
      </c>
      <c r="K81" t="str">
        <f t="shared" si="1"/>
        <v>ARTICULADO-EURO IV - COM(1998) 776-28-0,5</v>
      </c>
    </row>
    <row r="82" spans="1:11" ht="12.75">
      <c r="A82">
        <v>2010</v>
      </c>
      <c r="B82" t="s">
        <v>32</v>
      </c>
      <c r="C82" t="s">
        <v>12</v>
      </c>
      <c r="D82" t="s">
        <v>20</v>
      </c>
      <c r="E82">
        <v>28</v>
      </c>
      <c r="F82">
        <v>34</v>
      </c>
      <c r="G82">
        <v>1</v>
      </c>
      <c r="I82" s="3">
        <v>312.053726712605</v>
      </c>
      <c r="J82" s="3">
        <v>312.053726712605</v>
      </c>
      <c r="K82" t="str">
        <f t="shared" si="1"/>
        <v>ARTICULADO-EURO IV - COM(1998) 776-28-1</v>
      </c>
    </row>
    <row r="83" spans="1:11" ht="12.75">
      <c r="A83">
        <v>2010</v>
      </c>
      <c r="B83" t="s">
        <v>32</v>
      </c>
      <c r="C83" t="s">
        <v>12</v>
      </c>
      <c r="D83" t="s">
        <v>20</v>
      </c>
      <c r="E83">
        <v>34</v>
      </c>
      <c r="F83">
        <v>40</v>
      </c>
      <c r="G83">
        <v>0</v>
      </c>
      <c r="H83">
        <v>0.5</v>
      </c>
      <c r="I83" s="3">
        <v>195.737760290817</v>
      </c>
      <c r="J83" s="3">
        <v>280.436171757226</v>
      </c>
      <c r="K83" t="str">
        <f t="shared" si="1"/>
        <v>ARTICULADO-EURO IV - COM(1998) 776-34-0</v>
      </c>
    </row>
    <row r="84" spans="1:11" ht="12.75">
      <c r="A84">
        <v>2010</v>
      </c>
      <c r="B84" t="s">
        <v>32</v>
      </c>
      <c r="C84" t="s">
        <v>12</v>
      </c>
      <c r="D84" t="s">
        <v>20</v>
      </c>
      <c r="E84">
        <v>34</v>
      </c>
      <c r="F84">
        <v>40</v>
      </c>
      <c r="G84">
        <v>0.5</v>
      </c>
      <c r="H84">
        <v>1</v>
      </c>
      <c r="I84" s="3">
        <v>281.795642560725</v>
      </c>
      <c r="J84" s="3">
        <v>355.402938010779</v>
      </c>
      <c r="K84" t="str">
        <f t="shared" si="1"/>
        <v>ARTICULADO-EURO IV - COM(1998) 776-34-0,5</v>
      </c>
    </row>
    <row r="85" spans="1:11" ht="12.75">
      <c r="A85">
        <v>2010</v>
      </c>
      <c r="B85" t="s">
        <v>32</v>
      </c>
      <c r="C85" t="s">
        <v>12</v>
      </c>
      <c r="D85" t="s">
        <v>20</v>
      </c>
      <c r="E85">
        <v>34</v>
      </c>
      <c r="F85">
        <v>40</v>
      </c>
      <c r="G85">
        <v>1</v>
      </c>
      <c r="I85" s="3">
        <v>366.449438416772</v>
      </c>
      <c r="J85" s="3">
        <v>366.449438416772</v>
      </c>
      <c r="K85" t="str">
        <f t="shared" si="1"/>
        <v>ARTICULADO-EURO IV - COM(1998) 776-34-1</v>
      </c>
    </row>
    <row r="86" spans="1:11" ht="12.75">
      <c r="A86">
        <v>2010</v>
      </c>
      <c r="B86" t="s">
        <v>32</v>
      </c>
      <c r="C86" t="s">
        <v>12</v>
      </c>
      <c r="D86" t="s">
        <v>20</v>
      </c>
      <c r="E86">
        <v>40</v>
      </c>
      <c r="F86">
        <v>50</v>
      </c>
      <c r="G86">
        <v>0</v>
      </c>
      <c r="H86">
        <v>0.5</v>
      </c>
      <c r="I86" s="3">
        <v>205.556387383691</v>
      </c>
      <c r="J86" s="3">
        <v>313.749364594255</v>
      </c>
      <c r="K86" t="str">
        <f t="shared" si="1"/>
        <v>ARTICULADO-EURO IV - COM(1998) 776-40-0</v>
      </c>
    </row>
    <row r="87" spans="1:11" ht="12.75">
      <c r="A87">
        <v>2010</v>
      </c>
      <c r="B87" t="s">
        <v>32</v>
      </c>
      <c r="C87" t="s">
        <v>12</v>
      </c>
      <c r="D87" t="s">
        <v>20</v>
      </c>
      <c r="E87">
        <v>40</v>
      </c>
      <c r="F87">
        <v>50</v>
      </c>
      <c r="G87">
        <v>0.5</v>
      </c>
      <c r="H87">
        <v>1</v>
      </c>
      <c r="I87" s="3">
        <v>316.294962535129</v>
      </c>
      <c r="J87" s="3">
        <v>412.931559276713</v>
      </c>
      <c r="K87" t="str">
        <f t="shared" si="1"/>
        <v>ARTICULADO-EURO IV - COM(1998) 776-40-0,5</v>
      </c>
    </row>
    <row r="88" spans="1:11" ht="12.75">
      <c r="A88">
        <v>2010</v>
      </c>
      <c r="B88" t="s">
        <v>32</v>
      </c>
      <c r="C88" t="s">
        <v>12</v>
      </c>
      <c r="D88" t="s">
        <v>20</v>
      </c>
      <c r="E88">
        <v>40</v>
      </c>
      <c r="F88">
        <v>50</v>
      </c>
      <c r="G88">
        <v>1</v>
      </c>
      <c r="I88" s="3">
        <v>426.782426016416</v>
      </c>
      <c r="J88" s="3">
        <v>426.782426016416</v>
      </c>
      <c r="K88" t="str">
        <f t="shared" si="1"/>
        <v>ARTICULADO-EURO IV - COM(1998) 776-40-1</v>
      </c>
    </row>
    <row r="89" spans="1:11" ht="12.75">
      <c r="A89">
        <v>2010</v>
      </c>
      <c r="B89" t="s">
        <v>32</v>
      </c>
      <c r="C89" t="s">
        <v>12</v>
      </c>
      <c r="D89" t="s">
        <v>20</v>
      </c>
      <c r="E89">
        <v>50</v>
      </c>
      <c r="G89">
        <v>0</v>
      </c>
      <c r="H89">
        <v>0.5</v>
      </c>
      <c r="I89" s="3">
        <v>238.346438161989</v>
      </c>
      <c r="J89" s="3">
        <v>380.831276536334</v>
      </c>
      <c r="K89" t="str">
        <f t="shared" si="1"/>
        <v>ARTICULADO-EURO IV - COM(1998) 776-50-0</v>
      </c>
    </row>
    <row r="90" spans="1:11" ht="12.75">
      <c r="A90">
        <v>2010</v>
      </c>
      <c r="B90" t="s">
        <v>32</v>
      </c>
      <c r="C90" t="s">
        <v>12</v>
      </c>
      <c r="D90" t="s">
        <v>20</v>
      </c>
      <c r="E90">
        <v>50</v>
      </c>
      <c r="G90">
        <v>0.5</v>
      </c>
      <c r="H90">
        <v>1</v>
      </c>
      <c r="I90" s="3">
        <v>385.59760906078</v>
      </c>
      <c r="J90" s="3">
        <v>500.704915545812</v>
      </c>
      <c r="K90" t="str">
        <f t="shared" si="1"/>
        <v>ARTICULADO-EURO IV - COM(1998) 776-50-0,5</v>
      </c>
    </row>
    <row r="91" spans="1:11" ht="12.75">
      <c r="A91">
        <v>2010</v>
      </c>
      <c r="B91" t="s">
        <v>32</v>
      </c>
      <c r="C91" t="s">
        <v>12</v>
      </c>
      <c r="D91" t="s">
        <v>20</v>
      </c>
      <c r="E91">
        <v>50</v>
      </c>
      <c r="G91">
        <v>1</v>
      </c>
      <c r="I91" s="3">
        <v>529.52142563371</v>
      </c>
      <c r="J91" s="3">
        <v>529.52142563371</v>
      </c>
      <c r="K91" t="str">
        <f t="shared" si="1"/>
        <v>ARTICULADO-EURO IV - COM(1998) 776-50-1</v>
      </c>
    </row>
    <row r="92" spans="1:11" ht="12.75">
      <c r="A92">
        <v>2010</v>
      </c>
      <c r="B92" t="s">
        <v>32</v>
      </c>
      <c r="C92" t="s">
        <v>12</v>
      </c>
      <c r="D92" t="s">
        <v>21</v>
      </c>
      <c r="E92">
        <v>14</v>
      </c>
      <c r="F92">
        <v>20</v>
      </c>
      <c r="G92">
        <v>0</v>
      </c>
      <c r="H92">
        <v>0.5</v>
      </c>
      <c r="I92" s="3">
        <v>146.550770191287</v>
      </c>
      <c r="J92" s="3">
        <v>177.804444473327</v>
      </c>
      <c r="K92" t="str">
        <f t="shared" si="1"/>
        <v>ARTICULADO-EURO V - COM(1998) 776-14-0</v>
      </c>
    </row>
    <row r="93" spans="1:11" ht="12.75">
      <c r="A93">
        <v>2010</v>
      </c>
      <c r="B93" t="s">
        <v>32</v>
      </c>
      <c r="C93" t="s">
        <v>12</v>
      </c>
      <c r="D93" t="s">
        <v>21</v>
      </c>
      <c r="E93">
        <v>14</v>
      </c>
      <c r="F93">
        <v>20</v>
      </c>
      <c r="G93">
        <v>0.5</v>
      </c>
      <c r="H93">
        <v>1</v>
      </c>
      <c r="I93" s="3">
        <v>177.66154136372</v>
      </c>
      <c r="J93" s="3">
        <v>209.528553663765</v>
      </c>
      <c r="K93" t="str">
        <f t="shared" si="1"/>
        <v>ARTICULADO-EURO V - COM(1998) 776-14-0,5</v>
      </c>
    </row>
    <row r="94" spans="1:11" ht="12.75">
      <c r="A94">
        <v>2010</v>
      </c>
      <c r="B94" t="s">
        <v>32</v>
      </c>
      <c r="C94" t="s">
        <v>12</v>
      </c>
      <c r="D94" t="s">
        <v>21</v>
      </c>
      <c r="E94">
        <v>14</v>
      </c>
      <c r="F94">
        <v>20</v>
      </c>
      <c r="G94">
        <v>1</v>
      </c>
      <c r="I94" s="3">
        <v>209.986051198395</v>
      </c>
      <c r="J94" s="3">
        <v>209.986051198395</v>
      </c>
      <c r="K94" t="str">
        <f t="shared" si="1"/>
        <v>ARTICULADO-EURO V - COM(1998) 776-14-1</v>
      </c>
    </row>
    <row r="95" spans="1:11" ht="12.75">
      <c r="A95">
        <v>2010</v>
      </c>
      <c r="B95" t="s">
        <v>32</v>
      </c>
      <c r="C95" t="s">
        <v>12</v>
      </c>
      <c r="D95" t="s">
        <v>21</v>
      </c>
      <c r="E95">
        <v>20</v>
      </c>
      <c r="F95">
        <v>28</v>
      </c>
      <c r="G95">
        <v>0</v>
      </c>
      <c r="H95">
        <v>0.5</v>
      </c>
      <c r="I95" s="3">
        <v>179.992891099749</v>
      </c>
      <c r="J95" s="3">
        <v>233.626646675509</v>
      </c>
      <c r="K95" t="str">
        <f t="shared" si="1"/>
        <v>ARTICULADO-EURO V - COM(1998) 776-20-0</v>
      </c>
    </row>
    <row r="96" spans="1:11" ht="12.75">
      <c r="A96">
        <v>2010</v>
      </c>
      <c r="B96" t="s">
        <v>32</v>
      </c>
      <c r="C96" t="s">
        <v>12</v>
      </c>
      <c r="D96" t="s">
        <v>21</v>
      </c>
      <c r="E96">
        <v>20</v>
      </c>
      <c r="F96">
        <v>28</v>
      </c>
      <c r="G96">
        <v>0.5</v>
      </c>
      <c r="H96">
        <v>1</v>
      </c>
      <c r="I96" s="3">
        <v>234.284236229826</v>
      </c>
      <c r="J96" s="3">
        <v>286.191041871458</v>
      </c>
      <c r="K96" t="str">
        <f t="shared" si="1"/>
        <v>ARTICULADO-EURO V - COM(1998) 776-20-0,5</v>
      </c>
    </row>
    <row r="97" spans="1:11" ht="12.75">
      <c r="A97">
        <v>2010</v>
      </c>
      <c r="B97" t="s">
        <v>32</v>
      </c>
      <c r="C97" t="s">
        <v>12</v>
      </c>
      <c r="D97" t="s">
        <v>21</v>
      </c>
      <c r="E97">
        <v>20</v>
      </c>
      <c r="F97">
        <v>28</v>
      </c>
      <c r="G97">
        <v>1</v>
      </c>
      <c r="I97" s="3">
        <v>288.488899717178</v>
      </c>
      <c r="J97" s="3">
        <v>288.488899717178</v>
      </c>
      <c r="K97" t="str">
        <f t="shared" si="1"/>
        <v>ARTICULADO-EURO V - COM(1998) 776-20-1</v>
      </c>
    </row>
    <row r="98" spans="1:11" ht="12.75">
      <c r="A98">
        <v>2010</v>
      </c>
      <c r="B98" t="s">
        <v>32</v>
      </c>
      <c r="C98" t="s">
        <v>12</v>
      </c>
      <c r="D98" t="s">
        <v>21</v>
      </c>
      <c r="E98">
        <v>28</v>
      </c>
      <c r="F98">
        <v>34</v>
      </c>
      <c r="G98">
        <v>0</v>
      </c>
      <c r="H98">
        <v>0.5</v>
      </c>
      <c r="I98" s="3">
        <v>184.89856301178</v>
      </c>
      <c r="J98" s="3">
        <v>250.18208381351</v>
      </c>
      <c r="K98" t="str">
        <f t="shared" si="1"/>
        <v>ARTICULADO-EURO V - COM(1998) 776-28-0</v>
      </c>
    </row>
    <row r="99" spans="1:11" ht="12.75">
      <c r="A99">
        <v>2010</v>
      </c>
      <c r="B99" t="s">
        <v>32</v>
      </c>
      <c r="C99" t="s">
        <v>12</v>
      </c>
      <c r="D99" t="s">
        <v>21</v>
      </c>
      <c r="E99">
        <v>28</v>
      </c>
      <c r="F99">
        <v>34</v>
      </c>
      <c r="G99">
        <v>0.5</v>
      </c>
      <c r="H99">
        <v>1</v>
      </c>
      <c r="I99" s="3">
        <v>251.202831790744</v>
      </c>
      <c r="J99" s="3">
        <v>312.570406593154</v>
      </c>
      <c r="K99" t="str">
        <f t="shared" si="1"/>
        <v>ARTICULADO-EURO V - COM(1998) 776-28-0,5</v>
      </c>
    </row>
    <row r="100" spans="1:11" ht="12.75">
      <c r="A100">
        <v>2010</v>
      </c>
      <c r="B100" t="s">
        <v>32</v>
      </c>
      <c r="C100" t="s">
        <v>12</v>
      </c>
      <c r="D100" t="s">
        <v>21</v>
      </c>
      <c r="E100">
        <v>28</v>
      </c>
      <c r="F100">
        <v>34</v>
      </c>
      <c r="G100">
        <v>1</v>
      </c>
      <c r="I100" s="3">
        <v>316.862350800291</v>
      </c>
      <c r="J100" s="3">
        <v>316.862350800291</v>
      </c>
      <c r="K100" t="str">
        <f t="shared" si="1"/>
        <v>ARTICULADO-EURO V - COM(1998) 776-28-1</v>
      </c>
    </row>
    <row r="101" spans="1:11" ht="12.75">
      <c r="A101">
        <v>2010</v>
      </c>
      <c r="B101" t="s">
        <v>32</v>
      </c>
      <c r="C101" t="s">
        <v>12</v>
      </c>
      <c r="D101" t="s">
        <v>21</v>
      </c>
      <c r="E101">
        <v>34</v>
      </c>
      <c r="F101">
        <v>40</v>
      </c>
      <c r="G101">
        <v>0</v>
      </c>
      <c r="H101">
        <v>0.5</v>
      </c>
      <c r="I101" s="3">
        <v>198.754408424784</v>
      </c>
      <c r="J101" s="3">
        <v>284.689623092729</v>
      </c>
      <c r="K101" t="str">
        <f t="shared" si="1"/>
        <v>ARTICULADO-EURO V - COM(1998) 776-34-0</v>
      </c>
    </row>
    <row r="102" spans="1:11" ht="12.75">
      <c r="A102">
        <v>2010</v>
      </c>
      <c r="B102" t="s">
        <v>32</v>
      </c>
      <c r="C102" t="s">
        <v>12</v>
      </c>
      <c r="D102" t="s">
        <v>21</v>
      </c>
      <c r="E102">
        <v>34</v>
      </c>
      <c r="F102">
        <v>40</v>
      </c>
      <c r="G102">
        <v>0.5</v>
      </c>
      <c r="H102">
        <v>1</v>
      </c>
      <c r="I102" s="3">
        <v>285.964030414483</v>
      </c>
      <c r="J102" s="3">
        <v>362.060542639004</v>
      </c>
      <c r="K102" t="str">
        <f t="shared" si="1"/>
        <v>ARTICULADO-EURO V - COM(1998) 776-34-0,5</v>
      </c>
    </row>
    <row r="103" spans="1:11" ht="12.75">
      <c r="A103">
        <v>2010</v>
      </c>
      <c r="B103" t="s">
        <v>32</v>
      </c>
      <c r="C103" t="s">
        <v>12</v>
      </c>
      <c r="D103" t="s">
        <v>21</v>
      </c>
      <c r="E103">
        <v>34</v>
      </c>
      <c r="F103">
        <v>40</v>
      </c>
      <c r="G103">
        <v>1</v>
      </c>
      <c r="I103" s="3">
        <v>372.067834045611</v>
      </c>
      <c r="J103" s="3">
        <v>372.067834045611</v>
      </c>
      <c r="K103" t="str">
        <f t="shared" si="1"/>
        <v>ARTICULADO-EURO V - COM(1998) 776-34-1</v>
      </c>
    </row>
    <row r="104" spans="1:11" ht="12.75">
      <c r="A104">
        <v>2010</v>
      </c>
      <c r="B104" t="s">
        <v>32</v>
      </c>
      <c r="C104" t="s">
        <v>12</v>
      </c>
      <c r="D104" t="s">
        <v>21</v>
      </c>
      <c r="E104">
        <v>40</v>
      </c>
      <c r="F104">
        <v>50</v>
      </c>
      <c r="G104">
        <v>0</v>
      </c>
      <c r="H104">
        <v>0.5</v>
      </c>
      <c r="I104" s="3">
        <v>208.842880451758</v>
      </c>
      <c r="J104" s="3">
        <v>318.97125437218</v>
      </c>
      <c r="K104" t="str">
        <f t="shared" si="1"/>
        <v>ARTICULADO-EURO V - COM(1998) 776-40-0</v>
      </c>
    </row>
    <row r="105" spans="1:11" ht="12.75">
      <c r="A105">
        <v>2010</v>
      </c>
      <c r="B105" t="s">
        <v>32</v>
      </c>
      <c r="C105" t="s">
        <v>12</v>
      </c>
      <c r="D105" t="s">
        <v>21</v>
      </c>
      <c r="E105">
        <v>40</v>
      </c>
      <c r="F105">
        <v>50</v>
      </c>
      <c r="G105">
        <v>0.5</v>
      </c>
      <c r="H105">
        <v>1</v>
      </c>
      <c r="I105" s="3">
        <v>320.96988912404</v>
      </c>
      <c r="J105" s="3">
        <v>420.036516188803</v>
      </c>
      <c r="K105" t="str">
        <f t="shared" si="1"/>
        <v>ARTICULADO-EURO V - COM(1998) 776-40-0,5</v>
      </c>
    </row>
    <row r="106" spans="1:11" ht="12.75">
      <c r="A106">
        <v>2010</v>
      </c>
      <c r="B106" t="s">
        <v>32</v>
      </c>
      <c r="C106" t="s">
        <v>12</v>
      </c>
      <c r="D106" t="s">
        <v>21</v>
      </c>
      <c r="E106">
        <v>40</v>
      </c>
      <c r="F106">
        <v>50</v>
      </c>
      <c r="G106">
        <v>1</v>
      </c>
      <c r="I106" s="3">
        <v>434.256215557689</v>
      </c>
      <c r="J106" s="3">
        <v>434.256215557689</v>
      </c>
      <c r="K106" t="str">
        <f t="shared" si="1"/>
        <v>ARTICULADO-EURO V - COM(1998) 776-40-1</v>
      </c>
    </row>
    <row r="107" spans="1:11" ht="12.75">
      <c r="A107">
        <v>2010</v>
      </c>
      <c r="B107" t="s">
        <v>32</v>
      </c>
      <c r="C107" t="s">
        <v>12</v>
      </c>
      <c r="D107" t="s">
        <v>21</v>
      </c>
      <c r="E107">
        <v>50</v>
      </c>
      <c r="G107">
        <v>0</v>
      </c>
      <c r="H107">
        <v>0.5</v>
      </c>
      <c r="I107" s="3">
        <v>242.74262460002</v>
      </c>
      <c r="J107" s="3">
        <v>386.320074864752</v>
      </c>
      <c r="K107" t="str">
        <f t="shared" si="1"/>
        <v>ARTICULADO-EURO V - COM(1998) 776-50-0</v>
      </c>
    </row>
    <row r="108" spans="1:11" ht="12.75">
      <c r="A108">
        <v>2010</v>
      </c>
      <c r="B108" t="s">
        <v>32</v>
      </c>
      <c r="C108" t="s">
        <v>12</v>
      </c>
      <c r="D108" t="s">
        <v>21</v>
      </c>
      <c r="E108">
        <v>50</v>
      </c>
      <c r="G108">
        <v>0.5</v>
      </c>
      <c r="H108">
        <v>1</v>
      </c>
      <c r="I108" s="3">
        <v>392.287850578547</v>
      </c>
      <c r="J108" s="3">
        <v>504.987907641302</v>
      </c>
      <c r="K108" t="str">
        <f t="shared" si="1"/>
        <v>ARTICULADO-EURO V - COM(1998) 776-50-0,5</v>
      </c>
    </row>
    <row r="109" spans="1:11" ht="12.75">
      <c r="A109">
        <v>2010</v>
      </c>
      <c r="B109" t="s">
        <v>32</v>
      </c>
      <c r="C109" t="s">
        <v>12</v>
      </c>
      <c r="D109" t="s">
        <v>21</v>
      </c>
      <c r="E109">
        <v>50</v>
      </c>
      <c r="G109">
        <v>1</v>
      </c>
      <c r="I109" s="3">
        <v>539.372466355711</v>
      </c>
      <c r="J109" s="3">
        <v>539.372466355711</v>
      </c>
      <c r="K109" t="str">
        <f t="shared" si="1"/>
        <v>ARTICULADO-EURO V - COM(1998) 776-50-1</v>
      </c>
    </row>
    <row r="110" spans="1:11" ht="12.75">
      <c r="A110">
        <v>2010</v>
      </c>
      <c r="B110" t="s">
        <v>32</v>
      </c>
      <c r="C110" t="s">
        <v>11</v>
      </c>
      <c r="D110" t="s">
        <v>16</v>
      </c>
      <c r="E110">
        <v>3.5</v>
      </c>
      <c r="F110">
        <v>7.5</v>
      </c>
      <c r="G110">
        <v>0</v>
      </c>
      <c r="H110">
        <v>0.5</v>
      </c>
      <c r="I110" s="3">
        <v>112.345649202375</v>
      </c>
      <c r="J110" s="3">
        <v>119.868500578067</v>
      </c>
      <c r="K110" t="str">
        <f t="shared" si="1"/>
        <v>RÍGIDO-CONVENCIONAL-3,5-0</v>
      </c>
    </row>
    <row r="111" spans="1:11" ht="12.75">
      <c r="A111">
        <v>2010</v>
      </c>
      <c r="B111" t="s">
        <v>32</v>
      </c>
      <c r="C111" t="s">
        <v>11</v>
      </c>
      <c r="D111" t="s">
        <v>16</v>
      </c>
      <c r="E111">
        <v>3.5</v>
      </c>
      <c r="F111">
        <v>7.5</v>
      </c>
      <c r="G111">
        <v>0.5</v>
      </c>
      <c r="H111">
        <v>1</v>
      </c>
      <c r="I111" s="3">
        <v>119.536230604504</v>
      </c>
      <c r="J111" s="3">
        <v>129.981732053114</v>
      </c>
      <c r="K111" t="str">
        <f t="shared" si="1"/>
        <v>RÍGIDO-CONVENCIONAL-3,5-0,5</v>
      </c>
    </row>
    <row r="112" spans="1:11" ht="12.75">
      <c r="A112">
        <v>2010</v>
      </c>
      <c r="B112" t="s">
        <v>32</v>
      </c>
      <c r="C112" t="s">
        <v>11</v>
      </c>
      <c r="D112" t="s">
        <v>16</v>
      </c>
      <c r="E112">
        <v>3.5</v>
      </c>
      <c r="F112">
        <v>7.5</v>
      </c>
      <c r="G112">
        <v>1</v>
      </c>
      <c r="I112" s="3">
        <v>129.486637809816</v>
      </c>
      <c r="J112" s="3">
        <v>129.486637809816</v>
      </c>
      <c r="K112" t="str">
        <f t="shared" si="1"/>
        <v>RÍGIDO-CONVENCIONAL-3,5-1</v>
      </c>
    </row>
    <row r="113" spans="1:11" ht="12.75">
      <c r="A113">
        <v>2010</v>
      </c>
      <c r="B113" t="s">
        <v>32</v>
      </c>
      <c r="C113" t="s">
        <v>11</v>
      </c>
      <c r="D113" t="s">
        <v>16</v>
      </c>
      <c r="E113">
        <v>7.5</v>
      </c>
      <c r="F113">
        <v>12</v>
      </c>
      <c r="G113">
        <v>0</v>
      </c>
      <c r="H113">
        <v>0.5</v>
      </c>
      <c r="I113" s="3">
        <v>147.931011870149</v>
      </c>
      <c r="J113" s="3">
        <v>166.798916803968</v>
      </c>
      <c r="K113" t="str">
        <f t="shared" si="1"/>
        <v>RÍGIDO-CONVENCIONAL-7,5-0</v>
      </c>
    </row>
    <row r="114" spans="1:11" ht="12.75">
      <c r="A114">
        <v>2010</v>
      </c>
      <c r="B114" t="s">
        <v>32</v>
      </c>
      <c r="C114" t="s">
        <v>11</v>
      </c>
      <c r="D114" t="s">
        <v>16</v>
      </c>
      <c r="E114">
        <v>7.5</v>
      </c>
      <c r="F114">
        <v>12</v>
      </c>
      <c r="G114">
        <v>0.5</v>
      </c>
      <c r="H114">
        <v>1</v>
      </c>
      <c r="I114" s="3">
        <v>166.500425706981</v>
      </c>
      <c r="J114" s="3">
        <v>185.029373498294</v>
      </c>
      <c r="K114" t="str">
        <f t="shared" si="1"/>
        <v>RÍGIDO-CONVENCIONAL-7,5-0,5</v>
      </c>
    </row>
    <row r="115" spans="1:11" ht="12.75">
      <c r="A115">
        <v>2010</v>
      </c>
      <c r="B115" t="s">
        <v>32</v>
      </c>
      <c r="C115" t="s">
        <v>11</v>
      </c>
      <c r="D115" t="s">
        <v>16</v>
      </c>
      <c r="E115">
        <v>7.5</v>
      </c>
      <c r="F115">
        <v>12</v>
      </c>
      <c r="G115">
        <v>1</v>
      </c>
      <c r="I115" s="3">
        <v>185.100673509078</v>
      </c>
      <c r="J115" s="3">
        <v>185.100673509078</v>
      </c>
      <c r="K115" t="str">
        <f t="shared" si="1"/>
        <v>RÍGIDO-CONVENCIONAL-7,5-1</v>
      </c>
    </row>
    <row r="116" spans="1:11" ht="12.75">
      <c r="A116">
        <v>2010</v>
      </c>
      <c r="B116" t="s">
        <v>32</v>
      </c>
      <c r="C116" t="s">
        <v>11</v>
      </c>
      <c r="D116" t="s">
        <v>16</v>
      </c>
      <c r="E116">
        <v>12</v>
      </c>
      <c r="F116">
        <v>14</v>
      </c>
      <c r="G116">
        <v>0</v>
      </c>
      <c r="H116">
        <v>0.5</v>
      </c>
      <c r="I116" s="3">
        <v>156.945497415689</v>
      </c>
      <c r="J116" s="3">
        <v>180.288348926274</v>
      </c>
      <c r="K116" t="str">
        <f t="shared" si="1"/>
        <v>RÍGIDO-CONVENCIONAL-12-0</v>
      </c>
    </row>
    <row r="117" spans="1:11" ht="12.75">
      <c r="A117">
        <v>2010</v>
      </c>
      <c r="B117" t="s">
        <v>32</v>
      </c>
      <c r="C117" t="s">
        <v>11</v>
      </c>
      <c r="D117" t="s">
        <v>16</v>
      </c>
      <c r="E117">
        <v>12</v>
      </c>
      <c r="F117">
        <v>14</v>
      </c>
      <c r="G117">
        <v>0.5</v>
      </c>
      <c r="H117">
        <v>1</v>
      </c>
      <c r="I117" s="3">
        <v>180.078800609223</v>
      </c>
      <c r="J117" s="3">
        <v>203.73979444845</v>
      </c>
      <c r="K117" t="str">
        <f t="shared" si="1"/>
        <v>RÍGIDO-CONVENCIONAL-12-0,5</v>
      </c>
    </row>
    <row r="118" spans="1:11" ht="12.75">
      <c r="A118">
        <v>2010</v>
      </c>
      <c r="B118" t="s">
        <v>32</v>
      </c>
      <c r="C118" t="s">
        <v>11</v>
      </c>
      <c r="D118" t="s">
        <v>16</v>
      </c>
      <c r="E118">
        <v>12</v>
      </c>
      <c r="F118">
        <v>14</v>
      </c>
      <c r="G118">
        <v>1</v>
      </c>
      <c r="I118" s="3">
        <v>203.620777945524</v>
      </c>
      <c r="J118" s="3">
        <v>203.620777945524</v>
      </c>
      <c r="K118" t="str">
        <f t="shared" si="1"/>
        <v>RÍGIDO-CONVENCIONAL-12-1</v>
      </c>
    </row>
    <row r="119" spans="1:11" ht="12.75">
      <c r="A119">
        <v>2010</v>
      </c>
      <c r="B119" t="s">
        <v>32</v>
      </c>
      <c r="C119" t="s">
        <v>11</v>
      </c>
      <c r="D119" t="s">
        <v>16</v>
      </c>
      <c r="E119">
        <v>14</v>
      </c>
      <c r="F119">
        <v>20</v>
      </c>
      <c r="G119">
        <v>0</v>
      </c>
      <c r="H119">
        <v>0.5</v>
      </c>
      <c r="I119" s="3">
        <v>189.498163620313</v>
      </c>
      <c r="J119" s="3">
        <v>217.449554325643</v>
      </c>
      <c r="K119" t="str">
        <f t="shared" si="1"/>
        <v>RÍGIDO-CONVENCIONAL-14-0</v>
      </c>
    </row>
    <row r="120" spans="1:11" ht="12.75">
      <c r="A120">
        <v>2010</v>
      </c>
      <c r="B120" t="s">
        <v>32</v>
      </c>
      <c r="C120" t="s">
        <v>11</v>
      </c>
      <c r="D120" t="s">
        <v>16</v>
      </c>
      <c r="E120">
        <v>14</v>
      </c>
      <c r="F120">
        <v>20</v>
      </c>
      <c r="G120">
        <v>0.5</v>
      </c>
      <c r="H120">
        <v>1</v>
      </c>
      <c r="I120" s="3">
        <v>217.366459380059</v>
      </c>
      <c r="J120" s="3">
        <v>248.752851751743</v>
      </c>
      <c r="K120" t="str">
        <f t="shared" si="1"/>
        <v>RÍGIDO-CONVENCIONAL-14-0,5</v>
      </c>
    </row>
    <row r="121" spans="1:11" ht="12.75">
      <c r="A121">
        <v>2010</v>
      </c>
      <c r="B121" t="s">
        <v>32</v>
      </c>
      <c r="C121" t="s">
        <v>11</v>
      </c>
      <c r="D121" t="s">
        <v>16</v>
      </c>
      <c r="E121">
        <v>14</v>
      </c>
      <c r="F121">
        <v>20</v>
      </c>
      <c r="G121">
        <v>1</v>
      </c>
      <c r="I121" s="3">
        <v>249.103087417085</v>
      </c>
      <c r="J121" s="3">
        <v>249.103087417085</v>
      </c>
      <c r="K121" t="str">
        <f t="shared" si="1"/>
        <v>RÍGIDO-CONVENCIONAL-14-1</v>
      </c>
    </row>
    <row r="122" spans="1:11" ht="12.75">
      <c r="A122">
        <v>2010</v>
      </c>
      <c r="B122" t="s">
        <v>32</v>
      </c>
      <c r="C122" t="s">
        <v>11</v>
      </c>
      <c r="D122" t="s">
        <v>16</v>
      </c>
      <c r="E122">
        <v>20</v>
      </c>
      <c r="F122">
        <v>26</v>
      </c>
      <c r="G122">
        <v>0</v>
      </c>
      <c r="H122">
        <v>0.5</v>
      </c>
      <c r="I122" s="3">
        <v>215.572788409621</v>
      </c>
      <c r="J122" s="3">
        <v>270.93323230128</v>
      </c>
      <c r="K122" t="str">
        <f t="shared" si="1"/>
        <v>RÍGIDO-CONVENCIONAL-20-0</v>
      </c>
    </row>
    <row r="123" spans="1:11" ht="12.75">
      <c r="A123">
        <v>2010</v>
      </c>
      <c r="B123" t="s">
        <v>32</v>
      </c>
      <c r="C123" t="s">
        <v>11</v>
      </c>
      <c r="D123" t="s">
        <v>16</v>
      </c>
      <c r="E123">
        <v>20</v>
      </c>
      <c r="F123">
        <v>26</v>
      </c>
      <c r="G123">
        <v>0.5</v>
      </c>
      <c r="H123">
        <v>1</v>
      </c>
      <c r="I123" s="3">
        <v>270.653617091699</v>
      </c>
      <c r="J123" s="3">
        <v>326.640686724984</v>
      </c>
      <c r="K123" t="str">
        <f t="shared" si="1"/>
        <v>RÍGIDO-CONVENCIONAL-20-0,5</v>
      </c>
    </row>
    <row r="124" spans="1:11" ht="12.75">
      <c r="A124">
        <v>2010</v>
      </c>
      <c r="B124" t="s">
        <v>32</v>
      </c>
      <c r="C124" t="s">
        <v>11</v>
      </c>
      <c r="D124" t="s">
        <v>16</v>
      </c>
      <c r="E124">
        <v>20</v>
      </c>
      <c r="F124">
        <v>26</v>
      </c>
      <c r="G124">
        <v>1</v>
      </c>
      <c r="I124" s="3">
        <v>327.793814121898</v>
      </c>
      <c r="J124" s="3">
        <v>327.793814121898</v>
      </c>
      <c r="K124" t="str">
        <f t="shared" si="1"/>
        <v>RÍGIDO-CONVENCIONAL-20-1</v>
      </c>
    </row>
    <row r="125" spans="1:11" ht="12.75">
      <c r="A125">
        <v>2010</v>
      </c>
      <c r="B125" t="s">
        <v>32</v>
      </c>
      <c r="C125" t="s">
        <v>11</v>
      </c>
      <c r="D125" t="s">
        <v>16</v>
      </c>
      <c r="E125">
        <v>26</v>
      </c>
      <c r="F125">
        <v>28</v>
      </c>
      <c r="G125">
        <v>0</v>
      </c>
      <c r="H125">
        <v>0.5</v>
      </c>
      <c r="I125" s="3">
        <v>227.10083137887</v>
      </c>
      <c r="J125" s="3">
        <v>288.296039935348</v>
      </c>
      <c r="K125" t="str">
        <f t="shared" si="1"/>
        <v>RÍGIDO-CONVENCIONAL-26-0</v>
      </c>
    </row>
    <row r="126" spans="1:11" ht="12.75">
      <c r="A126">
        <v>2010</v>
      </c>
      <c r="B126" t="s">
        <v>32</v>
      </c>
      <c r="C126" t="s">
        <v>11</v>
      </c>
      <c r="D126" t="s">
        <v>16</v>
      </c>
      <c r="E126">
        <v>26</v>
      </c>
      <c r="F126">
        <v>28</v>
      </c>
      <c r="G126">
        <v>0.5</v>
      </c>
      <c r="H126">
        <v>1</v>
      </c>
      <c r="I126" s="3">
        <v>288.869657916805</v>
      </c>
      <c r="J126" s="3">
        <v>349.106005961917</v>
      </c>
      <c r="K126" t="str">
        <f t="shared" si="1"/>
        <v>RÍGIDO-CONVENCIONAL-26-0,5</v>
      </c>
    </row>
    <row r="127" spans="1:11" ht="12.75">
      <c r="A127">
        <v>2010</v>
      </c>
      <c r="B127" t="s">
        <v>32</v>
      </c>
      <c r="C127" t="s">
        <v>11</v>
      </c>
      <c r="D127" t="s">
        <v>16</v>
      </c>
      <c r="E127">
        <v>26</v>
      </c>
      <c r="F127">
        <v>28</v>
      </c>
      <c r="G127">
        <v>1</v>
      </c>
      <c r="I127" s="3">
        <v>350.364428183561</v>
      </c>
      <c r="J127" s="3">
        <v>350.364428183561</v>
      </c>
      <c r="K127" t="str">
        <f t="shared" si="1"/>
        <v>RÍGIDO-CONVENCIONAL-26-1</v>
      </c>
    </row>
    <row r="128" spans="1:11" ht="12.75">
      <c r="A128">
        <v>2010</v>
      </c>
      <c r="B128" t="s">
        <v>32</v>
      </c>
      <c r="C128" t="s">
        <v>11</v>
      </c>
      <c r="D128" t="s">
        <v>16</v>
      </c>
      <c r="E128">
        <v>28</v>
      </c>
      <c r="F128">
        <v>32</v>
      </c>
      <c r="G128">
        <v>0</v>
      </c>
      <c r="H128">
        <v>0.5</v>
      </c>
      <c r="I128" s="3">
        <v>254.899110218986</v>
      </c>
      <c r="J128" s="3">
        <v>328.072721028163</v>
      </c>
      <c r="K128" t="str">
        <f t="shared" si="1"/>
        <v>RÍGIDO-CONVENCIONAL-28-0</v>
      </c>
    </row>
    <row r="129" spans="1:11" ht="12.75">
      <c r="A129">
        <v>2010</v>
      </c>
      <c r="B129" t="s">
        <v>32</v>
      </c>
      <c r="C129" t="s">
        <v>11</v>
      </c>
      <c r="D129" t="s">
        <v>16</v>
      </c>
      <c r="E129">
        <v>28</v>
      </c>
      <c r="F129">
        <v>32</v>
      </c>
      <c r="G129">
        <v>0.5</v>
      </c>
      <c r="H129">
        <v>1</v>
      </c>
      <c r="I129" s="3">
        <v>330.293804186814</v>
      </c>
      <c r="J129" s="3">
        <v>401.589274663283</v>
      </c>
      <c r="K129" t="str">
        <f t="shared" si="1"/>
        <v>RÍGIDO-CONVENCIONAL-28-0,5</v>
      </c>
    </row>
    <row r="130" spans="1:11" ht="12.75">
      <c r="A130">
        <v>2010</v>
      </c>
      <c r="B130" t="s">
        <v>32</v>
      </c>
      <c r="C130" t="s">
        <v>11</v>
      </c>
      <c r="D130" t="s">
        <v>16</v>
      </c>
      <c r="E130">
        <v>28</v>
      </c>
      <c r="F130">
        <v>32</v>
      </c>
      <c r="G130">
        <v>1</v>
      </c>
      <c r="I130" s="3">
        <v>404.832804001459</v>
      </c>
      <c r="J130" s="3">
        <v>404.832804001459</v>
      </c>
      <c r="K130" t="str">
        <f t="shared" si="1"/>
        <v>RÍGIDO-CONVENCIONAL-28-1</v>
      </c>
    </row>
    <row r="131" spans="1:11" ht="12.75">
      <c r="A131">
        <v>2010</v>
      </c>
      <c r="B131" t="s">
        <v>32</v>
      </c>
      <c r="C131" t="s">
        <v>11</v>
      </c>
      <c r="D131" t="s">
        <v>16</v>
      </c>
      <c r="E131">
        <v>32</v>
      </c>
      <c r="G131">
        <v>0</v>
      </c>
      <c r="H131">
        <v>0.5</v>
      </c>
      <c r="I131" s="3">
        <v>245.287330218546</v>
      </c>
      <c r="J131" s="3">
        <v>332.530698156941</v>
      </c>
      <c r="K131" t="str">
        <f aca="true" t="shared" si="2" ref="K131:K194">C131&amp;"-"&amp;D131&amp;"-"&amp;E131&amp;"-"&amp;G131</f>
        <v>RÍGIDO-CONVENCIONAL-32-0</v>
      </c>
    </row>
    <row r="132" spans="1:11" ht="12.75">
      <c r="A132">
        <v>2010</v>
      </c>
      <c r="B132" t="s">
        <v>32</v>
      </c>
      <c r="C132" t="s">
        <v>11</v>
      </c>
      <c r="D132" t="s">
        <v>16</v>
      </c>
      <c r="E132">
        <v>32</v>
      </c>
      <c r="G132">
        <v>0.5</v>
      </c>
      <c r="H132">
        <v>1</v>
      </c>
      <c r="I132" s="3">
        <v>333.075404404904</v>
      </c>
      <c r="J132" s="3">
        <v>411.747474904175</v>
      </c>
      <c r="K132" t="str">
        <f t="shared" si="2"/>
        <v>RÍGIDO-CONVENCIONAL-32-0,5</v>
      </c>
    </row>
    <row r="133" spans="1:11" ht="12.75">
      <c r="A133">
        <v>2010</v>
      </c>
      <c r="B133" t="s">
        <v>32</v>
      </c>
      <c r="C133" t="s">
        <v>11</v>
      </c>
      <c r="D133" t="s">
        <v>16</v>
      </c>
      <c r="E133">
        <v>32</v>
      </c>
      <c r="G133">
        <v>1</v>
      </c>
      <c r="I133" s="3">
        <v>422.121597414674</v>
      </c>
      <c r="J133" s="3">
        <v>422.121597414674</v>
      </c>
      <c r="K133" t="str">
        <f t="shared" si="2"/>
        <v>RÍGIDO-CONVENCIONAL-32-1</v>
      </c>
    </row>
    <row r="134" spans="1:11" ht="12.75">
      <c r="A134">
        <v>2010</v>
      </c>
      <c r="B134" t="s">
        <v>32</v>
      </c>
      <c r="C134" t="s">
        <v>11</v>
      </c>
      <c r="D134" t="s">
        <v>17</v>
      </c>
      <c r="E134">
        <v>3.5</v>
      </c>
      <c r="F134">
        <v>7.5</v>
      </c>
      <c r="G134">
        <v>0</v>
      </c>
      <c r="H134">
        <v>0.5</v>
      </c>
      <c r="I134" s="3">
        <v>96.8687439038572</v>
      </c>
      <c r="J134" s="3">
        <v>104.725096174627</v>
      </c>
      <c r="K134" t="str">
        <f t="shared" si="2"/>
        <v>RÍGIDO-EURO I - 91/542/EEC S I-3,5-0</v>
      </c>
    </row>
    <row r="135" spans="1:11" ht="12.75">
      <c r="A135">
        <v>2010</v>
      </c>
      <c r="B135" t="s">
        <v>32</v>
      </c>
      <c r="C135" t="s">
        <v>11</v>
      </c>
      <c r="D135" t="s">
        <v>17</v>
      </c>
      <c r="E135">
        <v>3.5</v>
      </c>
      <c r="F135">
        <v>7.5</v>
      </c>
      <c r="G135">
        <v>0.5</v>
      </c>
      <c r="H135">
        <v>1</v>
      </c>
      <c r="I135" s="3">
        <v>104.424252898074</v>
      </c>
      <c r="J135" s="3">
        <v>113.566972110885</v>
      </c>
      <c r="K135" t="str">
        <f t="shared" si="2"/>
        <v>RÍGIDO-EURO I - 91/542/EEC S I-3,5-0,5</v>
      </c>
    </row>
    <row r="136" spans="1:11" ht="12.75">
      <c r="A136">
        <v>2010</v>
      </c>
      <c r="B136" t="s">
        <v>32</v>
      </c>
      <c r="C136" t="s">
        <v>11</v>
      </c>
      <c r="D136" t="s">
        <v>17</v>
      </c>
      <c r="E136">
        <v>3.5</v>
      </c>
      <c r="F136">
        <v>7.5</v>
      </c>
      <c r="G136">
        <v>1</v>
      </c>
      <c r="I136" s="3">
        <v>113.193737696864</v>
      </c>
      <c r="J136" s="3">
        <v>113.193737696864</v>
      </c>
      <c r="K136" t="str">
        <f t="shared" si="2"/>
        <v>RÍGIDO-EURO I - 91/542/EEC S I-3,5-1</v>
      </c>
    </row>
    <row r="137" spans="1:11" ht="12.75">
      <c r="A137">
        <v>2010</v>
      </c>
      <c r="B137" t="s">
        <v>32</v>
      </c>
      <c r="C137" t="s">
        <v>11</v>
      </c>
      <c r="D137" t="s">
        <v>17</v>
      </c>
      <c r="E137">
        <v>7.5</v>
      </c>
      <c r="F137">
        <v>12</v>
      </c>
      <c r="G137">
        <v>0</v>
      </c>
      <c r="H137">
        <v>0.5</v>
      </c>
      <c r="I137" s="3">
        <v>132.281990547225</v>
      </c>
      <c r="J137" s="3">
        <v>151.027829155438</v>
      </c>
      <c r="K137" t="str">
        <f t="shared" si="2"/>
        <v>RÍGIDO-EURO I - 91/542/EEC S I-7,5-0</v>
      </c>
    </row>
    <row r="138" spans="1:11" ht="12.75">
      <c r="A138">
        <v>2010</v>
      </c>
      <c r="B138" t="s">
        <v>32</v>
      </c>
      <c r="C138" t="s">
        <v>11</v>
      </c>
      <c r="D138" t="s">
        <v>17</v>
      </c>
      <c r="E138">
        <v>7.5</v>
      </c>
      <c r="F138">
        <v>12</v>
      </c>
      <c r="G138">
        <v>0.5</v>
      </c>
      <c r="H138">
        <v>1</v>
      </c>
      <c r="I138" s="3">
        <v>150.848798106606</v>
      </c>
      <c r="J138" s="3">
        <v>168.927465366667</v>
      </c>
      <c r="K138" t="str">
        <f t="shared" si="2"/>
        <v>RÍGIDO-EURO I - 91/542/EEC S I-7,5-0,5</v>
      </c>
    </row>
    <row r="139" spans="1:11" ht="12.75">
      <c r="A139">
        <v>2010</v>
      </c>
      <c r="B139" t="s">
        <v>32</v>
      </c>
      <c r="C139" t="s">
        <v>11</v>
      </c>
      <c r="D139" t="s">
        <v>17</v>
      </c>
      <c r="E139">
        <v>7.5</v>
      </c>
      <c r="F139">
        <v>12</v>
      </c>
      <c r="G139">
        <v>1</v>
      </c>
      <c r="I139" s="3">
        <v>169.052337110318</v>
      </c>
      <c r="J139" s="3">
        <v>169.052337110318</v>
      </c>
      <c r="K139" t="str">
        <f t="shared" si="2"/>
        <v>RÍGIDO-EURO I - 91/542/EEC S I-7,5-1</v>
      </c>
    </row>
    <row r="140" spans="1:11" ht="12.75">
      <c r="A140">
        <v>2010</v>
      </c>
      <c r="B140" t="s">
        <v>32</v>
      </c>
      <c r="C140" t="s">
        <v>11</v>
      </c>
      <c r="D140" t="s">
        <v>17</v>
      </c>
      <c r="E140">
        <v>12</v>
      </c>
      <c r="F140">
        <v>14</v>
      </c>
      <c r="G140">
        <v>0</v>
      </c>
      <c r="H140">
        <v>0.5</v>
      </c>
      <c r="I140" s="3">
        <v>139.344177947581</v>
      </c>
      <c r="J140" s="3">
        <v>162.676205035426</v>
      </c>
      <c r="K140" t="str">
        <f t="shared" si="2"/>
        <v>RÍGIDO-EURO I - 91/542/EEC S I-12-0</v>
      </c>
    </row>
    <row r="141" spans="1:11" ht="12.75">
      <c r="A141">
        <v>2010</v>
      </c>
      <c r="B141" t="s">
        <v>32</v>
      </c>
      <c r="C141" t="s">
        <v>11</v>
      </c>
      <c r="D141" t="s">
        <v>17</v>
      </c>
      <c r="E141">
        <v>12</v>
      </c>
      <c r="F141">
        <v>14</v>
      </c>
      <c r="G141">
        <v>0.5</v>
      </c>
      <c r="H141">
        <v>1</v>
      </c>
      <c r="I141" s="3">
        <v>162.555552959115</v>
      </c>
      <c r="J141" s="3">
        <v>185.443713376456</v>
      </c>
      <c r="K141" t="str">
        <f t="shared" si="2"/>
        <v>RÍGIDO-EURO I - 91/542/EEC S I-12-0,5</v>
      </c>
    </row>
    <row r="142" spans="1:11" ht="12.75">
      <c r="A142">
        <v>2010</v>
      </c>
      <c r="B142" t="s">
        <v>32</v>
      </c>
      <c r="C142" t="s">
        <v>11</v>
      </c>
      <c r="D142" t="s">
        <v>17</v>
      </c>
      <c r="E142">
        <v>12</v>
      </c>
      <c r="F142">
        <v>14</v>
      </c>
      <c r="G142">
        <v>1</v>
      </c>
      <c r="I142" s="3">
        <v>185.492486191311</v>
      </c>
      <c r="J142" s="3">
        <v>185.492486191311</v>
      </c>
      <c r="K142" t="str">
        <f t="shared" si="2"/>
        <v>RÍGIDO-EURO I - 91/542/EEC S I-12-1</v>
      </c>
    </row>
    <row r="143" spans="1:11" ht="12.75">
      <c r="A143">
        <v>2010</v>
      </c>
      <c r="B143" t="s">
        <v>32</v>
      </c>
      <c r="C143" t="s">
        <v>11</v>
      </c>
      <c r="D143" t="s">
        <v>17</v>
      </c>
      <c r="E143">
        <v>14</v>
      </c>
      <c r="F143">
        <v>20</v>
      </c>
      <c r="G143">
        <v>0</v>
      </c>
      <c r="H143">
        <v>0.5</v>
      </c>
      <c r="I143" s="3">
        <v>160.565774973403</v>
      </c>
      <c r="J143" s="3">
        <v>190.284652032334</v>
      </c>
      <c r="K143" t="str">
        <f t="shared" si="2"/>
        <v>RÍGIDO-EURO I - 91/542/EEC S I-14-0</v>
      </c>
    </row>
    <row r="144" spans="1:11" ht="12.75">
      <c r="A144">
        <v>2010</v>
      </c>
      <c r="B144" t="s">
        <v>32</v>
      </c>
      <c r="C144" t="s">
        <v>11</v>
      </c>
      <c r="D144" t="s">
        <v>17</v>
      </c>
      <c r="E144">
        <v>14</v>
      </c>
      <c r="F144">
        <v>20</v>
      </c>
      <c r="G144">
        <v>0.5</v>
      </c>
      <c r="H144">
        <v>1</v>
      </c>
      <c r="I144" s="3">
        <v>190.179966272393</v>
      </c>
      <c r="J144" s="3">
        <v>219.82940260197</v>
      </c>
      <c r="K144" t="str">
        <f t="shared" si="2"/>
        <v>RÍGIDO-EURO I - 91/542/EEC S I-14-0,5</v>
      </c>
    </row>
    <row r="145" spans="1:11" ht="12.75">
      <c r="A145">
        <v>2010</v>
      </c>
      <c r="B145" t="s">
        <v>32</v>
      </c>
      <c r="C145" t="s">
        <v>11</v>
      </c>
      <c r="D145" t="s">
        <v>17</v>
      </c>
      <c r="E145">
        <v>14</v>
      </c>
      <c r="F145">
        <v>20</v>
      </c>
      <c r="G145">
        <v>1</v>
      </c>
      <c r="I145" s="3">
        <v>220.339590789321</v>
      </c>
      <c r="J145" s="3">
        <v>220.339590789321</v>
      </c>
      <c r="K145" t="str">
        <f t="shared" si="2"/>
        <v>RÍGIDO-EURO I - 91/542/EEC S I-14-1</v>
      </c>
    </row>
    <row r="146" spans="1:11" ht="12.75">
      <c r="A146">
        <v>2010</v>
      </c>
      <c r="B146" t="s">
        <v>32</v>
      </c>
      <c r="C146" t="s">
        <v>11</v>
      </c>
      <c r="D146" t="s">
        <v>17</v>
      </c>
      <c r="E146">
        <v>20</v>
      </c>
      <c r="F146">
        <v>26</v>
      </c>
      <c r="G146">
        <v>0</v>
      </c>
      <c r="H146">
        <v>0.5</v>
      </c>
      <c r="I146" s="3">
        <v>186.512219942227</v>
      </c>
      <c r="J146" s="3">
        <v>238.90066020625</v>
      </c>
      <c r="K146" t="str">
        <f t="shared" si="2"/>
        <v>RÍGIDO-EURO I - 91/542/EEC S I-20-0</v>
      </c>
    </row>
    <row r="147" spans="1:11" ht="12.75">
      <c r="A147">
        <v>2010</v>
      </c>
      <c r="B147" t="s">
        <v>32</v>
      </c>
      <c r="C147" t="s">
        <v>11</v>
      </c>
      <c r="D147" t="s">
        <v>17</v>
      </c>
      <c r="E147">
        <v>20</v>
      </c>
      <c r="F147">
        <v>26</v>
      </c>
      <c r="G147">
        <v>0.5</v>
      </c>
      <c r="H147">
        <v>1</v>
      </c>
      <c r="I147" s="3">
        <v>238.842822920087</v>
      </c>
      <c r="J147" s="3">
        <v>288.208818177074</v>
      </c>
      <c r="K147" t="str">
        <f t="shared" si="2"/>
        <v>RÍGIDO-EURO I - 91/542/EEC S I-20-0,5</v>
      </c>
    </row>
    <row r="148" spans="1:11" ht="12.75">
      <c r="A148">
        <v>2010</v>
      </c>
      <c r="B148" t="s">
        <v>32</v>
      </c>
      <c r="C148" t="s">
        <v>11</v>
      </c>
      <c r="D148" t="s">
        <v>17</v>
      </c>
      <c r="E148">
        <v>20</v>
      </c>
      <c r="F148">
        <v>26</v>
      </c>
      <c r="G148">
        <v>1</v>
      </c>
      <c r="I148" s="3">
        <v>289.913860276582</v>
      </c>
      <c r="J148" s="3">
        <v>289.913860276582</v>
      </c>
      <c r="K148" t="str">
        <f t="shared" si="2"/>
        <v>RÍGIDO-EURO I - 91/542/EEC S I-20-1</v>
      </c>
    </row>
    <row r="149" spans="1:11" ht="12.75">
      <c r="A149">
        <v>2010</v>
      </c>
      <c r="B149" t="s">
        <v>32</v>
      </c>
      <c r="C149" t="s">
        <v>11</v>
      </c>
      <c r="D149" t="s">
        <v>17</v>
      </c>
      <c r="E149">
        <v>26</v>
      </c>
      <c r="F149">
        <v>28</v>
      </c>
      <c r="G149">
        <v>0</v>
      </c>
      <c r="H149">
        <v>0.5</v>
      </c>
      <c r="I149" s="3">
        <v>197.176712017255</v>
      </c>
      <c r="J149" s="3">
        <v>253.581405833047</v>
      </c>
      <c r="K149" t="str">
        <f t="shared" si="2"/>
        <v>RÍGIDO-EURO I - 91/542/EEC S I-26-0</v>
      </c>
    </row>
    <row r="150" spans="1:11" ht="12.75">
      <c r="A150">
        <v>2010</v>
      </c>
      <c r="B150" t="s">
        <v>32</v>
      </c>
      <c r="C150" t="s">
        <v>11</v>
      </c>
      <c r="D150" t="s">
        <v>17</v>
      </c>
      <c r="E150">
        <v>26</v>
      </c>
      <c r="F150">
        <v>28</v>
      </c>
      <c r="G150">
        <v>0.5</v>
      </c>
      <c r="H150">
        <v>1</v>
      </c>
      <c r="I150" s="3">
        <v>253.880753911244</v>
      </c>
      <c r="J150" s="3">
        <v>308.915876384036</v>
      </c>
      <c r="K150" t="str">
        <f t="shared" si="2"/>
        <v>RÍGIDO-EURO I - 91/542/EEC S I-26-0,5</v>
      </c>
    </row>
    <row r="151" spans="1:11" ht="12.75">
      <c r="A151">
        <v>2010</v>
      </c>
      <c r="B151" t="s">
        <v>32</v>
      </c>
      <c r="C151" t="s">
        <v>11</v>
      </c>
      <c r="D151" t="s">
        <v>17</v>
      </c>
      <c r="E151">
        <v>26</v>
      </c>
      <c r="F151">
        <v>28</v>
      </c>
      <c r="G151">
        <v>1</v>
      </c>
      <c r="I151" s="3">
        <v>310.175361735681</v>
      </c>
      <c r="J151" s="3">
        <v>310.175361735681</v>
      </c>
      <c r="K151" t="str">
        <f t="shared" si="2"/>
        <v>RÍGIDO-EURO I - 91/542/EEC S I-26-1</v>
      </c>
    </row>
    <row r="152" spans="1:11" ht="12.75">
      <c r="A152">
        <v>2010</v>
      </c>
      <c r="B152" t="s">
        <v>32</v>
      </c>
      <c r="C152" t="s">
        <v>11</v>
      </c>
      <c r="D152" t="s">
        <v>17</v>
      </c>
      <c r="E152">
        <v>28</v>
      </c>
      <c r="F152">
        <v>32</v>
      </c>
      <c r="G152">
        <v>0</v>
      </c>
      <c r="H152">
        <v>0.5</v>
      </c>
      <c r="I152" s="3">
        <v>223.971489868669</v>
      </c>
      <c r="J152" s="3">
        <v>292.42877070346</v>
      </c>
      <c r="K152" t="str">
        <f t="shared" si="2"/>
        <v>RÍGIDO-EURO I - 91/542/EEC S I-28-0</v>
      </c>
    </row>
    <row r="153" spans="1:11" ht="12.75">
      <c r="A153">
        <v>2010</v>
      </c>
      <c r="B153" t="s">
        <v>32</v>
      </c>
      <c r="C153" t="s">
        <v>11</v>
      </c>
      <c r="D153" t="s">
        <v>17</v>
      </c>
      <c r="E153">
        <v>28</v>
      </c>
      <c r="F153">
        <v>32</v>
      </c>
      <c r="G153">
        <v>0.5</v>
      </c>
      <c r="H153">
        <v>1</v>
      </c>
      <c r="I153" s="3">
        <v>294.200881601318</v>
      </c>
      <c r="J153" s="3">
        <v>357.646993928316</v>
      </c>
      <c r="K153" t="str">
        <f t="shared" si="2"/>
        <v>RÍGIDO-EURO I - 91/542/EEC S I-28-0,5</v>
      </c>
    </row>
    <row r="154" spans="1:11" ht="12.75">
      <c r="A154">
        <v>2010</v>
      </c>
      <c r="B154" t="s">
        <v>32</v>
      </c>
      <c r="C154" t="s">
        <v>11</v>
      </c>
      <c r="D154" t="s">
        <v>17</v>
      </c>
      <c r="E154">
        <v>28</v>
      </c>
      <c r="F154">
        <v>32</v>
      </c>
      <c r="G154">
        <v>1</v>
      </c>
      <c r="I154" s="3">
        <v>360.92996483708</v>
      </c>
      <c r="J154" s="3">
        <v>360.92996483708</v>
      </c>
      <c r="K154" t="str">
        <f t="shared" si="2"/>
        <v>RÍGIDO-EURO I - 91/542/EEC S I-28-1</v>
      </c>
    </row>
    <row r="155" spans="1:11" ht="12.75">
      <c r="A155">
        <v>2010</v>
      </c>
      <c r="B155" t="s">
        <v>32</v>
      </c>
      <c r="C155" t="s">
        <v>11</v>
      </c>
      <c r="D155" t="s">
        <v>17</v>
      </c>
      <c r="E155">
        <v>32</v>
      </c>
      <c r="G155">
        <v>0</v>
      </c>
      <c r="H155">
        <v>0.5</v>
      </c>
      <c r="I155" s="3">
        <v>214.56898821857</v>
      </c>
      <c r="J155" s="3">
        <v>294.242821918749</v>
      </c>
      <c r="K155" t="str">
        <f t="shared" si="2"/>
        <v>RÍGIDO-EURO I - 91/542/EEC S I-32-0</v>
      </c>
    </row>
    <row r="156" spans="1:11" ht="12.75">
      <c r="A156">
        <v>2010</v>
      </c>
      <c r="B156" t="s">
        <v>32</v>
      </c>
      <c r="C156" t="s">
        <v>11</v>
      </c>
      <c r="D156" t="s">
        <v>17</v>
      </c>
      <c r="E156">
        <v>32</v>
      </c>
      <c r="G156">
        <v>0.5</v>
      </c>
      <c r="H156">
        <v>1</v>
      </c>
      <c r="I156" s="3">
        <v>294.931065908564</v>
      </c>
      <c r="J156" s="3">
        <v>368.667905762028</v>
      </c>
      <c r="K156" t="str">
        <f t="shared" si="2"/>
        <v>RÍGIDO-EURO I - 91/542/EEC S I-32-0,5</v>
      </c>
    </row>
    <row r="157" spans="1:11" ht="12.75">
      <c r="A157">
        <v>2010</v>
      </c>
      <c r="B157" t="s">
        <v>32</v>
      </c>
      <c r="C157" t="s">
        <v>11</v>
      </c>
      <c r="D157" t="s">
        <v>17</v>
      </c>
      <c r="E157">
        <v>32</v>
      </c>
      <c r="G157">
        <v>1</v>
      </c>
      <c r="I157" s="3">
        <v>374.075996010155</v>
      </c>
      <c r="J157" s="3">
        <v>374.075996010155</v>
      </c>
      <c r="K157" t="str">
        <f t="shared" si="2"/>
        <v>RÍGIDO-EURO I - 91/542/EEC S I-32-1</v>
      </c>
    </row>
    <row r="158" spans="1:11" ht="12.75">
      <c r="A158">
        <v>2010</v>
      </c>
      <c r="B158" t="s">
        <v>32</v>
      </c>
      <c r="C158" t="s">
        <v>11</v>
      </c>
      <c r="D158" t="s">
        <v>18</v>
      </c>
      <c r="E158">
        <v>3.5</v>
      </c>
      <c r="F158">
        <v>7.5</v>
      </c>
      <c r="G158">
        <v>0</v>
      </c>
      <c r="H158">
        <v>0.5</v>
      </c>
      <c r="I158" s="3">
        <v>93.7264469399061</v>
      </c>
      <c r="J158" s="3">
        <v>102.21520391394</v>
      </c>
      <c r="K158" t="str">
        <f t="shared" si="2"/>
        <v>RÍGIDO-EURO II - 91/542/EEC S II-3,5-0</v>
      </c>
    </row>
    <row r="159" spans="1:11" ht="12.75">
      <c r="A159">
        <v>2010</v>
      </c>
      <c r="B159" t="s">
        <v>32</v>
      </c>
      <c r="C159" t="s">
        <v>11</v>
      </c>
      <c r="D159" t="s">
        <v>18</v>
      </c>
      <c r="E159">
        <v>3.5</v>
      </c>
      <c r="F159">
        <v>7.5</v>
      </c>
      <c r="G159">
        <v>0.5</v>
      </c>
      <c r="H159">
        <v>1</v>
      </c>
      <c r="I159" s="3">
        <v>101.57977055559</v>
      </c>
      <c r="J159" s="3">
        <v>110.645923629629</v>
      </c>
      <c r="K159" t="str">
        <f t="shared" si="2"/>
        <v>RÍGIDO-EURO II - 91/542/EEC S II-3,5-0,5</v>
      </c>
    </row>
    <row r="160" spans="1:11" ht="12.75">
      <c r="A160">
        <v>2010</v>
      </c>
      <c r="B160" t="s">
        <v>32</v>
      </c>
      <c r="C160" t="s">
        <v>11</v>
      </c>
      <c r="D160" t="s">
        <v>18</v>
      </c>
      <c r="E160">
        <v>3.5</v>
      </c>
      <c r="F160">
        <v>7.5</v>
      </c>
      <c r="G160">
        <v>1</v>
      </c>
      <c r="I160" s="3">
        <v>110.352405062691</v>
      </c>
      <c r="J160" s="3">
        <v>110.352405062691</v>
      </c>
      <c r="K160" t="str">
        <f t="shared" si="2"/>
        <v>RÍGIDO-EURO II - 91/542/EEC S II-3,5-1</v>
      </c>
    </row>
    <row r="161" spans="1:11" ht="12.75">
      <c r="A161">
        <v>2010</v>
      </c>
      <c r="B161" t="s">
        <v>32</v>
      </c>
      <c r="C161" t="s">
        <v>11</v>
      </c>
      <c r="D161" t="s">
        <v>18</v>
      </c>
      <c r="E161">
        <v>7.5</v>
      </c>
      <c r="F161">
        <v>12</v>
      </c>
      <c r="G161">
        <v>0</v>
      </c>
      <c r="H161">
        <v>0.5</v>
      </c>
      <c r="I161" s="3">
        <v>128.038018659291</v>
      </c>
      <c r="J161" s="3">
        <v>147.468195118985</v>
      </c>
      <c r="K161" t="str">
        <f t="shared" si="2"/>
        <v>RÍGIDO-EURO II - 91/542/EEC S II-7,5-0</v>
      </c>
    </row>
    <row r="162" spans="1:11" ht="12.75">
      <c r="A162">
        <v>2010</v>
      </c>
      <c r="B162" t="s">
        <v>32</v>
      </c>
      <c r="C162" t="s">
        <v>11</v>
      </c>
      <c r="D162" t="s">
        <v>18</v>
      </c>
      <c r="E162">
        <v>7.5</v>
      </c>
      <c r="F162">
        <v>12</v>
      </c>
      <c r="G162">
        <v>0.5</v>
      </c>
      <c r="H162">
        <v>1</v>
      </c>
      <c r="I162" s="3">
        <v>147.010438708081</v>
      </c>
      <c r="J162" s="3">
        <v>165.875709795293</v>
      </c>
      <c r="K162" t="str">
        <f t="shared" si="2"/>
        <v>RÍGIDO-EURO II - 91/542/EEC S II-7,5-0,5</v>
      </c>
    </row>
    <row r="163" spans="1:11" ht="12.75">
      <c r="A163">
        <v>2010</v>
      </c>
      <c r="B163" t="s">
        <v>32</v>
      </c>
      <c r="C163" t="s">
        <v>11</v>
      </c>
      <c r="D163" t="s">
        <v>18</v>
      </c>
      <c r="E163">
        <v>7.5</v>
      </c>
      <c r="F163">
        <v>12</v>
      </c>
      <c r="G163">
        <v>1</v>
      </c>
      <c r="I163" s="3">
        <v>165.882347879378</v>
      </c>
      <c r="J163" s="3">
        <v>165.882347879378</v>
      </c>
      <c r="K163" t="str">
        <f t="shared" si="2"/>
        <v>RÍGIDO-EURO II - 91/542/EEC S II-7,5-1</v>
      </c>
    </row>
    <row r="164" spans="1:11" ht="12.75">
      <c r="A164">
        <v>2010</v>
      </c>
      <c r="B164" t="s">
        <v>32</v>
      </c>
      <c r="C164" t="s">
        <v>11</v>
      </c>
      <c r="D164" t="s">
        <v>18</v>
      </c>
      <c r="E164">
        <v>12</v>
      </c>
      <c r="F164">
        <v>14</v>
      </c>
      <c r="G164">
        <v>0</v>
      </c>
      <c r="H164">
        <v>0.5</v>
      </c>
      <c r="I164" s="3">
        <v>135.136447015358</v>
      </c>
      <c r="J164" s="3">
        <v>158.736657716857</v>
      </c>
      <c r="K164" t="str">
        <f t="shared" si="2"/>
        <v>RÍGIDO-EURO II - 91/542/EEC S II-12-0</v>
      </c>
    </row>
    <row r="165" spans="1:11" ht="12.75">
      <c r="A165">
        <v>2010</v>
      </c>
      <c r="B165" t="s">
        <v>32</v>
      </c>
      <c r="C165" t="s">
        <v>11</v>
      </c>
      <c r="D165" t="s">
        <v>18</v>
      </c>
      <c r="E165">
        <v>12</v>
      </c>
      <c r="F165">
        <v>14</v>
      </c>
      <c r="G165">
        <v>0.5</v>
      </c>
      <c r="H165">
        <v>1</v>
      </c>
      <c r="I165" s="3">
        <v>158.586794777103</v>
      </c>
      <c r="J165" s="3">
        <v>181.992984954695</v>
      </c>
      <c r="K165" t="str">
        <f t="shared" si="2"/>
        <v>RÍGIDO-EURO II - 91/542/EEC S II-12-0,5</v>
      </c>
    </row>
    <row r="166" spans="1:11" ht="12.75">
      <c r="A166">
        <v>2010</v>
      </c>
      <c r="B166" t="s">
        <v>32</v>
      </c>
      <c r="C166" t="s">
        <v>11</v>
      </c>
      <c r="D166" t="s">
        <v>18</v>
      </c>
      <c r="E166">
        <v>12</v>
      </c>
      <c r="F166">
        <v>14</v>
      </c>
      <c r="G166">
        <v>1</v>
      </c>
      <c r="I166" s="3">
        <v>181.884840679467</v>
      </c>
      <c r="J166" s="3">
        <v>181.884840679467</v>
      </c>
      <c r="K166" t="str">
        <f t="shared" si="2"/>
        <v>RÍGIDO-EURO II - 91/542/EEC S II-12-1</v>
      </c>
    </row>
    <row r="167" spans="1:11" ht="12.75">
      <c r="A167">
        <v>2010</v>
      </c>
      <c r="B167" t="s">
        <v>32</v>
      </c>
      <c r="C167" t="s">
        <v>11</v>
      </c>
      <c r="D167" t="s">
        <v>18</v>
      </c>
      <c r="E167">
        <v>14</v>
      </c>
      <c r="F167">
        <v>20</v>
      </c>
      <c r="G167">
        <v>0</v>
      </c>
      <c r="H167">
        <v>0.5</v>
      </c>
      <c r="I167" s="3">
        <v>155.76381104908</v>
      </c>
      <c r="J167" s="3">
        <v>185.797364672249</v>
      </c>
      <c r="K167" t="str">
        <f t="shared" si="2"/>
        <v>RÍGIDO-EURO II - 91/542/EEC S II-14-0</v>
      </c>
    </row>
    <row r="168" spans="1:11" ht="12.75">
      <c r="A168">
        <v>2010</v>
      </c>
      <c r="B168" t="s">
        <v>32</v>
      </c>
      <c r="C168" t="s">
        <v>11</v>
      </c>
      <c r="D168" t="s">
        <v>18</v>
      </c>
      <c r="E168">
        <v>14</v>
      </c>
      <c r="F168">
        <v>20</v>
      </c>
      <c r="G168">
        <v>0.5</v>
      </c>
      <c r="H168">
        <v>1</v>
      </c>
      <c r="I168" s="3">
        <v>185.581390022726</v>
      </c>
      <c r="J168" s="3">
        <v>215.794754952109</v>
      </c>
      <c r="K168" t="str">
        <f t="shared" si="2"/>
        <v>RÍGIDO-EURO II - 91/542/EEC S II-14-0,5</v>
      </c>
    </row>
    <row r="169" spans="1:11" ht="12.75">
      <c r="A169">
        <v>2010</v>
      </c>
      <c r="B169" t="s">
        <v>32</v>
      </c>
      <c r="C169" t="s">
        <v>11</v>
      </c>
      <c r="D169" t="s">
        <v>18</v>
      </c>
      <c r="E169">
        <v>14</v>
      </c>
      <c r="F169">
        <v>20</v>
      </c>
      <c r="G169">
        <v>1</v>
      </c>
      <c r="I169" s="3">
        <v>215.957969667772</v>
      </c>
      <c r="J169" s="3">
        <v>215.957969667772</v>
      </c>
      <c r="K169" t="str">
        <f t="shared" si="2"/>
        <v>RÍGIDO-EURO II - 91/542/EEC S II-14-1</v>
      </c>
    </row>
    <row r="170" spans="1:11" ht="12.75">
      <c r="A170">
        <v>2010</v>
      </c>
      <c r="B170" t="s">
        <v>32</v>
      </c>
      <c r="C170" t="s">
        <v>11</v>
      </c>
      <c r="D170" t="s">
        <v>18</v>
      </c>
      <c r="E170">
        <v>20</v>
      </c>
      <c r="F170">
        <v>26</v>
      </c>
      <c r="G170">
        <v>0</v>
      </c>
      <c r="H170">
        <v>0.5</v>
      </c>
      <c r="I170" s="3">
        <v>183.002665621239</v>
      </c>
      <c r="J170" s="3">
        <v>234.905399619436</v>
      </c>
      <c r="K170" t="str">
        <f t="shared" si="2"/>
        <v>RÍGIDO-EURO II - 91/542/EEC S II-20-0</v>
      </c>
    </row>
    <row r="171" spans="1:11" ht="12.75">
      <c r="A171">
        <v>2010</v>
      </c>
      <c r="B171" t="s">
        <v>32</v>
      </c>
      <c r="C171" t="s">
        <v>11</v>
      </c>
      <c r="D171" t="s">
        <v>18</v>
      </c>
      <c r="E171">
        <v>20</v>
      </c>
      <c r="F171">
        <v>26</v>
      </c>
      <c r="G171">
        <v>0.5</v>
      </c>
      <c r="H171">
        <v>1</v>
      </c>
      <c r="I171" s="3">
        <v>234.871783094394</v>
      </c>
      <c r="J171" s="3">
        <v>287.199049031401</v>
      </c>
      <c r="K171" t="str">
        <f t="shared" si="2"/>
        <v>RÍGIDO-EURO II - 91/542/EEC S II-20-0,5</v>
      </c>
    </row>
    <row r="172" spans="1:11" ht="12.75">
      <c r="A172">
        <v>2010</v>
      </c>
      <c r="B172" t="s">
        <v>32</v>
      </c>
      <c r="C172" t="s">
        <v>11</v>
      </c>
      <c r="D172" t="s">
        <v>18</v>
      </c>
      <c r="E172">
        <v>20</v>
      </c>
      <c r="F172">
        <v>26</v>
      </c>
      <c r="G172">
        <v>1</v>
      </c>
      <c r="I172" s="3">
        <v>288.010655787706</v>
      </c>
      <c r="J172" s="3">
        <v>288.010655787706</v>
      </c>
      <c r="K172" t="str">
        <f t="shared" si="2"/>
        <v>RÍGIDO-EURO II - 91/542/EEC S II-20-1</v>
      </c>
    </row>
    <row r="173" spans="1:11" ht="12.75">
      <c r="A173">
        <v>2010</v>
      </c>
      <c r="B173" t="s">
        <v>32</v>
      </c>
      <c r="C173" t="s">
        <v>11</v>
      </c>
      <c r="D173" t="s">
        <v>18</v>
      </c>
      <c r="E173">
        <v>26</v>
      </c>
      <c r="F173">
        <v>28</v>
      </c>
      <c r="G173">
        <v>0</v>
      </c>
      <c r="H173">
        <v>0.5</v>
      </c>
      <c r="I173" s="3">
        <v>191.979445979655</v>
      </c>
      <c r="J173" s="3">
        <v>252.088377776941</v>
      </c>
      <c r="K173" t="str">
        <f t="shared" si="2"/>
        <v>RÍGIDO-EURO II - 91/542/EEC S II-26-0</v>
      </c>
    </row>
    <row r="174" spans="1:11" ht="12.75">
      <c r="A174">
        <v>2010</v>
      </c>
      <c r="B174" t="s">
        <v>32</v>
      </c>
      <c r="C174" t="s">
        <v>11</v>
      </c>
      <c r="D174" t="s">
        <v>18</v>
      </c>
      <c r="E174">
        <v>26</v>
      </c>
      <c r="F174">
        <v>28</v>
      </c>
      <c r="G174">
        <v>0.5</v>
      </c>
      <c r="H174">
        <v>1</v>
      </c>
      <c r="I174" s="3">
        <v>250.907933389139</v>
      </c>
      <c r="J174" s="3">
        <v>311.535087309508</v>
      </c>
      <c r="K174" t="str">
        <f t="shared" si="2"/>
        <v>RÍGIDO-EURO II - 91/542/EEC S II-26-0,5</v>
      </c>
    </row>
    <row r="175" spans="1:11" ht="12.75">
      <c r="A175">
        <v>2010</v>
      </c>
      <c r="B175" t="s">
        <v>32</v>
      </c>
      <c r="C175" t="s">
        <v>11</v>
      </c>
      <c r="D175" t="s">
        <v>18</v>
      </c>
      <c r="E175">
        <v>26</v>
      </c>
      <c r="F175">
        <v>28</v>
      </c>
      <c r="G175">
        <v>1</v>
      </c>
      <c r="I175" s="3">
        <v>311.099748354415</v>
      </c>
      <c r="J175" s="3">
        <v>311.099748354415</v>
      </c>
      <c r="K175" t="str">
        <f t="shared" si="2"/>
        <v>RÍGIDO-EURO II - 91/542/EEC S II-26-1</v>
      </c>
    </row>
    <row r="176" spans="1:11" ht="12.75">
      <c r="A176">
        <v>2010</v>
      </c>
      <c r="B176" t="s">
        <v>32</v>
      </c>
      <c r="C176" t="s">
        <v>11</v>
      </c>
      <c r="D176" t="s">
        <v>18</v>
      </c>
      <c r="E176">
        <v>28</v>
      </c>
      <c r="F176">
        <v>32</v>
      </c>
      <c r="G176">
        <v>0</v>
      </c>
      <c r="H176">
        <v>0.5</v>
      </c>
      <c r="I176" s="3">
        <v>219.49260765359</v>
      </c>
      <c r="J176" s="3">
        <v>291.44888603251</v>
      </c>
      <c r="K176" t="str">
        <f t="shared" si="2"/>
        <v>RÍGIDO-EURO II - 91/542/EEC S II-28-0</v>
      </c>
    </row>
    <row r="177" spans="1:11" ht="12.75">
      <c r="A177">
        <v>2010</v>
      </c>
      <c r="B177" t="s">
        <v>32</v>
      </c>
      <c r="C177" t="s">
        <v>11</v>
      </c>
      <c r="D177" t="s">
        <v>18</v>
      </c>
      <c r="E177">
        <v>28</v>
      </c>
      <c r="F177">
        <v>32</v>
      </c>
      <c r="G177">
        <v>0.5</v>
      </c>
      <c r="H177">
        <v>1</v>
      </c>
      <c r="I177" s="3">
        <v>292.556419509489</v>
      </c>
      <c r="J177" s="3">
        <v>361.7764430179</v>
      </c>
      <c r="K177" t="str">
        <f t="shared" si="2"/>
        <v>RÍGIDO-EURO II - 91/542/EEC S II-28-0,5</v>
      </c>
    </row>
    <row r="178" spans="1:11" ht="12.75">
      <c r="A178">
        <v>2010</v>
      </c>
      <c r="B178" t="s">
        <v>32</v>
      </c>
      <c r="C178" t="s">
        <v>11</v>
      </c>
      <c r="D178" t="s">
        <v>18</v>
      </c>
      <c r="E178">
        <v>28</v>
      </c>
      <c r="F178">
        <v>32</v>
      </c>
      <c r="G178">
        <v>1</v>
      </c>
      <c r="I178" s="3">
        <v>363.552816483284</v>
      </c>
      <c r="J178" s="3">
        <v>363.552816483284</v>
      </c>
      <c r="K178" t="str">
        <f t="shared" si="2"/>
        <v>RÍGIDO-EURO II - 91/542/EEC S II-28-1</v>
      </c>
    </row>
    <row r="179" spans="1:11" ht="12.75">
      <c r="A179">
        <v>2010</v>
      </c>
      <c r="B179" t="s">
        <v>32</v>
      </c>
      <c r="C179" t="s">
        <v>11</v>
      </c>
      <c r="D179" t="s">
        <v>18</v>
      </c>
      <c r="E179">
        <v>32</v>
      </c>
      <c r="G179">
        <v>0</v>
      </c>
      <c r="H179">
        <v>0.5</v>
      </c>
      <c r="I179" s="3">
        <v>210.687075233798</v>
      </c>
      <c r="J179" s="3">
        <v>291.837429954692</v>
      </c>
      <c r="K179" t="str">
        <f t="shared" si="2"/>
        <v>RÍGIDO-EURO II - 91/542/EEC S II-32-0</v>
      </c>
    </row>
    <row r="180" spans="1:11" ht="12.75">
      <c r="A180">
        <v>2010</v>
      </c>
      <c r="B180" t="s">
        <v>32</v>
      </c>
      <c r="C180" t="s">
        <v>11</v>
      </c>
      <c r="D180" t="s">
        <v>18</v>
      </c>
      <c r="E180">
        <v>32</v>
      </c>
      <c r="G180">
        <v>0.5</v>
      </c>
      <c r="H180">
        <v>1</v>
      </c>
      <c r="I180" s="3">
        <v>292.516233077113</v>
      </c>
      <c r="J180" s="3">
        <v>367.095216426185</v>
      </c>
      <c r="K180" t="str">
        <f t="shared" si="2"/>
        <v>RÍGIDO-EURO II - 91/542/EEC S II-32-0,5</v>
      </c>
    </row>
    <row r="181" spans="1:11" ht="12.75">
      <c r="A181">
        <v>2010</v>
      </c>
      <c r="B181" t="s">
        <v>32</v>
      </c>
      <c r="C181" t="s">
        <v>11</v>
      </c>
      <c r="D181" t="s">
        <v>18</v>
      </c>
      <c r="E181">
        <v>32</v>
      </c>
      <c r="G181">
        <v>1</v>
      </c>
      <c r="I181" s="3">
        <v>373.07087941604</v>
      </c>
      <c r="J181" s="3">
        <v>373.07087941604</v>
      </c>
      <c r="K181" t="str">
        <f t="shared" si="2"/>
        <v>RÍGIDO-EURO II - 91/542/EEC S II-32-1</v>
      </c>
    </row>
    <row r="182" spans="1:11" ht="12.75">
      <c r="A182">
        <v>2010</v>
      </c>
      <c r="B182" t="s">
        <v>32</v>
      </c>
      <c r="C182" t="s">
        <v>11</v>
      </c>
      <c r="D182" t="s">
        <v>19</v>
      </c>
      <c r="E182">
        <v>3.5</v>
      </c>
      <c r="F182">
        <v>7.5</v>
      </c>
      <c r="G182">
        <v>0</v>
      </c>
      <c r="H182">
        <v>0.5</v>
      </c>
      <c r="I182" s="3">
        <v>98.0353706578187</v>
      </c>
      <c r="J182" s="3">
        <v>106.081624399427</v>
      </c>
      <c r="K182" t="str">
        <f t="shared" si="2"/>
        <v>RÍGIDO-EURO III - COM(97) 627-3,5-0</v>
      </c>
    </row>
    <row r="183" spans="1:11" ht="12.75">
      <c r="A183">
        <v>2010</v>
      </c>
      <c r="B183" t="s">
        <v>32</v>
      </c>
      <c r="C183" t="s">
        <v>11</v>
      </c>
      <c r="D183" t="s">
        <v>19</v>
      </c>
      <c r="E183">
        <v>3.5</v>
      </c>
      <c r="F183">
        <v>7.5</v>
      </c>
      <c r="G183">
        <v>0.5</v>
      </c>
      <c r="H183">
        <v>1</v>
      </c>
      <c r="I183" s="3">
        <v>105.513642063585</v>
      </c>
      <c r="J183" s="3">
        <v>113.98205710285</v>
      </c>
      <c r="K183" t="str">
        <f t="shared" si="2"/>
        <v>RÍGIDO-EURO III - COM(97) 627-3,5-0,5</v>
      </c>
    </row>
    <row r="184" spans="1:11" ht="12.75">
      <c r="A184">
        <v>2010</v>
      </c>
      <c r="B184" t="s">
        <v>32</v>
      </c>
      <c r="C184" t="s">
        <v>11</v>
      </c>
      <c r="D184" t="s">
        <v>19</v>
      </c>
      <c r="E184">
        <v>3.5</v>
      </c>
      <c r="F184">
        <v>7.5</v>
      </c>
      <c r="G184">
        <v>1</v>
      </c>
      <c r="I184" s="3">
        <v>113.779219528489</v>
      </c>
      <c r="J184" s="3">
        <v>113.779219528489</v>
      </c>
      <c r="K184" t="str">
        <f t="shared" si="2"/>
        <v>RÍGIDO-EURO III - COM(97) 627-3,5-1</v>
      </c>
    </row>
    <row r="185" spans="1:11" ht="12.75">
      <c r="A185">
        <v>2010</v>
      </c>
      <c r="B185" t="s">
        <v>32</v>
      </c>
      <c r="C185" t="s">
        <v>11</v>
      </c>
      <c r="D185" t="s">
        <v>19</v>
      </c>
      <c r="E185">
        <v>7.5</v>
      </c>
      <c r="F185">
        <v>12</v>
      </c>
      <c r="G185">
        <v>0</v>
      </c>
      <c r="H185">
        <v>0.5</v>
      </c>
      <c r="I185" s="3">
        <v>133.941165996747</v>
      </c>
      <c r="J185" s="3">
        <v>151.920139488364</v>
      </c>
      <c r="K185" t="str">
        <f t="shared" si="2"/>
        <v>RÍGIDO-EURO III - COM(97) 627-7,5-0</v>
      </c>
    </row>
    <row r="186" spans="1:11" ht="12.75">
      <c r="A186">
        <v>2010</v>
      </c>
      <c r="B186" t="s">
        <v>32</v>
      </c>
      <c r="C186" t="s">
        <v>11</v>
      </c>
      <c r="D186" t="s">
        <v>19</v>
      </c>
      <c r="E186">
        <v>7.5</v>
      </c>
      <c r="F186">
        <v>12</v>
      </c>
      <c r="G186">
        <v>0.5</v>
      </c>
      <c r="H186">
        <v>1</v>
      </c>
      <c r="I186" s="3">
        <v>151.796138866998</v>
      </c>
      <c r="J186" s="3">
        <v>170.396955012092</v>
      </c>
      <c r="K186" t="str">
        <f t="shared" si="2"/>
        <v>RÍGIDO-EURO III - COM(97) 627-7,5-0,5</v>
      </c>
    </row>
    <row r="187" spans="1:11" ht="12.75">
      <c r="A187">
        <v>2010</v>
      </c>
      <c r="B187" t="s">
        <v>32</v>
      </c>
      <c r="C187" t="s">
        <v>11</v>
      </c>
      <c r="D187" t="s">
        <v>19</v>
      </c>
      <c r="E187">
        <v>7.5</v>
      </c>
      <c r="F187">
        <v>12</v>
      </c>
      <c r="G187">
        <v>1</v>
      </c>
      <c r="I187" s="3">
        <v>170.455839191511</v>
      </c>
      <c r="J187" s="3">
        <v>170.455839191511</v>
      </c>
      <c r="K187" t="str">
        <f t="shared" si="2"/>
        <v>RÍGIDO-EURO III - COM(97) 627-7,5-1</v>
      </c>
    </row>
    <row r="188" spans="1:11" ht="12.75">
      <c r="A188">
        <v>2010</v>
      </c>
      <c r="B188" t="s">
        <v>32</v>
      </c>
      <c r="C188" t="s">
        <v>11</v>
      </c>
      <c r="D188" t="s">
        <v>19</v>
      </c>
      <c r="E188">
        <v>12</v>
      </c>
      <c r="F188">
        <v>14</v>
      </c>
      <c r="G188">
        <v>0</v>
      </c>
      <c r="H188">
        <v>0.5</v>
      </c>
      <c r="I188" s="3">
        <v>140.941939376523</v>
      </c>
      <c r="J188" s="3">
        <v>163.62046555334</v>
      </c>
      <c r="K188" t="str">
        <f t="shared" si="2"/>
        <v>RÍGIDO-EURO III - COM(97) 627-12-0</v>
      </c>
    </row>
    <row r="189" spans="1:11" ht="12.75">
      <c r="A189">
        <v>2010</v>
      </c>
      <c r="B189" t="s">
        <v>32</v>
      </c>
      <c r="C189" t="s">
        <v>11</v>
      </c>
      <c r="D189" t="s">
        <v>19</v>
      </c>
      <c r="E189">
        <v>12</v>
      </c>
      <c r="F189">
        <v>14</v>
      </c>
      <c r="G189">
        <v>0.5</v>
      </c>
      <c r="H189">
        <v>1</v>
      </c>
      <c r="I189" s="3">
        <v>163.568086016734</v>
      </c>
      <c r="J189" s="3">
        <v>186.715842414775</v>
      </c>
      <c r="K189" t="str">
        <f t="shared" si="2"/>
        <v>RÍGIDO-EURO III - COM(97) 627-12-0,5</v>
      </c>
    </row>
    <row r="190" spans="1:11" ht="12.75">
      <c r="A190">
        <v>2010</v>
      </c>
      <c r="B190" t="s">
        <v>32</v>
      </c>
      <c r="C190" t="s">
        <v>11</v>
      </c>
      <c r="D190" t="s">
        <v>19</v>
      </c>
      <c r="E190">
        <v>12</v>
      </c>
      <c r="F190">
        <v>14</v>
      </c>
      <c r="G190">
        <v>1</v>
      </c>
      <c r="I190" s="3">
        <v>186.871921605325</v>
      </c>
      <c r="J190" s="3">
        <v>186.871921605325</v>
      </c>
      <c r="K190" t="str">
        <f t="shared" si="2"/>
        <v>RÍGIDO-EURO III - COM(97) 627-12-1</v>
      </c>
    </row>
    <row r="191" spans="1:11" ht="12.75">
      <c r="A191">
        <v>2010</v>
      </c>
      <c r="B191" t="s">
        <v>32</v>
      </c>
      <c r="C191" t="s">
        <v>11</v>
      </c>
      <c r="D191" t="s">
        <v>19</v>
      </c>
      <c r="E191">
        <v>14</v>
      </c>
      <c r="F191">
        <v>20</v>
      </c>
      <c r="G191">
        <v>0</v>
      </c>
      <c r="H191">
        <v>0.5</v>
      </c>
      <c r="I191" s="3">
        <v>162.875318044665</v>
      </c>
      <c r="J191" s="3">
        <v>191.918558769729</v>
      </c>
      <c r="K191" t="str">
        <f t="shared" si="2"/>
        <v>RÍGIDO-EURO III - COM(97) 627-14-0</v>
      </c>
    </row>
    <row r="192" spans="1:11" ht="12.75">
      <c r="A192">
        <v>2010</v>
      </c>
      <c r="B192" t="s">
        <v>32</v>
      </c>
      <c r="C192" t="s">
        <v>11</v>
      </c>
      <c r="D192" t="s">
        <v>19</v>
      </c>
      <c r="E192">
        <v>14</v>
      </c>
      <c r="F192">
        <v>20</v>
      </c>
      <c r="G192">
        <v>0.5</v>
      </c>
      <c r="H192">
        <v>1</v>
      </c>
      <c r="I192" s="3">
        <v>191.836279022761</v>
      </c>
      <c r="J192" s="3">
        <v>221.728374072046</v>
      </c>
      <c r="K192" t="str">
        <f t="shared" si="2"/>
        <v>RÍGIDO-EURO III - COM(97) 627-14-0,5</v>
      </c>
    </row>
    <row r="193" spans="1:11" ht="12.75">
      <c r="A193">
        <v>2010</v>
      </c>
      <c r="B193" t="s">
        <v>32</v>
      </c>
      <c r="C193" t="s">
        <v>11</v>
      </c>
      <c r="D193" t="s">
        <v>19</v>
      </c>
      <c r="E193">
        <v>14</v>
      </c>
      <c r="F193">
        <v>20</v>
      </c>
      <c r="G193">
        <v>1</v>
      </c>
      <c r="I193" s="3">
        <v>221.83878826798</v>
      </c>
      <c r="J193" s="3">
        <v>221.83878826798</v>
      </c>
      <c r="K193" t="str">
        <f t="shared" si="2"/>
        <v>RÍGIDO-EURO III - COM(97) 627-14-1</v>
      </c>
    </row>
    <row r="194" spans="1:11" ht="12.75">
      <c r="A194">
        <v>2010</v>
      </c>
      <c r="B194" t="s">
        <v>32</v>
      </c>
      <c r="C194" t="s">
        <v>11</v>
      </c>
      <c r="D194" t="s">
        <v>19</v>
      </c>
      <c r="E194">
        <v>20</v>
      </c>
      <c r="F194">
        <v>26</v>
      </c>
      <c r="G194">
        <v>0</v>
      </c>
      <c r="H194">
        <v>0.5</v>
      </c>
      <c r="I194" s="3">
        <v>189.550868943016</v>
      </c>
      <c r="J194" s="3">
        <v>240.40670394616</v>
      </c>
      <c r="K194" t="str">
        <f t="shared" si="2"/>
        <v>RÍGIDO-EURO III - COM(97) 627-20-0</v>
      </c>
    </row>
    <row r="195" spans="1:11" ht="12.75">
      <c r="A195">
        <v>2010</v>
      </c>
      <c r="B195" t="s">
        <v>32</v>
      </c>
      <c r="C195" t="s">
        <v>11</v>
      </c>
      <c r="D195" t="s">
        <v>19</v>
      </c>
      <c r="E195">
        <v>20</v>
      </c>
      <c r="F195">
        <v>26</v>
      </c>
      <c r="G195">
        <v>0.5</v>
      </c>
      <c r="H195">
        <v>1</v>
      </c>
      <c r="I195" s="3">
        <v>240.48813146628</v>
      </c>
      <c r="J195" s="3">
        <v>291.480777262086</v>
      </c>
      <c r="K195" t="str">
        <f aca="true" t="shared" si="3" ref="K195:K253">C195&amp;"-"&amp;D195&amp;"-"&amp;E195&amp;"-"&amp;G195</f>
        <v>RÍGIDO-EURO III - COM(97) 627-20-0,5</v>
      </c>
    </row>
    <row r="196" spans="1:11" ht="12.75">
      <c r="A196">
        <v>2010</v>
      </c>
      <c r="B196" t="s">
        <v>32</v>
      </c>
      <c r="C196" t="s">
        <v>11</v>
      </c>
      <c r="D196" t="s">
        <v>19</v>
      </c>
      <c r="E196">
        <v>20</v>
      </c>
      <c r="F196">
        <v>26</v>
      </c>
      <c r="G196">
        <v>1</v>
      </c>
      <c r="I196" s="3">
        <v>292.45840655415</v>
      </c>
      <c r="J196" s="3">
        <v>292.45840655415</v>
      </c>
      <c r="K196" t="str">
        <f t="shared" si="3"/>
        <v>RÍGIDO-EURO III - COM(97) 627-20-1</v>
      </c>
    </row>
    <row r="197" spans="1:11" ht="12.75">
      <c r="A197">
        <v>2010</v>
      </c>
      <c r="B197" t="s">
        <v>32</v>
      </c>
      <c r="C197" t="s">
        <v>11</v>
      </c>
      <c r="D197" t="s">
        <v>19</v>
      </c>
      <c r="E197">
        <v>26</v>
      </c>
      <c r="F197">
        <v>28</v>
      </c>
      <c r="G197">
        <v>0</v>
      </c>
      <c r="H197">
        <v>0.5</v>
      </c>
      <c r="I197" s="3">
        <v>199.649774307163</v>
      </c>
      <c r="J197" s="3">
        <v>256.40280191606</v>
      </c>
      <c r="K197" t="str">
        <f t="shared" si="3"/>
        <v>RÍGIDO-EURO III - COM(97) 627-26-0</v>
      </c>
    </row>
    <row r="198" spans="1:11" ht="12.75">
      <c r="A198">
        <v>2010</v>
      </c>
      <c r="B198" t="s">
        <v>32</v>
      </c>
      <c r="C198" t="s">
        <v>11</v>
      </c>
      <c r="D198" t="s">
        <v>19</v>
      </c>
      <c r="E198">
        <v>26</v>
      </c>
      <c r="F198">
        <v>28</v>
      </c>
      <c r="G198">
        <v>0.5</v>
      </c>
      <c r="H198">
        <v>1</v>
      </c>
      <c r="I198" s="3">
        <v>256.177523390078</v>
      </c>
      <c r="J198" s="3">
        <v>313.906545420236</v>
      </c>
      <c r="K198" t="str">
        <f t="shared" si="3"/>
        <v>RÍGIDO-EURO III - COM(97) 627-26-0,5</v>
      </c>
    </row>
    <row r="199" spans="1:11" ht="12.75">
      <c r="A199">
        <v>2010</v>
      </c>
      <c r="B199" t="s">
        <v>32</v>
      </c>
      <c r="C199" t="s">
        <v>11</v>
      </c>
      <c r="D199" t="s">
        <v>19</v>
      </c>
      <c r="E199">
        <v>26</v>
      </c>
      <c r="F199">
        <v>28</v>
      </c>
      <c r="G199">
        <v>1</v>
      </c>
      <c r="I199" s="3">
        <v>314.281398231467</v>
      </c>
      <c r="J199" s="3">
        <v>314.281398231467</v>
      </c>
      <c r="K199" t="str">
        <f t="shared" si="3"/>
        <v>RÍGIDO-EURO III - COM(97) 627-26-1</v>
      </c>
    </row>
    <row r="200" spans="1:11" ht="12.75">
      <c r="A200">
        <v>2010</v>
      </c>
      <c r="B200" t="s">
        <v>32</v>
      </c>
      <c r="C200" t="s">
        <v>11</v>
      </c>
      <c r="D200" t="s">
        <v>19</v>
      </c>
      <c r="E200">
        <v>28</v>
      </c>
      <c r="F200">
        <v>32</v>
      </c>
      <c r="G200">
        <v>0</v>
      </c>
      <c r="H200">
        <v>0.5</v>
      </c>
      <c r="I200" s="3">
        <v>227.073962150328</v>
      </c>
      <c r="J200" s="3">
        <v>296.00856501968</v>
      </c>
      <c r="K200" t="str">
        <f t="shared" si="3"/>
        <v>RÍGIDO-EURO III - COM(97) 627-28-0</v>
      </c>
    </row>
    <row r="201" spans="1:11" ht="12.75">
      <c r="A201">
        <v>2010</v>
      </c>
      <c r="B201" t="s">
        <v>32</v>
      </c>
      <c r="C201" t="s">
        <v>11</v>
      </c>
      <c r="D201" t="s">
        <v>19</v>
      </c>
      <c r="E201">
        <v>28</v>
      </c>
      <c r="F201">
        <v>32</v>
      </c>
      <c r="G201">
        <v>0.5</v>
      </c>
      <c r="H201">
        <v>1</v>
      </c>
      <c r="I201" s="3">
        <v>296.962348527018</v>
      </c>
      <c r="J201" s="3">
        <v>366.208616583879</v>
      </c>
      <c r="K201" t="str">
        <f t="shared" si="3"/>
        <v>RÍGIDO-EURO III - COM(97) 627-28-0,5</v>
      </c>
    </row>
    <row r="202" spans="1:11" ht="12.75">
      <c r="A202">
        <v>2010</v>
      </c>
      <c r="B202" t="s">
        <v>32</v>
      </c>
      <c r="C202" t="s">
        <v>11</v>
      </c>
      <c r="D202" t="s">
        <v>19</v>
      </c>
      <c r="E202">
        <v>28</v>
      </c>
      <c r="F202">
        <v>32</v>
      </c>
      <c r="G202">
        <v>1</v>
      </c>
      <c r="I202" s="3">
        <v>367.989536700493</v>
      </c>
      <c r="J202" s="3">
        <v>367.989536700493</v>
      </c>
      <c r="K202" t="str">
        <f t="shared" si="3"/>
        <v>RÍGIDO-EURO III - COM(97) 627-28-1</v>
      </c>
    </row>
    <row r="203" spans="1:11" ht="12.75">
      <c r="A203">
        <v>2010</v>
      </c>
      <c r="B203" t="s">
        <v>32</v>
      </c>
      <c r="C203" t="s">
        <v>11</v>
      </c>
      <c r="D203" t="s">
        <v>19</v>
      </c>
      <c r="E203">
        <v>32</v>
      </c>
      <c r="G203">
        <v>0</v>
      </c>
      <c r="H203">
        <v>0.5</v>
      </c>
      <c r="I203" s="3">
        <v>216.967894664125</v>
      </c>
      <c r="J203" s="3">
        <v>296.028938060567</v>
      </c>
      <c r="K203" t="str">
        <f t="shared" si="3"/>
        <v>RÍGIDO-EURO III - COM(97) 627-32-0</v>
      </c>
    </row>
    <row r="204" spans="1:11" ht="12.75">
      <c r="A204">
        <v>2010</v>
      </c>
      <c r="B204" t="s">
        <v>32</v>
      </c>
      <c r="C204" t="s">
        <v>11</v>
      </c>
      <c r="D204" t="s">
        <v>19</v>
      </c>
      <c r="E204">
        <v>32</v>
      </c>
      <c r="G204">
        <v>0.5</v>
      </c>
      <c r="H204">
        <v>1</v>
      </c>
      <c r="I204" s="3">
        <v>296.759629627999</v>
      </c>
      <c r="J204" s="3">
        <v>370.510932522005</v>
      </c>
      <c r="K204" t="str">
        <f t="shared" si="3"/>
        <v>RÍGIDO-EURO III - COM(97) 627-32-0,5</v>
      </c>
    </row>
    <row r="205" spans="1:11" ht="12.75">
      <c r="A205">
        <v>2010</v>
      </c>
      <c r="B205" t="s">
        <v>32</v>
      </c>
      <c r="C205" t="s">
        <v>11</v>
      </c>
      <c r="D205" t="s">
        <v>19</v>
      </c>
      <c r="E205">
        <v>32</v>
      </c>
      <c r="G205">
        <v>1</v>
      </c>
      <c r="I205" s="3">
        <v>375.888361354854</v>
      </c>
      <c r="J205" s="3">
        <v>375.888361354854</v>
      </c>
      <c r="K205" t="str">
        <f t="shared" si="3"/>
        <v>RÍGIDO-EURO III - COM(97) 627-32-1</v>
      </c>
    </row>
    <row r="206" spans="1:11" ht="12.75">
      <c r="A206">
        <v>2010</v>
      </c>
      <c r="B206" t="s">
        <v>32</v>
      </c>
      <c r="C206" t="s">
        <v>11</v>
      </c>
      <c r="D206" t="s">
        <v>20</v>
      </c>
      <c r="E206">
        <v>3.5</v>
      </c>
      <c r="F206">
        <v>7.5</v>
      </c>
      <c r="G206">
        <v>0</v>
      </c>
      <c r="H206">
        <v>0.5</v>
      </c>
      <c r="I206" s="3">
        <v>91.7877551378005</v>
      </c>
      <c r="J206" s="3">
        <v>99.6439110938881</v>
      </c>
      <c r="K206" t="str">
        <f t="shared" si="3"/>
        <v>RÍGIDO-EURO IV - COM(1998) 776-3,5-0</v>
      </c>
    </row>
    <row r="207" spans="1:11" ht="12.75">
      <c r="A207">
        <v>2010</v>
      </c>
      <c r="B207" t="s">
        <v>32</v>
      </c>
      <c r="C207" t="s">
        <v>11</v>
      </c>
      <c r="D207" t="s">
        <v>20</v>
      </c>
      <c r="E207">
        <v>3.5</v>
      </c>
      <c r="F207">
        <v>7.5</v>
      </c>
      <c r="G207">
        <v>0.5</v>
      </c>
      <c r="H207">
        <v>1</v>
      </c>
      <c r="I207" s="3">
        <v>99.0851485652052</v>
      </c>
      <c r="J207" s="3">
        <v>106.87708264594</v>
      </c>
      <c r="K207" t="str">
        <f t="shared" si="3"/>
        <v>RÍGIDO-EURO IV - COM(1998) 776-3,5-0,5</v>
      </c>
    </row>
    <row r="208" spans="1:11" ht="12.75">
      <c r="A208">
        <v>2010</v>
      </c>
      <c r="B208" t="s">
        <v>32</v>
      </c>
      <c r="C208" t="s">
        <v>11</v>
      </c>
      <c r="D208" t="s">
        <v>20</v>
      </c>
      <c r="E208">
        <v>3.5</v>
      </c>
      <c r="F208">
        <v>7.5</v>
      </c>
      <c r="G208">
        <v>1</v>
      </c>
      <c r="I208" s="3">
        <v>106.624899936176</v>
      </c>
      <c r="J208" s="3">
        <v>106.624899936176</v>
      </c>
      <c r="K208" t="str">
        <f t="shared" si="3"/>
        <v>RÍGIDO-EURO IV - COM(1998) 776-3,5-1</v>
      </c>
    </row>
    <row r="209" spans="1:11" ht="12.75">
      <c r="A209">
        <v>2010</v>
      </c>
      <c r="B209" t="s">
        <v>32</v>
      </c>
      <c r="C209" t="s">
        <v>11</v>
      </c>
      <c r="D209" t="s">
        <v>20</v>
      </c>
      <c r="E209">
        <v>7.5</v>
      </c>
      <c r="F209">
        <v>12</v>
      </c>
      <c r="G209">
        <v>0</v>
      </c>
      <c r="H209">
        <v>0.5</v>
      </c>
      <c r="I209" s="3">
        <v>125.335796595031</v>
      </c>
      <c r="J209" s="3">
        <v>142.248745115175</v>
      </c>
      <c r="K209" t="str">
        <f t="shared" si="3"/>
        <v>RÍGIDO-EURO IV - COM(1998) 776-7,5-0</v>
      </c>
    </row>
    <row r="210" spans="1:11" ht="12.75">
      <c r="A210">
        <v>2010</v>
      </c>
      <c r="B210" t="s">
        <v>32</v>
      </c>
      <c r="C210" t="s">
        <v>11</v>
      </c>
      <c r="D210" t="s">
        <v>20</v>
      </c>
      <c r="E210">
        <v>7.5</v>
      </c>
      <c r="F210">
        <v>12</v>
      </c>
      <c r="G210">
        <v>0.5</v>
      </c>
      <c r="H210">
        <v>1</v>
      </c>
      <c r="I210" s="3">
        <v>142.151359321565</v>
      </c>
      <c r="J210" s="3">
        <v>159.955503611363</v>
      </c>
      <c r="K210" t="str">
        <f t="shared" si="3"/>
        <v>RÍGIDO-EURO IV - COM(1998) 776-7,5-0,5</v>
      </c>
    </row>
    <row r="211" spans="1:11" ht="12.75">
      <c r="A211">
        <v>2010</v>
      </c>
      <c r="B211" t="s">
        <v>32</v>
      </c>
      <c r="C211" t="s">
        <v>11</v>
      </c>
      <c r="D211" t="s">
        <v>20</v>
      </c>
      <c r="E211">
        <v>7.5</v>
      </c>
      <c r="F211">
        <v>12</v>
      </c>
      <c r="G211">
        <v>1</v>
      </c>
      <c r="I211" s="3">
        <v>159.936802125418</v>
      </c>
      <c r="J211" s="3">
        <v>159.936802125418</v>
      </c>
      <c r="K211" t="str">
        <f t="shared" si="3"/>
        <v>RÍGIDO-EURO IV - COM(1998) 776-7,5-1</v>
      </c>
    </row>
    <row r="212" spans="1:11" ht="12.75">
      <c r="A212">
        <v>2010</v>
      </c>
      <c r="B212" t="s">
        <v>32</v>
      </c>
      <c r="C212" t="s">
        <v>11</v>
      </c>
      <c r="D212" t="s">
        <v>20</v>
      </c>
      <c r="E212">
        <v>12</v>
      </c>
      <c r="F212">
        <v>14</v>
      </c>
      <c r="G212">
        <v>0</v>
      </c>
      <c r="H212">
        <v>0.5</v>
      </c>
      <c r="I212" s="3">
        <v>131.648200105928</v>
      </c>
      <c r="J212" s="3">
        <v>152.933466157028</v>
      </c>
      <c r="K212" t="str">
        <f t="shared" si="3"/>
        <v>RÍGIDO-EURO IV - COM(1998) 776-12-0</v>
      </c>
    </row>
    <row r="213" spans="1:11" ht="12.75">
      <c r="A213">
        <v>2010</v>
      </c>
      <c r="B213" t="s">
        <v>32</v>
      </c>
      <c r="C213" t="s">
        <v>11</v>
      </c>
      <c r="D213" t="s">
        <v>20</v>
      </c>
      <c r="E213">
        <v>12</v>
      </c>
      <c r="F213">
        <v>14</v>
      </c>
      <c r="G213">
        <v>0.5</v>
      </c>
      <c r="H213">
        <v>1</v>
      </c>
      <c r="I213" s="3">
        <v>152.845193125001</v>
      </c>
      <c r="J213" s="3">
        <v>174.280256001004</v>
      </c>
      <c r="K213" t="str">
        <f t="shared" si="3"/>
        <v>RÍGIDO-EURO IV - COM(1998) 776-12-0,5</v>
      </c>
    </row>
    <row r="214" spans="1:11" ht="12.75">
      <c r="A214">
        <v>2010</v>
      </c>
      <c r="B214" t="s">
        <v>32</v>
      </c>
      <c r="C214" t="s">
        <v>11</v>
      </c>
      <c r="D214" t="s">
        <v>20</v>
      </c>
      <c r="E214">
        <v>12</v>
      </c>
      <c r="F214">
        <v>14</v>
      </c>
      <c r="G214">
        <v>1</v>
      </c>
      <c r="I214" s="3">
        <v>174.349605184568</v>
      </c>
      <c r="J214" s="3">
        <v>174.349605184568</v>
      </c>
      <c r="K214" t="str">
        <f t="shared" si="3"/>
        <v>RÍGIDO-EURO IV - COM(1998) 776-12-1</v>
      </c>
    </row>
    <row r="215" spans="1:11" ht="12.75">
      <c r="A215">
        <v>2010</v>
      </c>
      <c r="B215" t="s">
        <v>32</v>
      </c>
      <c r="C215" t="s">
        <v>11</v>
      </c>
      <c r="D215" t="s">
        <v>20</v>
      </c>
      <c r="E215">
        <v>14</v>
      </c>
      <c r="F215">
        <v>20</v>
      </c>
      <c r="G215">
        <v>0</v>
      </c>
      <c r="H215">
        <v>0.5</v>
      </c>
      <c r="I215" s="3">
        <v>151.74223165854</v>
      </c>
      <c r="J215" s="3">
        <v>178.769524337317</v>
      </c>
      <c r="K215" t="str">
        <f t="shared" si="3"/>
        <v>RÍGIDO-EURO IV - COM(1998) 776-14-0</v>
      </c>
    </row>
    <row r="216" spans="1:11" ht="12.75">
      <c r="A216">
        <v>2010</v>
      </c>
      <c r="B216" t="s">
        <v>32</v>
      </c>
      <c r="C216" t="s">
        <v>11</v>
      </c>
      <c r="D216" t="s">
        <v>20</v>
      </c>
      <c r="E216">
        <v>14</v>
      </c>
      <c r="F216">
        <v>20</v>
      </c>
      <c r="G216">
        <v>0.5</v>
      </c>
      <c r="H216">
        <v>1</v>
      </c>
      <c r="I216" s="3">
        <v>178.675593276062</v>
      </c>
      <c r="J216" s="3">
        <v>206.212449730806</v>
      </c>
      <c r="K216" t="str">
        <f t="shared" si="3"/>
        <v>RÍGIDO-EURO IV - COM(1998) 776-14-0,5</v>
      </c>
    </row>
    <row r="217" spans="1:11" ht="12.75">
      <c r="A217">
        <v>2010</v>
      </c>
      <c r="B217" t="s">
        <v>32</v>
      </c>
      <c r="C217" t="s">
        <v>11</v>
      </c>
      <c r="D217" t="s">
        <v>20</v>
      </c>
      <c r="E217">
        <v>14</v>
      </c>
      <c r="F217">
        <v>20</v>
      </c>
      <c r="G217">
        <v>1</v>
      </c>
      <c r="I217" s="3">
        <v>206.239810253235</v>
      </c>
      <c r="J217" s="3">
        <v>206.239810253235</v>
      </c>
      <c r="K217" t="str">
        <f t="shared" si="3"/>
        <v>RÍGIDO-EURO IV - COM(1998) 776-14-1</v>
      </c>
    </row>
    <row r="218" spans="1:11" ht="12.75">
      <c r="A218">
        <v>2010</v>
      </c>
      <c r="B218" t="s">
        <v>32</v>
      </c>
      <c r="C218" t="s">
        <v>11</v>
      </c>
      <c r="D218" t="s">
        <v>20</v>
      </c>
      <c r="E218">
        <v>20</v>
      </c>
      <c r="F218">
        <v>26</v>
      </c>
      <c r="G218">
        <v>0</v>
      </c>
      <c r="H218">
        <v>0.5</v>
      </c>
      <c r="I218" s="3">
        <v>176.104463589766</v>
      </c>
      <c r="J218" s="3">
        <v>223.299059071304</v>
      </c>
      <c r="K218" t="str">
        <f t="shared" si="3"/>
        <v>RÍGIDO-EURO IV - COM(1998) 776-20-0</v>
      </c>
    </row>
    <row r="219" spans="1:11" ht="12.75">
      <c r="A219">
        <v>2010</v>
      </c>
      <c r="B219" t="s">
        <v>32</v>
      </c>
      <c r="C219" t="s">
        <v>11</v>
      </c>
      <c r="D219" t="s">
        <v>20</v>
      </c>
      <c r="E219">
        <v>20</v>
      </c>
      <c r="F219">
        <v>26</v>
      </c>
      <c r="G219">
        <v>0.5</v>
      </c>
      <c r="H219">
        <v>1</v>
      </c>
      <c r="I219" s="3">
        <v>223.441502284118</v>
      </c>
      <c r="J219" s="3">
        <v>271.091496029034</v>
      </c>
      <c r="K219" t="str">
        <f t="shared" si="3"/>
        <v>RÍGIDO-EURO IV - COM(1998) 776-20-0,5</v>
      </c>
    </row>
    <row r="220" spans="1:11" ht="12.75">
      <c r="A220">
        <v>2010</v>
      </c>
      <c r="B220" t="s">
        <v>32</v>
      </c>
      <c r="C220" t="s">
        <v>11</v>
      </c>
      <c r="D220" t="s">
        <v>20</v>
      </c>
      <c r="E220">
        <v>20</v>
      </c>
      <c r="F220">
        <v>26</v>
      </c>
      <c r="G220">
        <v>1</v>
      </c>
      <c r="I220" s="3">
        <v>271.952629408235</v>
      </c>
      <c r="J220" s="3">
        <v>271.952629408235</v>
      </c>
      <c r="K220" t="str">
        <f t="shared" si="3"/>
        <v>RÍGIDO-EURO IV - COM(1998) 776-20-1</v>
      </c>
    </row>
    <row r="221" spans="1:11" ht="12.75">
      <c r="A221">
        <v>2010</v>
      </c>
      <c r="B221" t="s">
        <v>32</v>
      </c>
      <c r="C221" t="s">
        <v>11</v>
      </c>
      <c r="D221" t="s">
        <v>20</v>
      </c>
      <c r="E221">
        <v>26</v>
      </c>
      <c r="F221">
        <v>28</v>
      </c>
      <c r="G221">
        <v>0</v>
      </c>
      <c r="H221">
        <v>0.5</v>
      </c>
      <c r="I221" s="3">
        <v>185.462687350998</v>
      </c>
      <c r="J221" s="3">
        <v>238.285776129551</v>
      </c>
      <c r="K221" t="str">
        <f t="shared" si="3"/>
        <v>RÍGIDO-EURO IV - COM(1998) 776-26-0</v>
      </c>
    </row>
    <row r="222" spans="1:11" ht="12.75">
      <c r="A222">
        <v>2010</v>
      </c>
      <c r="B222" t="s">
        <v>32</v>
      </c>
      <c r="C222" t="s">
        <v>11</v>
      </c>
      <c r="D222" t="s">
        <v>20</v>
      </c>
      <c r="E222">
        <v>26</v>
      </c>
      <c r="F222">
        <v>28</v>
      </c>
      <c r="G222">
        <v>0.5</v>
      </c>
      <c r="H222">
        <v>1</v>
      </c>
      <c r="I222" s="3">
        <v>237.894185680143</v>
      </c>
      <c r="J222" s="3">
        <v>291.934923536093</v>
      </c>
      <c r="K222" t="str">
        <f t="shared" si="3"/>
        <v>RÍGIDO-EURO IV - COM(1998) 776-26-0,5</v>
      </c>
    </row>
    <row r="223" spans="1:11" ht="12.75">
      <c r="A223">
        <v>2010</v>
      </c>
      <c r="B223" t="s">
        <v>32</v>
      </c>
      <c r="C223" t="s">
        <v>11</v>
      </c>
      <c r="D223" t="s">
        <v>20</v>
      </c>
      <c r="E223">
        <v>26</v>
      </c>
      <c r="F223">
        <v>28</v>
      </c>
      <c r="G223">
        <v>1</v>
      </c>
      <c r="I223" s="3">
        <v>292.068795551932</v>
      </c>
      <c r="J223" s="3">
        <v>292.068795551932</v>
      </c>
      <c r="K223" t="str">
        <f t="shared" si="3"/>
        <v>RÍGIDO-EURO IV - COM(1998) 776-26-1</v>
      </c>
    </row>
    <row r="224" spans="1:11" ht="12.75">
      <c r="A224">
        <v>2010</v>
      </c>
      <c r="B224" t="s">
        <v>32</v>
      </c>
      <c r="C224" t="s">
        <v>11</v>
      </c>
      <c r="D224" t="s">
        <v>20</v>
      </c>
      <c r="E224">
        <v>28</v>
      </c>
      <c r="F224">
        <v>32</v>
      </c>
      <c r="G224">
        <v>0</v>
      </c>
      <c r="H224">
        <v>0.5</v>
      </c>
      <c r="I224" s="3">
        <v>210.334731383566</v>
      </c>
      <c r="J224" s="3">
        <v>274.215422716741</v>
      </c>
      <c r="K224" t="str">
        <f t="shared" si="3"/>
        <v>RÍGIDO-EURO IV - COM(1998) 776-28-0</v>
      </c>
    </row>
    <row r="225" spans="1:11" ht="12.75">
      <c r="A225">
        <v>2010</v>
      </c>
      <c r="B225" t="s">
        <v>32</v>
      </c>
      <c r="C225" t="s">
        <v>11</v>
      </c>
      <c r="D225" t="s">
        <v>20</v>
      </c>
      <c r="E225">
        <v>28</v>
      </c>
      <c r="F225">
        <v>32</v>
      </c>
      <c r="G225">
        <v>0.5</v>
      </c>
      <c r="H225">
        <v>1</v>
      </c>
      <c r="I225" s="3">
        <v>274.742161234077</v>
      </c>
      <c r="J225" s="3">
        <v>341.124863302124</v>
      </c>
      <c r="K225" t="str">
        <f t="shared" si="3"/>
        <v>RÍGIDO-EURO IV - COM(1998) 776-28-0,5</v>
      </c>
    </row>
    <row r="226" spans="1:11" ht="12.75">
      <c r="A226">
        <v>2010</v>
      </c>
      <c r="B226" t="s">
        <v>32</v>
      </c>
      <c r="C226" t="s">
        <v>11</v>
      </c>
      <c r="D226" t="s">
        <v>20</v>
      </c>
      <c r="E226">
        <v>28</v>
      </c>
      <c r="F226">
        <v>32</v>
      </c>
      <c r="G226">
        <v>1</v>
      </c>
      <c r="I226" s="3">
        <v>342.187683320721</v>
      </c>
      <c r="J226" s="3">
        <v>342.187683320721</v>
      </c>
      <c r="K226" t="str">
        <f t="shared" si="3"/>
        <v>RÍGIDO-EURO IV - COM(1998) 776-28-1</v>
      </c>
    </row>
    <row r="227" spans="1:11" ht="12.75">
      <c r="A227">
        <v>2010</v>
      </c>
      <c r="B227" t="s">
        <v>32</v>
      </c>
      <c r="C227" t="s">
        <v>11</v>
      </c>
      <c r="D227" t="s">
        <v>20</v>
      </c>
      <c r="E227">
        <v>32</v>
      </c>
      <c r="G227">
        <v>0</v>
      </c>
      <c r="H227">
        <v>0.5</v>
      </c>
      <c r="I227" s="3">
        <v>201.138572946175</v>
      </c>
      <c r="J227" s="3">
        <v>274.954687237618</v>
      </c>
      <c r="K227" t="str">
        <f t="shared" si="3"/>
        <v>RÍGIDO-EURO IV - COM(1998) 776-32-0</v>
      </c>
    </row>
    <row r="228" spans="1:11" ht="12.75">
      <c r="A228">
        <v>2010</v>
      </c>
      <c r="B228" t="s">
        <v>32</v>
      </c>
      <c r="C228" t="s">
        <v>11</v>
      </c>
      <c r="D228" t="s">
        <v>20</v>
      </c>
      <c r="E228">
        <v>32</v>
      </c>
      <c r="G228">
        <v>0.5</v>
      </c>
      <c r="H228">
        <v>1</v>
      </c>
      <c r="I228" s="3">
        <v>275.486477142744</v>
      </c>
      <c r="J228" s="3">
        <v>345.7025378949</v>
      </c>
      <c r="K228" t="str">
        <f t="shared" si="3"/>
        <v>RÍGIDO-EURO IV - COM(1998) 776-32-0,5</v>
      </c>
    </row>
    <row r="229" spans="1:11" ht="12.75">
      <c r="A229">
        <v>2010</v>
      </c>
      <c r="B229" t="s">
        <v>32</v>
      </c>
      <c r="C229" t="s">
        <v>11</v>
      </c>
      <c r="D229" t="s">
        <v>20</v>
      </c>
      <c r="E229">
        <v>32</v>
      </c>
      <c r="G229">
        <v>1</v>
      </c>
      <c r="I229" s="3">
        <v>349.170169166428</v>
      </c>
      <c r="J229" s="3">
        <v>349.170169166428</v>
      </c>
      <c r="K229" t="str">
        <f t="shared" si="3"/>
        <v>RÍGIDO-EURO IV - COM(1998) 776-32-1</v>
      </c>
    </row>
    <row r="230" spans="1:11" ht="12.75">
      <c r="A230">
        <v>2010</v>
      </c>
      <c r="B230" t="s">
        <v>32</v>
      </c>
      <c r="C230" t="s">
        <v>11</v>
      </c>
      <c r="D230" t="s">
        <v>21</v>
      </c>
      <c r="E230">
        <v>3.5</v>
      </c>
      <c r="F230">
        <v>7.5</v>
      </c>
      <c r="G230">
        <v>0</v>
      </c>
      <c r="H230">
        <v>0.5</v>
      </c>
      <c r="I230" s="3">
        <v>92.8629370042066</v>
      </c>
      <c r="J230" s="3">
        <v>100.679964134625</v>
      </c>
      <c r="K230" t="str">
        <f t="shared" si="3"/>
        <v>RÍGIDO-EURO V - COM(1998) 776-3,5-0</v>
      </c>
    </row>
    <row r="231" spans="1:11" ht="12.75">
      <c r="A231">
        <v>2010</v>
      </c>
      <c r="B231" t="s">
        <v>32</v>
      </c>
      <c r="C231" t="s">
        <v>11</v>
      </c>
      <c r="D231" t="s">
        <v>21</v>
      </c>
      <c r="E231">
        <v>3.5</v>
      </c>
      <c r="F231">
        <v>7.5</v>
      </c>
      <c r="G231">
        <v>0.5</v>
      </c>
      <c r="H231">
        <v>1</v>
      </c>
      <c r="I231" s="3">
        <v>100.115578510296</v>
      </c>
      <c r="J231" s="3">
        <v>108.275098273024</v>
      </c>
      <c r="K231" t="str">
        <f t="shared" si="3"/>
        <v>RÍGIDO-EURO V - COM(1998) 776-3,5-0,5</v>
      </c>
    </row>
    <row r="232" spans="1:11" ht="12.75">
      <c r="A232">
        <v>2010</v>
      </c>
      <c r="B232" t="s">
        <v>32</v>
      </c>
      <c r="C232" t="s">
        <v>11</v>
      </c>
      <c r="D232" t="s">
        <v>21</v>
      </c>
      <c r="E232">
        <v>3.5</v>
      </c>
      <c r="F232">
        <v>7.5</v>
      </c>
      <c r="G232">
        <v>1</v>
      </c>
      <c r="I232" s="3">
        <v>108.031155637558</v>
      </c>
      <c r="J232" s="3">
        <v>108.031155637558</v>
      </c>
      <c r="K232" t="str">
        <f t="shared" si="3"/>
        <v>RÍGIDO-EURO V - COM(1998) 776-3,5-1</v>
      </c>
    </row>
    <row r="233" spans="1:11" ht="12.75">
      <c r="A233">
        <v>2010</v>
      </c>
      <c r="B233" t="s">
        <v>32</v>
      </c>
      <c r="C233" t="s">
        <v>11</v>
      </c>
      <c r="D233" t="s">
        <v>21</v>
      </c>
      <c r="E233">
        <v>7.5</v>
      </c>
      <c r="F233">
        <v>12</v>
      </c>
      <c r="G233">
        <v>0</v>
      </c>
      <c r="H233">
        <v>0.5</v>
      </c>
      <c r="I233" s="3">
        <v>127.045388248355</v>
      </c>
      <c r="J233" s="3">
        <v>144.139980094732</v>
      </c>
      <c r="K233" t="str">
        <f t="shared" si="3"/>
        <v>RÍGIDO-EURO V - COM(1998) 776-7,5-0</v>
      </c>
    </row>
    <row r="234" spans="1:11" ht="12.75">
      <c r="A234">
        <v>2010</v>
      </c>
      <c r="B234" t="s">
        <v>32</v>
      </c>
      <c r="C234" t="s">
        <v>11</v>
      </c>
      <c r="D234" t="s">
        <v>21</v>
      </c>
      <c r="E234">
        <v>7.5</v>
      </c>
      <c r="F234">
        <v>12</v>
      </c>
      <c r="G234">
        <v>0.5</v>
      </c>
      <c r="H234">
        <v>1</v>
      </c>
      <c r="I234" s="3">
        <v>144.07566165379</v>
      </c>
      <c r="J234" s="3">
        <v>162.159872276725</v>
      </c>
      <c r="K234" t="str">
        <f t="shared" si="3"/>
        <v>RÍGIDO-EURO V - COM(1998) 776-7,5-0,5</v>
      </c>
    </row>
    <row r="235" spans="1:11" ht="12.75">
      <c r="A235">
        <v>2010</v>
      </c>
      <c r="B235" t="s">
        <v>32</v>
      </c>
      <c r="C235" t="s">
        <v>11</v>
      </c>
      <c r="D235" t="s">
        <v>21</v>
      </c>
      <c r="E235">
        <v>7.5</v>
      </c>
      <c r="F235">
        <v>12</v>
      </c>
      <c r="G235">
        <v>1</v>
      </c>
      <c r="I235" s="3">
        <v>162.105928717986</v>
      </c>
      <c r="J235" s="3">
        <v>162.105928717986</v>
      </c>
      <c r="K235" t="str">
        <f t="shared" si="3"/>
        <v>RÍGIDO-EURO V - COM(1998) 776-7,5-1</v>
      </c>
    </row>
    <row r="236" spans="1:11" ht="12.75">
      <c r="A236">
        <v>2010</v>
      </c>
      <c r="B236" t="s">
        <v>32</v>
      </c>
      <c r="C236" t="s">
        <v>11</v>
      </c>
      <c r="D236" t="s">
        <v>21</v>
      </c>
      <c r="E236">
        <v>12</v>
      </c>
      <c r="F236">
        <v>14</v>
      </c>
      <c r="G236">
        <v>0</v>
      </c>
      <c r="H236">
        <v>0.5</v>
      </c>
      <c r="I236" s="3">
        <v>133.388648771649</v>
      </c>
      <c r="J236" s="3">
        <v>155.014674077826</v>
      </c>
      <c r="K236" t="str">
        <f t="shared" si="3"/>
        <v>RÍGIDO-EURO V - COM(1998) 776-12-0</v>
      </c>
    </row>
    <row r="237" spans="1:11" ht="12.75">
      <c r="A237">
        <v>2010</v>
      </c>
      <c r="B237" t="s">
        <v>32</v>
      </c>
      <c r="C237" t="s">
        <v>11</v>
      </c>
      <c r="D237" t="s">
        <v>21</v>
      </c>
      <c r="E237">
        <v>12</v>
      </c>
      <c r="F237">
        <v>14</v>
      </c>
      <c r="G237">
        <v>0.5</v>
      </c>
      <c r="H237">
        <v>1</v>
      </c>
      <c r="I237" s="3">
        <v>154.907956671053</v>
      </c>
      <c r="J237" s="3">
        <v>176.736138867969</v>
      </c>
      <c r="K237" t="str">
        <f t="shared" si="3"/>
        <v>RÍGIDO-EURO V - COM(1998) 776-12-0,5</v>
      </c>
    </row>
    <row r="238" spans="1:11" ht="12.75">
      <c r="A238">
        <v>2010</v>
      </c>
      <c r="B238" t="s">
        <v>32</v>
      </c>
      <c r="C238" t="s">
        <v>11</v>
      </c>
      <c r="D238" t="s">
        <v>21</v>
      </c>
      <c r="E238">
        <v>12</v>
      </c>
      <c r="F238">
        <v>14</v>
      </c>
      <c r="G238">
        <v>1</v>
      </c>
      <c r="I238" s="3">
        <v>176.763766572431</v>
      </c>
      <c r="J238" s="3">
        <v>176.763766572431</v>
      </c>
      <c r="K238" t="str">
        <f t="shared" si="3"/>
        <v>RÍGIDO-EURO V - COM(1998) 776-12-1</v>
      </c>
    </row>
    <row r="239" spans="1:11" ht="12.75">
      <c r="A239">
        <v>2010</v>
      </c>
      <c r="B239" t="s">
        <v>32</v>
      </c>
      <c r="C239" t="s">
        <v>11</v>
      </c>
      <c r="D239" t="s">
        <v>21</v>
      </c>
      <c r="E239">
        <v>14</v>
      </c>
      <c r="F239">
        <v>20</v>
      </c>
      <c r="G239">
        <v>0</v>
      </c>
      <c r="H239">
        <v>0.5</v>
      </c>
      <c r="I239" s="3">
        <v>153.966301094758</v>
      </c>
      <c r="J239" s="3">
        <v>181.422577928325</v>
      </c>
      <c r="K239" t="str">
        <f t="shared" si="3"/>
        <v>RÍGIDO-EURO V - COM(1998) 776-14-0</v>
      </c>
    </row>
    <row r="240" spans="1:11" ht="12.75">
      <c r="A240">
        <v>2010</v>
      </c>
      <c r="B240" t="s">
        <v>32</v>
      </c>
      <c r="C240" t="s">
        <v>11</v>
      </c>
      <c r="D240" t="s">
        <v>21</v>
      </c>
      <c r="E240">
        <v>14</v>
      </c>
      <c r="F240">
        <v>20</v>
      </c>
      <c r="G240">
        <v>0.5</v>
      </c>
      <c r="H240">
        <v>1</v>
      </c>
      <c r="I240" s="3">
        <v>181.330271281049</v>
      </c>
      <c r="J240" s="3">
        <v>209.065433417119</v>
      </c>
      <c r="K240" t="str">
        <f t="shared" si="3"/>
        <v>RÍGIDO-EURO V - COM(1998) 776-14-0,5</v>
      </c>
    </row>
    <row r="241" spans="1:11" ht="12.75">
      <c r="A241">
        <v>2010</v>
      </c>
      <c r="B241" t="s">
        <v>32</v>
      </c>
      <c r="C241" t="s">
        <v>11</v>
      </c>
      <c r="D241" t="s">
        <v>21</v>
      </c>
      <c r="E241">
        <v>14</v>
      </c>
      <c r="F241">
        <v>20</v>
      </c>
      <c r="G241">
        <v>1</v>
      </c>
      <c r="I241" s="3">
        <v>209.111308174077</v>
      </c>
      <c r="J241" s="3">
        <v>209.111308174077</v>
      </c>
      <c r="K241" t="str">
        <f t="shared" si="3"/>
        <v>RÍGIDO-EURO V - COM(1998) 776-14-1</v>
      </c>
    </row>
    <row r="242" spans="1:11" ht="12.75">
      <c r="A242">
        <v>2010</v>
      </c>
      <c r="B242" t="s">
        <v>32</v>
      </c>
      <c r="C242" t="s">
        <v>11</v>
      </c>
      <c r="D242" t="s">
        <v>21</v>
      </c>
      <c r="E242">
        <v>20</v>
      </c>
      <c r="F242">
        <v>26</v>
      </c>
      <c r="G242">
        <v>0</v>
      </c>
      <c r="H242">
        <v>0.5</v>
      </c>
      <c r="I242" s="3">
        <v>178.737891019275</v>
      </c>
      <c r="J242" s="3">
        <v>226.534628565602</v>
      </c>
      <c r="K242" t="str">
        <f t="shared" si="3"/>
        <v>RÍGIDO-EURO V - COM(1998) 776-20-0</v>
      </c>
    </row>
    <row r="243" spans="1:11" ht="12.75">
      <c r="A243">
        <v>2010</v>
      </c>
      <c r="B243" t="s">
        <v>32</v>
      </c>
      <c r="C243" t="s">
        <v>11</v>
      </c>
      <c r="D243" t="s">
        <v>21</v>
      </c>
      <c r="E243">
        <v>20</v>
      </c>
      <c r="F243">
        <v>26</v>
      </c>
      <c r="G243">
        <v>0.5</v>
      </c>
      <c r="H243">
        <v>1</v>
      </c>
      <c r="I243" s="3">
        <v>226.515886495259</v>
      </c>
      <c r="J243" s="3">
        <v>274.795300927623</v>
      </c>
      <c r="K243" t="str">
        <f t="shared" si="3"/>
        <v>RÍGIDO-EURO V - COM(1998) 776-20-0,5</v>
      </c>
    </row>
    <row r="244" spans="1:11" ht="12.75">
      <c r="A244">
        <v>2010</v>
      </c>
      <c r="B244" t="s">
        <v>32</v>
      </c>
      <c r="C244" t="s">
        <v>11</v>
      </c>
      <c r="D244" t="s">
        <v>21</v>
      </c>
      <c r="E244">
        <v>20</v>
      </c>
      <c r="F244">
        <v>26</v>
      </c>
      <c r="G244">
        <v>1</v>
      </c>
      <c r="I244" s="3">
        <v>275.790245477842</v>
      </c>
      <c r="J244" s="3">
        <v>275.790245477842</v>
      </c>
      <c r="K244" t="str">
        <f t="shared" si="3"/>
        <v>RÍGIDO-EURO V - COM(1998) 776-20-1</v>
      </c>
    </row>
    <row r="245" spans="1:11" ht="12.75">
      <c r="A245">
        <v>2010</v>
      </c>
      <c r="B245" t="s">
        <v>32</v>
      </c>
      <c r="C245" t="s">
        <v>11</v>
      </c>
      <c r="D245" t="s">
        <v>21</v>
      </c>
      <c r="E245">
        <v>26</v>
      </c>
      <c r="F245">
        <v>28</v>
      </c>
      <c r="G245">
        <v>0</v>
      </c>
      <c r="H245">
        <v>0.5</v>
      </c>
      <c r="I245" s="3">
        <v>188.421072636191</v>
      </c>
      <c r="J245" s="3">
        <v>241.787994269083</v>
      </c>
      <c r="K245" t="str">
        <f t="shared" si="3"/>
        <v>RÍGIDO-EURO V - COM(1998) 776-26-0</v>
      </c>
    </row>
    <row r="246" spans="1:11" ht="12.75">
      <c r="A246">
        <v>2010</v>
      </c>
      <c r="B246" t="s">
        <v>32</v>
      </c>
      <c r="C246" t="s">
        <v>11</v>
      </c>
      <c r="D246" t="s">
        <v>21</v>
      </c>
      <c r="E246">
        <v>26</v>
      </c>
      <c r="F246">
        <v>28</v>
      </c>
      <c r="G246">
        <v>0.5</v>
      </c>
      <c r="H246">
        <v>1</v>
      </c>
      <c r="I246" s="3">
        <v>241.272446000702</v>
      </c>
      <c r="J246" s="3">
        <v>295.141174142507</v>
      </c>
      <c r="K246" t="str">
        <f t="shared" si="3"/>
        <v>RÍGIDO-EURO V - COM(1998) 776-26-0,5</v>
      </c>
    </row>
    <row r="247" spans="1:11" ht="12.75">
      <c r="A247">
        <v>2010</v>
      </c>
      <c r="B247" t="s">
        <v>32</v>
      </c>
      <c r="C247" t="s">
        <v>11</v>
      </c>
      <c r="D247" t="s">
        <v>21</v>
      </c>
      <c r="E247">
        <v>26</v>
      </c>
      <c r="F247">
        <v>28</v>
      </c>
      <c r="G247">
        <v>1</v>
      </c>
      <c r="I247" s="3">
        <v>295.554332286293</v>
      </c>
      <c r="J247" s="3">
        <v>295.554332286293</v>
      </c>
      <c r="K247" t="str">
        <f t="shared" si="3"/>
        <v>RÍGIDO-EURO V - COM(1998) 776-26-1</v>
      </c>
    </row>
    <row r="248" spans="1:11" ht="12.75">
      <c r="A248">
        <v>2010</v>
      </c>
      <c r="B248" t="s">
        <v>32</v>
      </c>
      <c r="C248" t="s">
        <v>11</v>
      </c>
      <c r="D248" t="s">
        <v>21</v>
      </c>
      <c r="E248">
        <v>28</v>
      </c>
      <c r="F248">
        <v>32</v>
      </c>
      <c r="G248">
        <v>0</v>
      </c>
      <c r="H248">
        <v>0.5</v>
      </c>
      <c r="I248" s="3">
        <v>213.810968911585</v>
      </c>
      <c r="J248" s="3">
        <v>278.841358994154</v>
      </c>
      <c r="K248" t="str">
        <f t="shared" si="3"/>
        <v>RÍGIDO-EURO V - COM(1998) 776-28-0</v>
      </c>
    </row>
    <row r="249" spans="1:11" ht="12.75">
      <c r="A249">
        <v>2010</v>
      </c>
      <c r="B249" t="s">
        <v>32</v>
      </c>
      <c r="C249" t="s">
        <v>11</v>
      </c>
      <c r="D249" t="s">
        <v>21</v>
      </c>
      <c r="E249">
        <v>28</v>
      </c>
      <c r="F249">
        <v>32</v>
      </c>
      <c r="G249">
        <v>0.5</v>
      </c>
      <c r="H249">
        <v>1</v>
      </c>
      <c r="I249" s="3">
        <v>278.983072314587</v>
      </c>
      <c r="J249" s="3">
        <v>345.942060763197</v>
      </c>
      <c r="K249" t="str">
        <f t="shared" si="3"/>
        <v>RÍGIDO-EURO V - COM(1998) 776-28-0,5</v>
      </c>
    </row>
    <row r="250" spans="1:11" ht="12.75">
      <c r="A250">
        <v>2010</v>
      </c>
      <c r="B250" t="s">
        <v>32</v>
      </c>
      <c r="C250" t="s">
        <v>11</v>
      </c>
      <c r="D250" t="s">
        <v>21</v>
      </c>
      <c r="E250">
        <v>28</v>
      </c>
      <c r="F250">
        <v>32</v>
      </c>
      <c r="G250">
        <v>1</v>
      </c>
      <c r="I250" s="3">
        <v>347.207616629713</v>
      </c>
      <c r="J250" s="3">
        <v>347.207616629713</v>
      </c>
      <c r="K250" t="str">
        <f t="shared" si="3"/>
        <v>RÍGIDO-EURO V - COM(1998) 776-28-1</v>
      </c>
    </row>
    <row r="251" spans="1:11" ht="12.75">
      <c r="A251">
        <v>2010</v>
      </c>
      <c r="B251" t="s">
        <v>32</v>
      </c>
      <c r="C251" t="s">
        <v>11</v>
      </c>
      <c r="D251" t="s">
        <v>21</v>
      </c>
      <c r="E251">
        <v>32</v>
      </c>
      <c r="G251">
        <v>0</v>
      </c>
      <c r="H251">
        <v>0.5</v>
      </c>
      <c r="I251" s="3">
        <v>204.23517408577</v>
      </c>
      <c r="J251" s="3">
        <v>278.902998751874</v>
      </c>
      <c r="K251" t="str">
        <f t="shared" si="3"/>
        <v>RÍGIDO-EURO V - COM(1998) 776-32-0</v>
      </c>
    </row>
    <row r="252" spans="1:11" ht="12.75">
      <c r="A252">
        <v>2010</v>
      </c>
      <c r="B252" t="s">
        <v>32</v>
      </c>
      <c r="C252" t="s">
        <v>11</v>
      </c>
      <c r="D252" t="s">
        <v>21</v>
      </c>
      <c r="E252">
        <v>32</v>
      </c>
      <c r="G252">
        <v>0.5</v>
      </c>
      <c r="H252">
        <v>1</v>
      </c>
      <c r="I252" s="3">
        <v>279.388071039931</v>
      </c>
      <c r="J252" s="3">
        <v>351.149769120452</v>
      </c>
      <c r="K252" t="str">
        <f t="shared" si="3"/>
        <v>RÍGIDO-EURO V - COM(1998) 776-32-0,5</v>
      </c>
    </row>
    <row r="253" spans="1:11" ht="12.75">
      <c r="A253">
        <v>2010</v>
      </c>
      <c r="B253" t="s">
        <v>32</v>
      </c>
      <c r="C253" t="s">
        <v>11</v>
      </c>
      <c r="D253" t="s">
        <v>21</v>
      </c>
      <c r="E253">
        <v>32</v>
      </c>
      <c r="G253">
        <v>1</v>
      </c>
      <c r="I253" s="3">
        <v>354.272812312934</v>
      </c>
      <c r="J253" s="3">
        <v>354.272812312934</v>
      </c>
      <c r="K253" t="str">
        <f t="shared" si="3"/>
        <v>RÍGIDO-EURO V - COM(1998) 776-32-1</v>
      </c>
    </row>
  </sheetData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F19" sqref="F19"/>
    </sheetView>
  </sheetViews>
  <sheetFormatPr defaultColWidth="11.421875" defaultRowHeight="12.75"/>
  <cols>
    <col min="1" max="1" width="5.00390625" style="0" bestFit="1" customWidth="1"/>
    <col min="2" max="2" width="9.140625" style="0" customWidth="1"/>
    <col min="3" max="3" width="83.28125" style="0" bestFit="1" customWidth="1"/>
    <col min="4" max="6" width="10.421875" style="0" customWidth="1"/>
    <col min="7" max="16384" width="9.140625" style="0" customWidth="1"/>
  </cols>
  <sheetData>
    <row r="1" spans="1:6" ht="25.5">
      <c r="A1" s="5" t="s">
        <v>98</v>
      </c>
      <c r="B1" s="5" t="s">
        <v>99</v>
      </c>
      <c r="C1" s="5" t="s">
        <v>94</v>
      </c>
      <c r="D1" s="7" t="s">
        <v>100</v>
      </c>
      <c r="E1" s="7" t="s">
        <v>101</v>
      </c>
      <c r="F1" s="7" t="s">
        <v>102</v>
      </c>
    </row>
    <row r="2" spans="1:7" ht="12.75">
      <c r="A2">
        <v>2010</v>
      </c>
      <c r="B2">
        <v>0</v>
      </c>
      <c r="C2" t="s">
        <v>33</v>
      </c>
      <c r="D2" s="3">
        <v>66.9388256228206</v>
      </c>
      <c r="E2" s="3">
        <v>1232.26060990789</v>
      </c>
      <c r="F2" s="3">
        <v>647.33645351542</v>
      </c>
      <c r="G2" s="6"/>
    </row>
    <row r="3" spans="1:6" ht="12.75">
      <c r="A3">
        <v>2010</v>
      </c>
      <c r="B3">
        <v>1</v>
      </c>
      <c r="C3" t="s">
        <v>34</v>
      </c>
      <c r="D3" s="3">
        <v>68.131158165024</v>
      </c>
      <c r="E3" s="3">
        <v>1170.53483262289</v>
      </c>
      <c r="F3" s="3">
        <v>631.293669492082</v>
      </c>
    </row>
    <row r="4" spans="1:7" ht="12.75">
      <c r="A4">
        <v>2010</v>
      </c>
      <c r="B4">
        <v>2</v>
      </c>
      <c r="C4" t="s">
        <v>35</v>
      </c>
      <c r="D4" s="3">
        <v>58.039438683532</v>
      </c>
      <c r="E4" s="3">
        <v>1409.08169007989</v>
      </c>
      <c r="F4" s="3">
        <v>660.007386342056</v>
      </c>
      <c r="G4" s="6"/>
    </row>
    <row r="5" spans="1:7" ht="12.75">
      <c r="A5">
        <v>2010</v>
      </c>
      <c r="B5">
        <v>3</v>
      </c>
      <c r="C5" t="s">
        <v>36</v>
      </c>
      <c r="D5" s="3">
        <v>63.1422034757524</v>
      </c>
      <c r="E5" s="3">
        <v>1150.15535190765</v>
      </c>
      <c r="F5" s="3">
        <v>610.82856796509</v>
      </c>
      <c r="G5" s="6"/>
    </row>
    <row r="6" spans="1:7" ht="12.75">
      <c r="A6">
        <v>2010</v>
      </c>
      <c r="B6">
        <v>4</v>
      </c>
      <c r="C6" t="s">
        <v>37</v>
      </c>
      <c r="D6" s="3">
        <v>62.7357892048391</v>
      </c>
      <c r="E6" s="3">
        <v>1357.44391501901</v>
      </c>
      <c r="F6" s="3">
        <v>660.161534627835</v>
      </c>
      <c r="G6" s="3"/>
    </row>
    <row r="7" spans="1:7" ht="12.75">
      <c r="A7">
        <v>2010</v>
      </c>
      <c r="B7">
        <v>5</v>
      </c>
      <c r="C7" t="s">
        <v>38</v>
      </c>
      <c r="D7" s="3">
        <v>65.6818790151401</v>
      </c>
      <c r="E7" s="3">
        <v>1266.10635999405</v>
      </c>
      <c r="F7" s="3">
        <v>646.864675622304</v>
      </c>
      <c r="G7" s="6"/>
    </row>
    <row r="8" spans="1:7" ht="12.75">
      <c r="A8">
        <v>2010</v>
      </c>
      <c r="B8">
        <v>6</v>
      </c>
      <c r="C8" t="s">
        <v>39</v>
      </c>
      <c r="D8" s="3">
        <v>63.4164674624102</v>
      </c>
      <c r="E8" s="3">
        <v>1262.85696773257</v>
      </c>
      <c r="F8" s="3">
        <v>644.752269546612</v>
      </c>
      <c r="G8" s="6"/>
    </row>
    <row r="9" spans="1:7" ht="12.75">
      <c r="A9">
        <v>2010</v>
      </c>
      <c r="B9">
        <v>7</v>
      </c>
      <c r="C9" t="s">
        <v>40</v>
      </c>
      <c r="D9" s="3">
        <v>61.0391214553856</v>
      </c>
      <c r="E9" s="3">
        <v>1332.99446038278</v>
      </c>
      <c r="F9" s="3">
        <v>656.408889765706</v>
      </c>
      <c r="G9" s="6"/>
    </row>
    <row r="10" spans="1:7" ht="12.75">
      <c r="A10">
        <v>2010</v>
      </c>
      <c r="B10">
        <v>8</v>
      </c>
      <c r="C10" t="s">
        <v>41</v>
      </c>
      <c r="D10" s="3">
        <v>65.1944644648678</v>
      </c>
      <c r="E10" s="3">
        <v>1245.15300329618</v>
      </c>
      <c r="F10" s="3">
        <v>646.176609669822</v>
      </c>
      <c r="G10" s="6"/>
    </row>
    <row r="11" spans="1:7" ht="12.75">
      <c r="A11">
        <v>2010</v>
      </c>
      <c r="B11">
        <v>9</v>
      </c>
      <c r="C11" t="s">
        <v>42</v>
      </c>
      <c r="D11" s="3">
        <v>79.7632282764281</v>
      </c>
      <c r="E11" s="3">
        <v>1017.6518323621</v>
      </c>
      <c r="F11" s="3">
        <v>628.114147445685</v>
      </c>
      <c r="G11" s="6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53"/>
  <sheetViews>
    <sheetView workbookViewId="0" topLeftCell="A1">
      <selection activeCell="F19" sqref="F19"/>
    </sheetView>
  </sheetViews>
  <sheetFormatPr defaultColWidth="11.421875" defaultRowHeight="12.75"/>
  <cols>
    <col min="1" max="1" width="5.00390625" style="0" bestFit="1" customWidth="1"/>
    <col min="2" max="3" width="9.140625" style="0" customWidth="1"/>
    <col min="4" max="4" width="83.28125" style="0" bestFit="1" customWidth="1"/>
    <col min="5" max="5" width="10.7109375" style="0" customWidth="1"/>
    <col min="6" max="6" width="10.140625" style="0" customWidth="1"/>
    <col min="7" max="7" width="9.421875" style="0" customWidth="1"/>
    <col min="8" max="16384" width="9.140625" style="0" customWidth="1"/>
  </cols>
  <sheetData>
    <row r="1" spans="1:8" ht="38.25">
      <c r="A1" s="5" t="s">
        <v>98</v>
      </c>
      <c r="B1" s="5" t="s">
        <v>99</v>
      </c>
      <c r="C1" s="5" t="s">
        <v>103</v>
      </c>
      <c r="D1" s="5" t="s">
        <v>94</v>
      </c>
      <c r="E1" s="7" t="s">
        <v>100</v>
      </c>
      <c r="F1" s="7" t="s">
        <v>101</v>
      </c>
      <c r="G1" s="7" t="s">
        <v>102</v>
      </c>
      <c r="H1" s="7" t="s">
        <v>95</v>
      </c>
    </row>
    <row r="2" spans="1:8" ht="12.75">
      <c r="A2">
        <v>2010</v>
      </c>
      <c r="B2">
        <v>0</v>
      </c>
      <c r="C2">
        <v>0</v>
      </c>
      <c r="D2" t="s">
        <v>43</v>
      </c>
      <c r="E2" s="3">
        <v>76.9649371218193</v>
      </c>
      <c r="F2" s="3">
        <v>1019.97177849737</v>
      </c>
      <c r="G2" s="3">
        <v>613.327501543606</v>
      </c>
      <c r="H2" t="str">
        <f>B2&amp;"-"&amp;C2</f>
        <v>0-0</v>
      </c>
    </row>
    <row r="3" spans="1:8" ht="12.75">
      <c r="A3">
        <v>2010</v>
      </c>
      <c r="B3">
        <v>0</v>
      </c>
      <c r="C3">
        <v>1</v>
      </c>
      <c r="D3" t="s">
        <v>44</v>
      </c>
      <c r="E3" s="3">
        <v>58.3433111591801</v>
      </c>
      <c r="F3" s="3">
        <v>1415.27297776306</v>
      </c>
      <c r="G3" s="3">
        <v>666.182167393777</v>
      </c>
      <c r="H3" t="str">
        <f aca="true" t="shared" si="0" ref="H3:H53">B3&amp;"-"&amp;C3</f>
        <v>0-1</v>
      </c>
    </row>
    <row r="4" spans="1:8" ht="12.75">
      <c r="A4">
        <v>2010</v>
      </c>
      <c r="B4">
        <v>0</v>
      </c>
      <c r="C4">
        <v>2</v>
      </c>
      <c r="D4" t="s">
        <v>45</v>
      </c>
      <c r="E4" s="3">
        <v>62.0466641446606</v>
      </c>
      <c r="F4" s="3">
        <v>1328.2702822169</v>
      </c>
      <c r="G4" s="3">
        <v>647.401175130369</v>
      </c>
      <c r="H4" t="str">
        <f t="shared" si="0"/>
        <v>0-2</v>
      </c>
    </row>
    <row r="5" spans="1:8" ht="12.75">
      <c r="A5">
        <v>2010</v>
      </c>
      <c r="B5">
        <v>0</v>
      </c>
      <c r="C5">
        <v>3</v>
      </c>
      <c r="D5" t="s">
        <v>46</v>
      </c>
      <c r="E5" s="3">
        <v>68.5220799656191</v>
      </c>
      <c r="F5" s="3">
        <v>1230.77979855918</v>
      </c>
      <c r="G5" s="3">
        <v>650.064286211771</v>
      </c>
      <c r="H5" t="str">
        <f t="shared" si="0"/>
        <v>0-3</v>
      </c>
    </row>
    <row r="6" spans="1:8" ht="12.75">
      <c r="A6">
        <v>2010</v>
      </c>
      <c r="B6">
        <v>0</v>
      </c>
      <c r="C6">
        <v>4</v>
      </c>
      <c r="D6" t="s">
        <v>47</v>
      </c>
      <c r="E6" s="3">
        <v>72.613249197778</v>
      </c>
      <c r="F6" s="3">
        <v>1152.84781060303</v>
      </c>
      <c r="G6" s="3">
        <v>645.791786380724</v>
      </c>
      <c r="H6" t="str">
        <f t="shared" si="0"/>
        <v>0-4</v>
      </c>
    </row>
    <row r="7" spans="1:8" ht="12.75">
      <c r="A7">
        <v>2010</v>
      </c>
      <c r="B7">
        <v>0</v>
      </c>
      <c r="C7">
        <v>5</v>
      </c>
      <c r="D7" t="s">
        <v>48</v>
      </c>
      <c r="E7" s="3">
        <v>62.6967273412749</v>
      </c>
      <c r="F7" s="3">
        <v>1245.004303698</v>
      </c>
      <c r="G7" s="3">
        <v>645.693568758671</v>
      </c>
      <c r="H7" t="str">
        <f t="shared" si="0"/>
        <v>0-5</v>
      </c>
    </row>
    <row r="8" spans="1:8" ht="12.75">
      <c r="A8">
        <v>2010</v>
      </c>
      <c r="B8">
        <v>0</v>
      </c>
      <c r="C8">
        <v>6</v>
      </c>
      <c r="D8" t="s">
        <v>49</v>
      </c>
      <c r="E8" s="3">
        <v>58.5929829227699</v>
      </c>
      <c r="F8" s="3">
        <v>1489.94072493958</v>
      </c>
      <c r="G8" s="3">
        <v>685.093981282303</v>
      </c>
      <c r="H8" t="str">
        <f t="shared" si="0"/>
        <v>0-6</v>
      </c>
    </row>
    <row r="9" spans="1:8" ht="12.75">
      <c r="A9">
        <v>2010</v>
      </c>
      <c r="B9">
        <v>0</v>
      </c>
      <c r="C9">
        <v>9</v>
      </c>
      <c r="D9" t="s">
        <v>50</v>
      </c>
      <c r="E9" s="3">
        <v>76.9725195239294</v>
      </c>
      <c r="F9" s="3">
        <v>1047.97485322284</v>
      </c>
      <c r="G9" s="3">
        <v>623.025417339554</v>
      </c>
      <c r="H9" t="str">
        <f t="shared" si="0"/>
        <v>0-9</v>
      </c>
    </row>
    <row r="10" spans="1:8" ht="12.75">
      <c r="A10">
        <v>2010</v>
      </c>
      <c r="B10">
        <v>1</v>
      </c>
      <c r="C10">
        <v>1</v>
      </c>
      <c r="D10" t="s">
        <v>51</v>
      </c>
      <c r="E10" s="3">
        <v>57.9516034868715</v>
      </c>
      <c r="F10" s="3">
        <v>1386.20967630948</v>
      </c>
      <c r="G10" s="3">
        <v>661.148178617947</v>
      </c>
      <c r="H10" t="str">
        <f t="shared" si="0"/>
        <v>1-1</v>
      </c>
    </row>
    <row r="11" spans="1:8" ht="12.75">
      <c r="A11">
        <v>2010</v>
      </c>
      <c r="B11">
        <v>1</v>
      </c>
      <c r="C11">
        <v>2</v>
      </c>
      <c r="D11" t="s">
        <v>52</v>
      </c>
      <c r="E11" s="3">
        <v>64.2062641626505</v>
      </c>
      <c r="F11" s="3">
        <v>1263.544747296</v>
      </c>
      <c r="G11" s="3">
        <v>633.741906150669</v>
      </c>
      <c r="H11" t="str">
        <f t="shared" si="0"/>
        <v>1-2</v>
      </c>
    </row>
    <row r="12" spans="1:8" ht="12.75">
      <c r="A12">
        <v>2010</v>
      </c>
      <c r="B12">
        <v>1</v>
      </c>
      <c r="C12">
        <v>3</v>
      </c>
      <c r="D12" t="s">
        <v>53</v>
      </c>
      <c r="E12" s="3">
        <v>78.1474846490761</v>
      </c>
      <c r="F12" s="3">
        <v>1056.86589744528</v>
      </c>
      <c r="G12" s="3">
        <v>630.335925496626</v>
      </c>
      <c r="H12" t="str">
        <f t="shared" si="0"/>
        <v>1-3</v>
      </c>
    </row>
    <row r="13" spans="1:8" ht="12.75">
      <c r="A13">
        <v>2010</v>
      </c>
      <c r="B13">
        <v>1</v>
      </c>
      <c r="C13">
        <v>4</v>
      </c>
      <c r="D13" t="s">
        <v>54</v>
      </c>
      <c r="E13" s="3">
        <v>71.7752770144654</v>
      </c>
      <c r="F13" s="3">
        <v>1104.20247069814</v>
      </c>
      <c r="G13" s="3">
        <v>622.369907509985</v>
      </c>
      <c r="H13" t="str">
        <f t="shared" si="0"/>
        <v>1-4</v>
      </c>
    </row>
    <row r="14" spans="1:8" ht="12.75">
      <c r="A14">
        <v>2010</v>
      </c>
      <c r="B14">
        <v>1</v>
      </c>
      <c r="C14">
        <v>6</v>
      </c>
      <c r="D14" t="s">
        <v>55</v>
      </c>
      <c r="E14" s="3">
        <v>68.7493600650387</v>
      </c>
      <c r="F14" s="3">
        <v>1166.51477228685</v>
      </c>
      <c r="G14" s="3">
        <v>631.001168960575</v>
      </c>
      <c r="H14" t="str">
        <f t="shared" si="0"/>
        <v>1-6</v>
      </c>
    </row>
    <row r="15" spans="1:8" ht="12.75">
      <c r="A15">
        <v>2010</v>
      </c>
      <c r="B15">
        <v>1</v>
      </c>
      <c r="C15">
        <v>7</v>
      </c>
      <c r="D15" t="s">
        <v>56</v>
      </c>
      <c r="E15" s="3">
        <v>63.8109117834424</v>
      </c>
      <c r="F15" s="3">
        <v>1206.99825895496</v>
      </c>
      <c r="G15" s="3">
        <v>638.52238330631</v>
      </c>
      <c r="H15" t="str">
        <f t="shared" si="0"/>
        <v>1-7</v>
      </c>
    </row>
    <row r="16" spans="1:8" ht="12.75">
      <c r="A16">
        <v>2010</v>
      </c>
      <c r="B16">
        <v>1</v>
      </c>
      <c r="C16">
        <v>8</v>
      </c>
      <c r="D16" t="s">
        <v>57</v>
      </c>
      <c r="E16" s="3">
        <v>60.9383497353087</v>
      </c>
      <c r="F16" s="3">
        <v>1363.31217491795</v>
      </c>
      <c r="G16" s="3">
        <v>659.953418494488</v>
      </c>
      <c r="H16" t="str">
        <f t="shared" si="0"/>
        <v>1-8</v>
      </c>
    </row>
    <row r="17" spans="1:8" ht="12.75">
      <c r="A17">
        <v>2010</v>
      </c>
      <c r="B17">
        <v>2</v>
      </c>
      <c r="C17">
        <v>1</v>
      </c>
      <c r="D17" t="s">
        <v>58</v>
      </c>
      <c r="E17" s="3">
        <v>58.3467259642259</v>
      </c>
      <c r="F17" s="3">
        <v>1414.0699390253</v>
      </c>
      <c r="G17" s="3">
        <v>660.138556080742</v>
      </c>
      <c r="H17" t="str">
        <f t="shared" si="0"/>
        <v>2-1</v>
      </c>
    </row>
    <row r="18" spans="1:8" ht="12.75">
      <c r="A18">
        <v>2010</v>
      </c>
      <c r="B18">
        <v>2</v>
      </c>
      <c r="C18">
        <v>2</v>
      </c>
      <c r="D18" t="s">
        <v>59</v>
      </c>
      <c r="E18" s="3">
        <v>54.9467432114663</v>
      </c>
      <c r="F18" s="3">
        <v>1456.08869510385</v>
      </c>
      <c r="G18" s="3">
        <v>653.905753215183</v>
      </c>
      <c r="H18" t="str">
        <f t="shared" si="0"/>
        <v>2-2</v>
      </c>
    </row>
    <row r="19" spans="1:8" ht="12.75">
      <c r="A19">
        <v>2010</v>
      </c>
      <c r="B19">
        <v>2</v>
      </c>
      <c r="C19">
        <v>3</v>
      </c>
      <c r="D19" t="s">
        <v>60</v>
      </c>
      <c r="E19" s="3">
        <v>55.9959837082657</v>
      </c>
      <c r="F19" s="3">
        <v>1375.04504200873</v>
      </c>
      <c r="G19" s="3">
        <v>659.143057128637</v>
      </c>
      <c r="H19" t="str">
        <f t="shared" si="0"/>
        <v>2-3</v>
      </c>
    </row>
    <row r="20" spans="1:8" ht="12.75">
      <c r="A20">
        <v>2010</v>
      </c>
      <c r="B20">
        <v>3</v>
      </c>
      <c r="C20">
        <v>1</v>
      </c>
      <c r="D20" t="s">
        <v>61</v>
      </c>
      <c r="E20" s="3">
        <v>57.9217931568869</v>
      </c>
      <c r="F20" s="3">
        <v>1563.88841523594</v>
      </c>
      <c r="G20" s="3">
        <v>704.404150177359</v>
      </c>
      <c r="H20" t="str">
        <f t="shared" si="0"/>
        <v>3-1</v>
      </c>
    </row>
    <row r="21" spans="1:8" ht="12.75">
      <c r="A21">
        <v>2010</v>
      </c>
      <c r="B21">
        <v>3</v>
      </c>
      <c r="C21">
        <v>2</v>
      </c>
      <c r="D21" t="s">
        <v>62</v>
      </c>
      <c r="E21" s="3">
        <v>61.6312716467821</v>
      </c>
      <c r="F21" s="3">
        <v>1084.33098094822</v>
      </c>
      <c r="G21" s="3">
        <v>592.1896896141</v>
      </c>
      <c r="H21" t="str">
        <f t="shared" si="0"/>
        <v>3-2</v>
      </c>
    </row>
    <row r="22" spans="1:8" ht="12.75">
      <c r="A22">
        <v>2010</v>
      </c>
      <c r="B22">
        <v>3</v>
      </c>
      <c r="C22">
        <v>3</v>
      </c>
      <c r="D22" t="s">
        <v>63</v>
      </c>
      <c r="E22" s="3">
        <v>70.7377678372983</v>
      </c>
      <c r="F22" s="3">
        <v>1061.46096258195</v>
      </c>
      <c r="G22" s="3">
        <v>599.070042721842</v>
      </c>
      <c r="H22" t="str">
        <f t="shared" si="0"/>
        <v>3-3</v>
      </c>
    </row>
    <row r="23" spans="1:8" ht="12.75">
      <c r="A23">
        <v>2010</v>
      </c>
      <c r="B23">
        <v>3</v>
      </c>
      <c r="C23">
        <v>4</v>
      </c>
      <c r="D23" t="s">
        <v>64</v>
      </c>
      <c r="E23" s="3">
        <v>62.0350465143776</v>
      </c>
      <c r="F23" s="3">
        <v>1341.73326070544</v>
      </c>
      <c r="G23" s="3">
        <v>656.02093685269</v>
      </c>
      <c r="H23" t="str">
        <f t="shared" si="0"/>
        <v>3-4</v>
      </c>
    </row>
    <row r="24" spans="1:8" ht="12.75">
      <c r="A24">
        <v>2010</v>
      </c>
      <c r="B24">
        <v>4</v>
      </c>
      <c r="C24">
        <v>1</v>
      </c>
      <c r="D24" t="s">
        <v>37</v>
      </c>
      <c r="E24" s="3">
        <v>60.5649135700765</v>
      </c>
      <c r="F24" s="3">
        <v>1397.2745859586</v>
      </c>
      <c r="G24" s="3">
        <v>666.515045532549</v>
      </c>
      <c r="H24" t="str">
        <f t="shared" si="0"/>
        <v>4-1</v>
      </c>
    </row>
    <row r="25" spans="1:8" ht="12.75">
      <c r="A25">
        <v>2010</v>
      </c>
      <c r="B25">
        <v>4</v>
      </c>
      <c r="C25">
        <v>5</v>
      </c>
      <c r="D25" t="s">
        <v>65</v>
      </c>
      <c r="E25" s="3">
        <v>58.3596084151796</v>
      </c>
      <c r="F25" s="3">
        <v>1438.93184098347</v>
      </c>
      <c r="G25" s="3">
        <v>661.510605850957</v>
      </c>
      <c r="H25" t="str">
        <f t="shared" si="0"/>
        <v>4-5</v>
      </c>
    </row>
    <row r="26" spans="1:8" ht="12.75">
      <c r="A26">
        <v>2010</v>
      </c>
      <c r="B26">
        <v>4</v>
      </c>
      <c r="C26">
        <v>6</v>
      </c>
      <c r="D26" t="s">
        <v>66</v>
      </c>
      <c r="E26" s="3">
        <v>63.296315018503</v>
      </c>
      <c r="F26" s="3">
        <v>1348.40352569486</v>
      </c>
      <c r="G26" s="3">
        <v>659.948162733298</v>
      </c>
      <c r="H26" t="str">
        <f t="shared" si="0"/>
        <v>4-6</v>
      </c>
    </row>
    <row r="27" spans="1:8" ht="12.75">
      <c r="A27">
        <v>2010</v>
      </c>
      <c r="B27">
        <v>5</v>
      </c>
      <c r="C27">
        <v>1</v>
      </c>
      <c r="D27" t="s">
        <v>67</v>
      </c>
      <c r="E27" s="3">
        <v>59.0794870739693</v>
      </c>
      <c r="F27" s="3">
        <v>1397.12206146287</v>
      </c>
      <c r="G27" s="3">
        <v>663.952787611995</v>
      </c>
      <c r="H27" t="str">
        <f t="shared" si="0"/>
        <v>5-1</v>
      </c>
    </row>
    <row r="28" spans="1:8" ht="12.75">
      <c r="A28">
        <v>2010</v>
      </c>
      <c r="B28">
        <v>5</v>
      </c>
      <c r="C28">
        <v>2</v>
      </c>
      <c r="D28" t="s">
        <v>68</v>
      </c>
      <c r="E28" s="3">
        <v>57.6756327422394</v>
      </c>
      <c r="F28" s="3">
        <v>1367.41744799279</v>
      </c>
      <c r="G28" s="3">
        <v>655.088665813841</v>
      </c>
      <c r="H28" t="str">
        <f t="shared" si="0"/>
        <v>5-2</v>
      </c>
    </row>
    <row r="29" spans="1:8" ht="12.75">
      <c r="A29">
        <v>2010</v>
      </c>
      <c r="B29">
        <v>5</v>
      </c>
      <c r="C29">
        <v>3</v>
      </c>
      <c r="D29" t="s">
        <v>69</v>
      </c>
      <c r="E29" s="3">
        <v>61.6729944555878</v>
      </c>
      <c r="F29" s="3">
        <v>1377.49676639896</v>
      </c>
      <c r="G29" s="3">
        <v>666.497871026105</v>
      </c>
      <c r="H29" t="str">
        <f t="shared" si="0"/>
        <v>5-3</v>
      </c>
    </row>
    <row r="30" spans="1:8" ht="12.75">
      <c r="A30">
        <v>2010</v>
      </c>
      <c r="B30">
        <v>5</v>
      </c>
      <c r="C30">
        <v>4</v>
      </c>
      <c r="D30" t="s">
        <v>70</v>
      </c>
      <c r="E30" s="3">
        <v>65.1322991343245</v>
      </c>
      <c r="F30" s="3">
        <v>1338.17104429913</v>
      </c>
      <c r="G30" s="3">
        <v>660.739760130589</v>
      </c>
      <c r="H30" t="str">
        <f t="shared" si="0"/>
        <v>5-4</v>
      </c>
    </row>
    <row r="31" spans="1:8" ht="12.75">
      <c r="A31">
        <v>2010</v>
      </c>
      <c r="B31">
        <v>5</v>
      </c>
      <c r="C31">
        <v>5</v>
      </c>
      <c r="D31" t="s">
        <v>71</v>
      </c>
      <c r="E31" s="3">
        <v>66.3248362060829</v>
      </c>
      <c r="F31" s="3">
        <v>1245.69082074738</v>
      </c>
      <c r="G31" s="3">
        <v>644.140811326459</v>
      </c>
      <c r="H31" t="str">
        <f t="shared" si="0"/>
        <v>5-5</v>
      </c>
    </row>
    <row r="32" spans="1:8" ht="12.75">
      <c r="A32">
        <v>2010</v>
      </c>
      <c r="B32">
        <v>5</v>
      </c>
      <c r="C32">
        <v>6</v>
      </c>
      <c r="D32" t="s">
        <v>72</v>
      </c>
      <c r="E32" s="3">
        <v>67.4629787476626</v>
      </c>
      <c r="F32" s="3">
        <v>1178.64632516321</v>
      </c>
      <c r="G32" s="3">
        <v>628.847851886049</v>
      </c>
      <c r="H32" t="str">
        <f t="shared" si="0"/>
        <v>5-6</v>
      </c>
    </row>
    <row r="33" spans="1:8" ht="12.75">
      <c r="A33">
        <v>2010</v>
      </c>
      <c r="B33">
        <v>6</v>
      </c>
      <c r="C33">
        <v>1</v>
      </c>
      <c r="D33" t="s">
        <v>73</v>
      </c>
      <c r="E33" s="3">
        <v>61.8955388233133</v>
      </c>
      <c r="F33" s="3">
        <v>1297.63869836425</v>
      </c>
      <c r="G33" s="3">
        <v>647.241073354112</v>
      </c>
      <c r="H33" t="str">
        <f t="shared" si="0"/>
        <v>6-1</v>
      </c>
    </row>
    <row r="34" spans="1:8" ht="12.75">
      <c r="A34">
        <v>2010</v>
      </c>
      <c r="B34">
        <v>6</v>
      </c>
      <c r="C34">
        <v>2</v>
      </c>
      <c r="D34" t="s">
        <v>74</v>
      </c>
      <c r="E34" s="3">
        <v>60.7239313848768</v>
      </c>
      <c r="F34" s="3">
        <v>1390.81367037483</v>
      </c>
      <c r="G34" s="3">
        <v>659.59648070885</v>
      </c>
      <c r="H34" t="str">
        <f t="shared" si="0"/>
        <v>6-2</v>
      </c>
    </row>
    <row r="35" spans="1:8" ht="12.75">
      <c r="A35">
        <v>2010</v>
      </c>
      <c r="B35">
        <v>6</v>
      </c>
      <c r="C35">
        <v>3</v>
      </c>
      <c r="D35" t="s">
        <v>75</v>
      </c>
      <c r="E35" s="3">
        <v>63.2789866539012</v>
      </c>
      <c r="F35" s="3">
        <v>1307.01494597563</v>
      </c>
      <c r="G35" s="3">
        <v>654.857011118065</v>
      </c>
      <c r="H35" t="str">
        <f t="shared" si="0"/>
        <v>6-3</v>
      </c>
    </row>
    <row r="36" spans="1:8" ht="12.75">
      <c r="A36">
        <v>2010</v>
      </c>
      <c r="B36">
        <v>6</v>
      </c>
      <c r="C36">
        <v>4</v>
      </c>
      <c r="D36" t="s">
        <v>76</v>
      </c>
      <c r="E36" s="3">
        <v>62.7033956802246</v>
      </c>
      <c r="F36" s="3">
        <v>1246.27068675327</v>
      </c>
      <c r="G36" s="3">
        <v>650.029090457926</v>
      </c>
      <c r="H36" t="str">
        <f t="shared" si="0"/>
        <v>6-4</v>
      </c>
    </row>
    <row r="37" spans="1:8" ht="12.75">
      <c r="A37">
        <v>2010</v>
      </c>
      <c r="B37">
        <v>6</v>
      </c>
      <c r="C37">
        <v>5</v>
      </c>
      <c r="D37" t="s">
        <v>77</v>
      </c>
      <c r="E37" s="3">
        <v>62.319169807546</v>
      </c>
      <c r="F37" s="3">
        <v>1352.29729032705</v>
      </c>
      <c r="G37" s="3">
        <v>661.029746856948</v>
      </c>
      <c r="H37" t="str">
        <f t="shared" si="0"/>
        <v>6-5</v>
      </c>
    </row>
    <row r="38" spans="1:8" ht="12.75">
      <c r="A38">
        <v>2010</v>
      </c>
      <c r="B38">
        <v>6</v>
      </c>
      <c r="C38">
        <v>9</v>
      </c>
      <c r="D38" t="s">
        <v>78</v>
      </c>
      <c r="E38" s="3">
        <v>66.2417563134869</v>
      </c>
      <c r="F38" s="3">
        <v>1196.48900906811</v>
      </c>
      <c r="G38" s="3">
        <v>632.028089225062</v>
      </c>
      <c r="H38" t="str">
        <f t="shared" si="0"/>
        <v>6-9</v>
      </c>
    </row>
    <row r="39" spans="1:8" ht="12.75">
      <c r="A39">
        <v>2010</v>
      </c>
      <c r="B39">
        <v>7</v>
      </c>
      <c r="C39">
        <v>1</v>
      </c>
      <c r="D39" t="s">
        <v>79</v>
      </c>
      <c r="E39" s="3">
        <v>61.4351601391849</v>
      </c>
      <c r="F39" s="3">
        <v>1323.17610042321</v>
      </c>
      <c r="G39" s="3">
        <v>654.662776965796</v>
      </c>
      <c r="H39" t="str">
        <f t="shared" si="0"/>
        <v>7-1</v>
      </c>
    </row>
    <row r="40" spans="1:8" ht="12.75">
      <c r="A40">
        <v>2010</v>
      </c>
      <c r="B40">
        <v>7</v>
      </c>
      <c r="C40">
        <v>2</v>
      </c>
      <c r="D40" t="s">
        <v>80</v>
      </c>
      <c r="E40" s="3">
        <v>60.1207845070955</v>
      </c>
      <c r="F40" s="3">
        <v>1356.85115750127</v>
      </c>
      <c r="G40" s="3">
        <v>660.651602843419</v>
      </c>
      <c r="H40" t="str">
        <f t="shared" si="0"/>
        <v>7-2</v>
      </c>
    </row>
    <row r="41" spans="1:8" ht="12.75">
      <c r="A41">
        <v>2010</v>
      </c>
      <c r="B41">
        <v>8</v>
      </c>
      <c r="C41">
        <v>1</v>
      </c>
      <c r="D41" t="s">
        <v>81</v>
      </c>
      <c r="E41" s="3">
        <v>60.6272586112481</v>
      </c>
      <c r="F41" s="3">
        <v>1378.75663897917</v>
      </c>
      <c r="G41" s="3">
        <v>660.753845742869</v>
      </c>
      <c r="H41" t="str">
        <f t="shared" si="0"/>
        <v>8-1</v>
      </c>
    </row>
    <row r="42" spans="1:8" ht="12.75">
      <c r="A42">
        <v>2010</v>
      </c>
      <c r="B42">
        <v>8</v>
      </c>
      <c r="C42">
        <v>2</v>
      </c>
      <c r="D42" t="s">
        <v>82</v>
      </c>
      <c r="E42" s="3">
        <v>59.2242818914626</v>
      </c>
      <c r="F42" s="3">
        <v>1450.98371891334</v>
      </c>
      <c r="G42" s="3">
        <v>676.33821040251</v>
      </c>
      <c r="H42" t="str">
        <f t="shared" si="0"/>
        <v>8-2</v>
      </c>
    </row>
    <row r="43" spans="1:8" ht="12.75">
      <c r="A43">
        <v>2010</v>
      </c>
      <c r="B43">
        <v>8</v>
      </c>
      <c r="C43">
        <v>3</v>
      </c>
      <c r="D43" t="s">
        <v>83</v>
      </c>
      <c r="E43" s="3">
        <v>69.6169414972435</v>
      </c>
      <c r="F43" s="3">
        <v>1103.47221733983</v>
      </c>
      <c r="G43" s="3">
        <v>617.585934904201</v>
      </c>
      <c r="H43" t="str">
        <f t="shared" si="0"/>
        <v>8-3</v>
      </c>
    </row>
    <row r="44" spans="1:8" ht="12.75">
      <c r="A44">
        <v>2010</v>
      </c>
      <c r="B44">
        <v>8</v>
      </c>
      <c r="C44">
        <v>4</v>
      </c>
      <c r="D44" t="s">
        <v>84</v>
      </c>
      <c r="E44" s="3">
        <v>63.8447644924991</v>
      </c>
      <c r="F44" s="3">
        <v>1274.96767519489</v>
      </c>
      <c r="G44" s="3">
        <v>647.479761092276</v>
      </c>
      <c r="H44" t="str">
        <f t="shared" si="0"/>
        <v>8-4</v>
      </c>
    </row>
    <row r="45" spans="1:8" ht="12.75">
      <c r="A45">
        <v>2010</v>
      </c>
      <c r="B45">
        <v>8</v>
      </c>
      <c r="C45">
        <v>9</v>
      </c>
      <c r="D45" t="s">
        <v>85</v>
      </c>
      <c r="E45" s="3">
        <v>66.5755118702356</v>
      </c>
      <c r="F45" s="3">
        <v>1218.42493272078</v>
      </c>
      <c r="G45" s="3">
        <v>644.819834582269</v>
      </c>
      <c r="H45" t="str">
        <f t="shared" si="0"/>
        <v>8-9</v>
      </c>
    </row>
    <row r="46" spans="1:8" ht="12.75">
      <c r="A46">
        <v>2010</v>
      </c>
      <c r="B46">
        <v>9</v>
      </c>
      <c r="C46">
        <v>1</v>
      </c>
      <c r="D46" t="s">
        <v>86</v>
      </c>
      <c r="E46" s="3">
        <v>73.8000032058335</v>
      </c>
      <c r="F46" s="3">
        <v>972.796071064618</v>
      </c>
      <c r="G46" s="3">
        <v>605.743236362152</v>
      </c>
      <c r="H46" t="str">
        <f t="shared" si="0"/>
        <v>9-1</v>
      </c>
    </row>
    <row r="47" spans="1:8" ht="12.75">
      <c r="A47">
        <v>2010</v>
      </c>
      <c r="B47">
        <v>9</v>
      </c>
      <c r="C47">
        <v>2</v>
      </c>
      <c r="D47" t="s">
        <v>87</v>
      </c>
      <c r="E47" s="3">
        <v>94.8238040752032</v>
      </c>
      <c r="F47" s="3">
        <v>877.027929553229</v>
      </c>
      <c r="G47" s="3">
        <v>602.967060747552</v>
      </c>
      <c r="H47" t="str">
        <f t="shared" si="0"/>
        <v>9-2</v>
      </c>
    </row>
    <row r="48" spans="1:8" ht="12.75">
      <c r="A48">
        <v>2010</v>
      </c>
      <c r="B48">
        <v>9</v>
      </c>
      <c r="C48">
        <v>3</v>
      </c>
      <c r="D48" t="s">
        <v>88</v>
      </c>
      <c r="E48" s="3">
        <v>86.896521418845</v>
      </c>
      <c r="F48" s="3">
        <v>1014.15070960353</v>
      </c>
      <c r="G48" s="3">
        <v>642.253796304628</v>
      </c>
      <c r="H48" t="str">
        <f t="shared" si="0"/>
        <v>9-3</v>
      </c>
    </row>
    <row r="49" spans="1:8" ht="12.75">
      <c r="A49">
        <v>2010</v>
      </c>
      <c r="B49">
        <v>9</v>
      </c>
      <c r="C49">
        <v>4</v>
      </c>
      <c r="D49" t="s">
        <v>89</v>
      </c>
      <c r="E49" s="3">
        <v>76.9392624753026</v>
      </c>
      <c r="F49" s="3">
        <v>975.622670620335</v>
      </c>
      <c r="G49" s="3">
        <v>611.657125324544</v>
      </c>
      <c r="H49" t="str">
        <f t="shared" si="0"/>
        <v>9-4</v>
      </c>
    </row>
    <row r="50" spans="1:8" ht="12.75">
      <c r="A50">
        <v>2010</v>
      </c>
      <c r="B50">
        <v>9</v>
      </c>
      <c r="C50">
        <v>5</v>
      </c>
      <c r="D50" t="s">
        <v>90</v>
      </c>
      <c r="E50" s="3">
        <v>68.9831833929324</v>
      </c>
      <c r="F50" s="3">
        <v>1153.89714274854</v>
      </c>
      <c r="G50" s="3">
        <v>634.896708773767</v>
      </c>
      <c r="H50" t="str">
        <f t="shared" si="0"/>
        <v>9-5</v>
      </c>
    </row>
    <row r="51" spans="1:8" ht="12.75">
      <c r="A51">
        <v>2010</v>
      </c>
      <c r="B51">
        <v>9</v>
      </c>
      <c r="C51">
        <v>6</v>
      </c>
      <c r="D51" t="s">
        <v>91</v>
      </c>
      <c r="E51" s="3">
        <v>87.955069797795</v>
      </c>
      <c r="F51" s="3">
        <v>925.919975984385</v>
      </c>
      <c r="G51" s="3">
        <v>619.630620001704</v>
      </c>
      <c r="H51" t="str">
        <f t="shared" si="0"/>
        <v>9-6</v>
      </c>
    </row>
    <row r="52" spans="1:8" ht="12.75">
      <c r="A52">
        <v>2010</v>
      </c>
      <c r="B52">
        <v>9</v>
      </c>
      <c r="C52">
        <v>7</v>
      </c>
      <c r="D52" t="s">
        <v>92</v>
      </c>
      <c r="E52" s="3">
        <v>76.1588001375512</v>
      </c>
      <c r="F52" s="3">
        <v>1057.73974580673</v>
      </c>
      <c r="G52" s="3">
        <v>628.005277129348</v>
      </c>
      <c r="H52" t="str">
        <f t="shared" si="0"/>
        <v>9-7</v>
      </c>
    </row>
    <row r="53" spans="1:8" ht="12.75">
      <c r="A53">
        <v>2010</v>
      </c>
      <c r="B53">
        <v>9</v>
      </c>
      <c r="C53">
        <v>9</v>
      </c>
      <c r="D53" t="s">
        <v>93</v>
      </c>
      <c r="E53" s="3">
        <v>84.6277778565639</v>
      </c>
      <c r="F53" s="3">
        <v>1016.02801087673</v>
      </c>
      <c r="G53" s="3">
        <v>637.447403455549</v>
      </c>
      <c r="H53" t="str">
        <f t="shared" si="0"/>
        <v>9-9</v>
      </c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Iván</cp:lastModifiedBy>
  <dcterms:created xsi:type="dcterms:W3CDTF">1996-11-27T10:00:04Z</dcterms:created>
  <dcterms:modified xsi:type="dcterms:W3CDTF">2014-07-21T11:55:04Z</dcterms:modified>
  <cp:category/>
  <cp:version/>
  <cp:contentType/>
  <cp:contentStatus/>
</cp:coreProperties>
</file>